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mc:AlternateContent xmlns:mc="http://schemas.openxmlformats.org/markup-compatibility/2006">
    <mc:Choice Requires="x15">
      <x15ac:absPath xmlns:x15ac="http://schemas.microsoft.com/office/spreadsheetml/2010/11/ac" url="C:\Users\kavitha.shah\Desktop\VSM Master Document Library\VSM - VS Docs - Non PDF Files\"/>
    </mc:Choice>
  </mc:AlternateContent>
  <xr:revisionPtr revIDLastSave="0" documentId="13_ncr:1_{BBC1B4B0-D7C2-4B06-96A7-07F2B89C2969}" xr6:coauthVersionLast="44" xr6:coauthVersionMax="44" xr10:uidLastSave="{00000000-0000-0000-0000-000000000000}"/>
  <bookViews>
    <workbookView xWindow="-120" yWindow="-120" windowWidth="29040" windowHeight="15840" tabRatio="722" xr2:uid="{00000000-000D-0000-FFFF-FFFF00000000}"/>
  </bookViews>
  <sheets>
    <sheet name="Special Requirements" sheetId="8" r:id="rId1"/>
    <sheet name="Summary Report" sheetId="11" r:id="rId2"/>
    <sheet name="1. Management Questionnaire" sheetId="12" r:id="rId3"/>
    <sheet name="2. PPAP SAPQP Questionnaire" sheetId="13" r:id="rId4"/>
    <sheet name="3. Crimp Process Questionnaire" sheetId="6" r:id="rId5"/>
    <sheet name="Assessment Finding Report" sheetId="9" r:id="rId6"/>
    <sheet name="Modification Index" sheetId="17" r:id="rId7"/>
    <sheet name="Compile" sheetId="14" state="hidden" r:id="rId8"/>
    <sheet name="Sheet2" sheetId="16" state="hidden" r:id="rId9"/>
  </sheets>
  <definedNames>
    <definedName name="CHECKLISTE" localSheetId="2">#REF!</definedName>
    <definedName name="CHECKLISTE" localSheetId="3">#REF!</definedName>
    <definedName name="CHECKLISTE" localSheetId="6">#REF!</definedName>
    <definedName name="CHECKLISTE">#REF!</definedName>
    <definedName name="phase">"Dropdown 11"</definedName>
    <definedName name="_xlnm.Print_Area" localSheetId="2">'1. Management Questionnaire'!$A$1:$M$11</definedName>
    <definedName name="_xlnm.Print_Area" localSheetId="3">'2. PPAP SAPQP Questionnaire'!$A$1:$M$19</definedName>
    <definedName name="_xlnm.Print_Area" localSheetId="4">'3. Crimp Process Questionnaire'!$A$1:$M$40</definedName>
    <definedName name="_xlnm.Print_Area" localSheetId="5">'Assessment Finding Report'!$A$1:$K$11</definedName>
    <definedName name="_xlnm.Print_Area" localSheetId="0">'Special Requirements'!$A$1:$A$28</definedName>
    <definedName name="_xlnm.Print_Area" localSheetId="1">'Summary Report'!$A$1:$R$87</definedName>
    <definedName name="_xlnm.Print_Titles" localSheetId="2">'1. Management Questionnaire'!$1:$5</definedName>
    <definedName name="_xlnm.Print_Titles" localSheetId="3">'2. PPAP SAPQP Questionnaire'!$1:$5</definedName>
    <definedName name="_xlnm.Print_Titles" localSheetId="4">'3. Crimp Process Questionnaire'!$1:$5</definedName>
    <definedName name="_xlnm.Print_Titles" localSheetId="5">'Assessment Finding Report'!$1:$4</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8" i="6" l="1"/>
  <c r="H9" i="6"/>
  <c r="H7" i="6"/>
  <c r="H8" i="12"/>
  <c r="H9" i="12"/>
  <c r="H10" i="12"/>
  <c r="H7" i="12"/>
  <c r="H7" i="13"/>
  <c r="Q7" i="12" l="1" a="1"/>
  <c r="Q7" i="12" s="1"/>
  <c r="Q8" i="12" a="1"/>
  <c r="Q8" i="12" s="1"/>
  <c r="Q9" i="12" a="1"/>
  <c r="Q9" i="12" s="1"/>
  <c r="Q10" i="12" a="1"/>
  <c r="Q10" i="12" s="1"/>
  <c r="L7" i="6" l="1"/>
  <c r="Q7" i="13" a="1"/>
  <c r="Q7" i="13" s="1"/>
  <c r="Q10" i="13" a="1"/>
  <c r="Q10" i="13" s="1"/>
  <c r="H10" i="6"/>
  <c r="H11" i="6"/>
  <c r="H12" i="6"/>
  <c r="H13" i="6"/>
  <c r="H14" i="6"/>
  <c r="H15" i="6"/>
  <c r="H16" i="6"/>
  <c r="H17" i="6"/>
  <c r="H18" i="6"/>
  <c r="H19" i="6"/>
  <c r="H20" i="6"/>
  <c r="H21" i="6"/>
  <c r="H22" i="6"/>
  <c r="H23" i="6"/>
  <c r="H24" i="6"/>
  <c r="H25" i="6"/>
  <c r="H26" i="6"/>
  <c r="H27" i="6"/>
  <c r="H28" i="6"/>
  <c r="H29" i="6"/>
  <c r="H30" i="6"/>
  <c r="H31" i="6"/>
  <c r="H32" i="6"/>
  <c r="H33" i="6"/>
  <c r="H34" i="6"/>
  <c r="H35" i="6"/>
  <c r="H36" i="6"/>
  <c r="H37" i="6"/>
  <c r="H38" i="6"/>
  <c r="H39" i="6"/>
  <c r="I19" i="13"/>
  <c r="K40" i="6" l="1"/>
  <c r="J19" i="13"/>
  <c r="Q18" i="13" a="1"/>
  <c r="Q18" i="13" s="1"/>
  <c r="Q17" i="13" a="1"/>
  <c r="Q17" i="13" s="1"/>
  <c r="Q16" i="13" a="1"/>
  <c r="Q16" i="13" s="1"/>
  <c r="Q15" i="13" a="1"/>
  <c r="Q15" i="13" s="1"/>
  <c r="Q14" i="13" a="1"/>
  <c r="Q14" i="13" s="1"/>
  <c r="Q13" i="13" a="1"/>
  <c r="Q13" i="13" s="1"/>
  <c r="Q12" i="13" a="1"/>
  <c r="Q12" i="13" s="1"/>
  <c r="Q11" i="6" a="1"/>
  <c r="Q11" i="6" s="1"/>
  <c r="Q12" i="6" a="1"/>
  <c r="Q12" i="6" s="1"/>
  <c r="Q13" i="6" a="1"/>
  <c r="Q13" i="6" s="1"/>
  <c r="Q14" i="6" a="1"/>
  <c r="Q14" i="6" s="1"/>
  <c r="Q15" i="6" a="1"/>
  <c r="Q15" i="6" s="1"/>
  <c r="Q16" i="6" a="1"/>
  <c r="Q16" i="6" s="1"/>
  <c r="Q17" i="6" a="1"/>
  <c r="Q17" i="6" s="1"/>
  <c r="Q18" i="6" a="1"/>
  <c r="Q18" i="6" s="1"/>
  <c r="Q19" i="6" a="1"/>
  <c r="Q19" i="6" s="1"/>
  <c r="Q20" i="6" a="1"/>
  <c r="Q20" i="6" s="1"/>
  <c r="Q21" i="6" a="1"/>
  <c r="Q21" i="6" s="1"/>
  <c r="Q22" i="6" a="1"/>
  <c r="Q22" i="6" s="1"/>
  <c r="Q23" i="6" a="1"/>
  <c r="Q23" i="6" s="1"/>
  <c r="Q24" i="6" a="1"/>
  <c r="Q24" i="6" s="1"/>
  <c r="Q25" i="6" a="1"/>
  <c r="Q25" i="6" s="1"/>
  <c r="Q26" i="6" a="1"/>
  <c r="Q26" i="6" s="1"/>
  <c r="Q27" i="6" a="1"/>
  <c r="Q27" i="6" s="1"/>
  <c r="Q28" i="6" a="1"/>
  <c r="Q28" i="6" s="1"/>
  <c r="Q29" i="6" a="1"/>
  <c r="Q29" i="6" s="1"/>
  <c r="Q30" i="6" a="1"/>
  <c r="Q30" i="6" s="1"/>
  <c r="Q31" i="6" a="1"/>
  <c r="Q31" i="6" s="1"/>
  <c r="Q32" i="6" a="1"/>
  <c r="Q32" i="6" s="1"/>
  <c r="Q33" i="6" a="1"/>
  <c r="Q33" i="6" s="1"/>
  <c r="Q34" i="6" a="1"/>
  <c r="Q34" i="6" s="1"/>
  <c r="Q35" i="6" a="1"/>
  <c r="Q35" i="6" s="1"/>
  <c r="Q36" i="6" a="1"/>
  <c r="Q36" i="6" s="1"/>
  <c r="Q37" i="6" a="1"/>
  <c r="Q37" i="6" s="1"/>
  <c r="Q38" i="6" a="1"/>
  <c r="Q38" i="6" s="1"/>
  <c r="Q39" i="6" a="1"/>
  <c r="Q39" i="6" s="1"/>
  <c r="D48" i="14" l="1"/>
  <c r="E48" i="14"/>
  <c r="D49" i="14"/>
  <c r="E49" i="14"/>
  <c r="D50" i="14"/>
  <c r="E50" i="14"/>
  <c r="D32" i="14"/>
  <c r="D33" i="14"/>
  <c r="D34" i="14"/>
  <c r="D35" i="14"/>
  <c r="D36" i="14"/>
  <c r="D37" i="14"/>
  <c r="D38" i="14"/>
  <c r="D39" i="14"/>
  <c r="D40" i="14"/>
  <c r="D41" i="14"/>
  <c r="D42" i="14"/>
  <c r="D43" i="14"/>
  <c r="D44" i="14"/>
  <c r="D45" i="14"/>
  <c r="D46" i="14"/>
  <c r="D47" i="14"/>
  <c r="E19" i="14" l="1"/>
  <c r="E20" i="14"/>
  <c r="E21" i="14"/>
  <c r="E22" i="14"/>
  <c r="E23" i="14"/>
  <c r="E24" i="14"/>
  <c r="E25" i="14"/>
  <c r="E26" i="14"/>
  <c r="E27" i="14"/>
  <c r="E28" i="14"/>
  <c r="E29" i="14"/>
  <c r="E30" i="14"/>
  <c r="E31" i="14"/>
  <c r="E32" i="14"/>
  <c r="E33" i="14"/>
  <c r="E34" i="14"/>
  <c r="E35" i="14"/>
  <c r="E36" i="14"/>
  <c r="E37" i="14"/>
  <c r="E38" i="14"/>
  <c r="E39" i="14"/>
  <c r="E40" i="14"/>
  <c r="E41" i="14"/>
  <c r="E42" i="14"/>
  <c r="E43" i="14"/>
  <c r="E44" i="14"/>
  <c r="E45" i="14"/>
  <c r="E46" i="14"/>
  <c r="E47" i="14"/>
  <c r="E18" i="14"/>
  <c r="E7" i="14"/>
  <c r="E8" i="14"/>
  <c r="E9" i="14"/>
  <c r="E10" i="14"/>
  <c r="E11" i="14"/>
  <c r="E12" i="14"/>
  <c r="E13" i="14"/>
  <c r="E14" i="14"/>
  <c r="E15" i="14"/>
  <c r="E16" i="14"/>
  <c r="E17" i="14"/>
  <c r="E6" i="14"/>
  <c r="E3" i="14"/>
  <c r="E4" i="14"/>
  <c r="E5" i="14"/>
  <c r="E2" i="14"/>
  <c r="L21" i="6" l="1"/>
  <c r="A21" i="6" s="1" a="1"/>
  <c r="A21" i="6" s="1"/>
  <c r="L8" i="6" l="1"/>
  <c r="L29" i="6"/>
  <c r="A29" i="6" s="1" a="1"/>
  <c r="A29" i="6" s="1"/>
  <c r="D2" i="14"/>
  <c r="A2" i="14"/>
  <c r="A3" i="14" l="1"/>
  <c r="A4" i="14" s="1"/>
  <c r="H8" i="13"/>
  <c r="H9" i="13"/>
  <c r="H10" i="13"/>
  <c r="H11" i="13"/>
  <c r="H12" i="13"/>
  <c r="H13" i="13"/>
  <c r="H14" i="13"/>
  <c r="H15" i="13"/>
  <c r="H16" i="13"/>
  <c r="H17" i="13"/>
  <c r="H18" i="13"/>
  <c r="I11" i="12"/>
  <c r="J11" i="12"/>
  <c r="K11" i="12"/>
  <c r="A5" i="14" l="1"/>
  <c r="A6" i="14" s="1"/>
  <c r="A7" i="14" s="1"/>
  <c r="L9" i="6"/>
  <c r="A9" i="6" s="1" a="1"/>
  <c r="A9" i="6" s="1"/>
  <c r="L10" i="6"/>
  <c r="A10" i="6" s="1" a="1"/>
  <c r="A10" i="6" s="1"/>
  <c r="L11" i="6"/>
  <c r="A11" i="6" s="1" a="1"/>
  <c r="A11" i="6" s="1"/>
  <c r="L12" i="6"/>
  <c r="A12" i="6" s="1" a="1"/>
  <c r="A12" i="6" s="1"/>
  <c r="L13" i="6"/>
  <c r="A13" i="6" s="1" a="1"/>
  <c r="A13" i="6" s="1"/>
  <c r="L14" i="6"/>
  <c r="A14" i="6" s="1" a="1"/>
  <c r="A14" i="6" s="1"/>
  <c r="L15" i="6"/>
  <c r="A15" i="6" s="1" a="1"/>
  <c r="A15" i="6" s="1"/>
  <c r="L16" i="6"/>
  <c r="L17" i="6"/>
  <c r="A17" i="6" s="1" a="1"/>
  <c r="A17" i="6" s="1"/>
  <c r="L18" i="6"/>
  <c r="A18" i="6" s="1" a="1"/>
  <c r="A18" i="6" s="1"/>
  <c r="L19" i="6"/>
  <c r="A19" i="6" s="1" a="1"/>
  <c r="A19" i="6" s="1"/>
  <c r="L20" i="6"/>
  <c r="A20" i="6" s="1" a="1"/>
  <c r="A20" i="6" s="1"/>
  <c r="L22" i="6"/>
  <c r="A22" i="6" s="1" a="1"/>
  <c r="A22" i="6" s="1"/>
  <c r="L23" i="6"/>
  <c r="A23" i="6" s="1" a="1"/>
  <c r="A23" i="6" s="1"/>
  <c r="L24" i="6"/>
  <c r="A24" i="6" s="1" a="1"/>
  <c r="A24" i="6" s="1"/>
  <c r="L25" i="6"/>
  <c r="A25" i="6" s="1" a="1"/>
  <c r="A25" i="6" s="1"/>
  <c r="L26" i="6"/>
  <c r="A26" i="6" s="1" a="1"/>
  <c r="A26" i="6" s="1"/>
  <c r="L27" i="6"/>
  <c r="A27" i="6" s="1" a="1"/>
  <c r="A27" i="6" s="1"/>
  <c r="L28" i="6"/>
  <c r="A28" i="6" s="1" a="1"/>
  <c r="A28" i="6" s="1"/>
  <c r="L30" i="6"/>
  <c r="A30" i="6" s="1" a="1"/>
  <c r="A30" i="6" s="1"/>
  <c r="L31" i="6"/>
  <c r="A31" i="6" s="1" a="1"/>
  <c r="A31" i="6" s="1"/>
  <c r="L32" i="6"/>
  <c r="A32" i="6" s="1" a="1"/>
  <c r="A32" i="6" s="1"/>
  <c r="L33" i="6"/>
  <c r="A33" i="6" s="1" a="1"/>
  <c r="A33" i="6" s="1"/>
  <c r="L34" i="6"/>
  <c r="L35" i="6"/>
  <c r="L36" i="6"/>
  <c r="L37" i="6"/>
  <c r="L38" i="6"/>
  <c r="L39" i="6"/>
  <c r="A7" i="6" a="1"/>
  <c r="A7" i="6" s="1"/>
  <c r="A8" i="6" s="1" a="1"/>
  <c r="A8" i="6" s="1"/>
  <c r="L8" i="13"/>
  <c r="L9" i="13"/>
  <c r="A9" i="13" s="1" a="1"/>
  <c r="A9" i="13" s="1"/>
  <c r="L10" i="13"/>
  <c r="A10" i="13" s="1" a="1"/>
  <c r="A10" i="13" s="1"/>
  <c r="L11" i="13"/>
  <c r="A11" i="13" s="1" a="1"/>
  <c r="A11" i="13" s="1"/>
  <c r="L12" i="13"/>
  <c r="A12" i="13" s="1" a="1"/>
  <c r="A12" i="13" s="1"/>
  <c r="L13" i="13"/>
  <c r="A13" i="13" s="1" a="1"/>
  <c r="A13" i="13" s="1"/>
  <c r="L14" i="13"/>
  <c r="A14" i="13" s="1" a="1"/>
  <c r="A14" i="13" s="1"/>
  <c r="L15" i="13"/>
  <c r="A15" i="13" s="1" a="1"/>
  <c r="A15" i="13" s="1"/>
  <c r="L16" i="13"/>
  <c r="A16" i="13" s="1" a="1"/>
  <c r="A16" i="13" s="1"/>
  <c r="L17" i="13"/>
  <c r="A17" i="13" s="1" a="1"/>
  <c r="A17" i="13" s="1"/>
  <c r="L18" i="13"/>
  <c r="A18" i="13" s="1" a="1"/>
  <c r="A18" i="13" s="1"/>
  <c r="L7" i="13"/>
  <c r="A7" i="13" s="1" a="1"/>
  <c r="A7" i="13" s="1"/>
  <c r="L7" i="12"/>
  <c r="A7" i="12" s="1"/>
  <c r="L8" i="12"/>
  <c r="L9" i="12"/>
  <c r="L10" i="12"/>
  <c r="A8" i="14" l="1"/>
  <c r="A8" i="12"/>
  <c r="A9" i="12" s="1"/>
  <c r="A10" i="12" s="1"/>
  <c r="A16" i="6" a="1"/>
  <c r="A16" i="6" s="1"/>
  <c r="A34" i="6" s="1" a="1"/>
  <c r="A34" i="6" s="1"/>
  <c r="A35" i="6" s="1" a="1"/>
  <c r="A35" i="6" s="1"/>
  <c r="A36" i="6" s="1" a="1"/>
  <c r="A36" i="6" s="1"/>
  <c r="A8" i="13" a="1"/>
  <c r="A8" i="13" s="1"/>
  <c r="A9" i="14"/>
  <c r="D19" i="14"/>
  <c r="D20" i="14"/>
  <c r="D21" i="14"/>
  <c r="D22" i="14"/>
  <c r="D23" i="14"/>
  <c r="D24" i="14"/>
  <c r="D25" i="14"/>
  <c r="D26" i="14"/>
  <c r="D27" i="14"/>
  <c r="D28" i="14"/>
  <c r="D29" i="14"/>
  <c r="D30" i="14"/>
  <c r="D31" i="14"/>
  <c r="D18" i="14"/>
  <c r="D7" i="14"/>
  <c r="D8" i="14"/>
  <c r="D9" i="14"/>
  <c r="D10" i="14"/>
  <c r="D11" i="14"/>
  <c r="D12" i="14"/>
  <c r="D13" i="14"/>
  <c r="D14" i="14"/>
  <c r="D15" i="14"/>
  <c r="D16" i="14"/>
  <c r="D17" i="14"/>
  <c r="D6" i="14"/>
  <c r="D3" i="14"/>
  <c r="D4" i="14"/>
  <c r="D5" i="14"/>
  <c r="I40" i="6"/>
  <c r="J40" i="6"/>
  <c r="L50" i="11" s="1"/>
  <c r="L52" i="11"/>
  <c r="L40" i="6"/>
  <c r="G50" i="11"/>
  <c r="K19" i="13"/>
  <c r="G52" i="11" s="1"/>
  <c r="L19" i="13"/>
  <c r="L11" i="12"/>
  <c r="H40" i="6"/>
  <c r="H19" i="13"/>
  <c r="H11" i="12"/>
  <c r="A10" i="14" l="1"/>
  <c r="A11" i="14" s="1"/>
  <c r="A37" i="6" a="1"/>
  <c r="A37" i="6" s="1"/>
  <c r="A38" i="6" s="1" a="1"/>
  <c r="A38" i="6" s="1"/>
  <c r="A39" i="6" s="1" a="1"/>
  <c r="A39" i="6" s="1"/>
  <c r="Q11" i="13" a="1"/>
  <c r="Q11" i="13" s="1"/>
  <c r="Q9" i="13" a="1"/>
  <c r="Q9" i="13" s="1"/>
  <c r="Q8" i="13" a="1"/>
  <c r="Q8" i="13" s="1"/>
  <c r="M3" i="13"/>
  <c r="M2" i="13"/>
  <c r="M1" i="13"/>
  <c r="M3" i="12"/>
  <c r="M2" i="12"/>
  <c r="M1" i="12"/>
  <c r="A12" i="14" l="1"/>
  <c r="A13" i="14"/>
  <c r="A14" i="14" s="1"/>
  <c r="G55" i="11"/>
  <c r="K3" i="9"/>
  <c r="K2" i="9"/>
  <c r="K1" i="9"/>
  <c r="M1" i="6"/>
  <c r="M3" i="6"/>
  <c r="M2" i="6"/>
  <c r="Q9" i="6" a="1"/>
  <c r="Q9" i="6" s="1"/>
  <c r="Q8" i="6" a="1"/>
  <c r="Q8" i="6" s="1"/>
  <c r="Q10" i="6" a="1"/>
  <c r="Q10" i="6" s="1"/>
  <c r="Q7" i="6" a="1"/>
  <c r="Q7" i="6" s="1"/>
  <c r="P50" i="11"/>
  <c r="P52" i="11"/>
  <c r="F48" i="11"/>
  <c r="G59" i="11" s="1"/>
  <c r="K48" i="11"/>
  <c r="L59" i="11" s="1"/>
  <c r="A15" i="14" l="1"/>
  <c r="P55" i="11"/>
  <c r="L55" i="11"/>
  <c r="A16" i="14" l="1"/>
  <c r="A17" i="14"/>
  <c r="A18" i="14" l="1"/>
  <c r="A19" i="14" s="1"/>
  <c r="A20" i="14" s="1"/>
  <c r="A21" i="14" s="1"/>
  <c r="A22" i="14" s="1"/>
  <c r="A23" i="14" l="1"/>
  <c r="A24" i="14" l="1"/>
  <c r="A25" i="14" l="1"/>
  <c r="A26" i="14" s="1"/>
  <c r="A27" i="14" s="1"/>
  <c r="A28" i="14" l="1"/>
  <c r="A29" i="14" s="1"/>
  <c r="A30" i="14" s="1"/>
  <c r="A31" i="14" l="1"/>
  <c r="A32" i="14" l="1"/>
  <c r="A33" i="14" l="1"/>
  <c r="A34" i="14" l="1"/>
  <c r="A35" i="14" l="1"/>
  <c r="A36" i="14" l="1"/>
  <c r="A37" i="14" s="1"/>
  <c r="A38" i="14" s="1"/>
  <c r="A39" i="14" s="1"/>
  <c r="A40" i="14" l="1"/>
  <c r="A41" i="14" s="1"/>
  <c r="A42" i="14" s="1"/>
  <c r="A43" i="14" l="1"/>
  <c r="A44" i="14" l="1"/>
  <c r="A46" i="14" l="1"/>
  <c r="A47" i="14" s="1"/>
  <c r="A45" i="14"/>
  <c r="A48" i="14" l="1"/>
  <c r="B59" i="9" s="1"/>
  <c r="B61" i="9" l="1"/>
  <c r="C63" i="9"/>
  <c r="C54" i="9"/>
  <c r="B62" i="9"/>
  <c r="B57" i="9"/>
  <c r="B56" i="9"/>
  <c r="B63" i="9"/>
  <c r="D54" i="9"/>
  <c r="B60" i="9"/>
  <c r="D56" i="9"/>
  <c r="D63" i="9"/>
  <c r="C59" i="9"/>
  <c r="D58" i="9"/>
  <c r="C61" i="9"/>
  <c r="D62" i="9"/>
  <c r="B54" i="9"/>
  <c r="C64" i="9"/>
  <c r="C60" i="9"/>
  <c r="C62" i="9"/>
  <c r="C57" i="9"/>
  <c r="C56" i="9"/>
  <c r="A49" i="14"/>
  <c r="D55" i="9"/>
  <c r="D57" i="9"/>
  <c r="D59" i="9"/>
  <c r="D61" i="9"/>
  <c r="C58" i="9"/>
  <c r="D60" i="9"/>
  <c r="B64" i="9"/>
  <c r="D64" i="9"/>
  <c r="B58" i="9"/>
  <c r="C55" i="9"/>
  <c r="B55" i="9"/>
  <c r="A50" i="14" l="1"/>
  <c r="B22" i="9" s="1"/>
  <c r="C30" i="9" l="1"/>
  <c r="B32" i="9"/>
  <c r="D41" i="9"/>
  <c r="B29" i="9"/>
  <c r="D36" i="9"/>
  <c r="B30" i="9"/>
  <c r="D10" i="9"/>
  <c r="C10" i="9"/>
  <c r="C15" i="9"/>
  <c r="D50" i="9"/>
  <c r="B17" i="9"/>
  <c r="B38" i="9"/>
  <c r="C33" i="9"/>
  <c r="B37" i="9"/>
  <c r="B11" i="9"/>
  <c r="B10" i="9"/>
  <c r="B35" i="9"/>
  <c r="B5" i="9"/>
  <c r="C18" i="9"/>
  <c r="D11" i="9"/>
  <c r="D24" i="9"/>
  <c r="C35" i="9"/>
  <c r="D45" i="9"/>
  <c r="B53" i="9"/>
  <c r="D20" i="9"/>
  <c r="D37" i="9"/>
  <c r="C45" i="9"/>
  <c r="C38" i="9"/>
  <c r="D12" i="9"/>
  <c r="B41" i="9"/>
  <c r="D15" i="9"/>
  <c r="D26" i="9"/>
  <c r="D19" i="9"/>
  <c r="D49" i="9"/>
  <c r="D28" i="9"/>
  <c r="B42" i="9"/>
  <c r="B39" i="9"/>
  <c r="B14" i="9"/>
  <c r="B13" i="9"/>
  <c r="D38" i="9"/>
  <c r="D5" i="9"/>
  <c r="D46" i="9"/>
  <c r="D48" i="9"/>
  <c r="C36" i="9"/>
  <c r="C51" i="9"/>
  <c r="C31" i="9"/>
  <c r="D8" i="9"/>
  <c r="C16" i="9"/>
  <c r="B34" i="9"/>
  <c r="C34" i="9"/>
  <c r="C17" i="9"/>
  <c r="D29" i="9"/>
  <c r="B33" i="9"/>
  <c r="B47" i="9"/>
  <c r="D9" i="9"/>
  <c r="C24" i="9"/>
  <c r="C5" i="9"/>
  <c r="C25" i="9"/>
  <c r="D35" i="9"/>
  <c r="C11" i="9"/>
  <c r="C27" i="9"/>
  <c r="C43" i="9"/>
  <c r="D22" i="9"/>
  <c r="B51" i="9"/>
  <c r="D14" i="9"/>
  <c r="D25" i="9"/>
  <c r="D31" i="9"/>
  <c r="C42" i="9"/>
  <c r="D51" i="9"/>
  <c r="C52" i="9"/>
  <c r="B23" i="9"/>
  <c r="D44" i="9"/>
  <c r="B8" i="9"/>
  <c r="C37" i="9"/>
  <c r="D34" i="9"/>
  <c r="D39" i="9"/>
  <c r="C49" i="9"/>
  <c r="D23" i="9"/>
  <c r="D27" i="9"/>
  <c r="B15" i="9"/>
  <c r="D53" i="9"/>
  <c r="D43" i="9"/>
  <c r="C22" i="9"/>
  <c r="B48" i="9"/>
  <c r="B28" i="9"/>
  <c r="C14" i="9"/>
  <c r="C9" i="9"/>
  <c r="B21" i="9"/>
  <c r="B26" i="9"/>
  <c r="C28" i="9"/>
  <c r="C44" i="9"/>
  <c r="B24" i="9"/>
  <c r="D52" i="9"/>
  <c r="D33" i="9"/>
  <c r="C40" i="9"/>
  <c r="C26" i="9"/>
  <c r="D18" i="9"/>
  <c r="B50" i="9"/>
  <c r="C41" i="9"/>
  <c r="C48" i="9"/>
  <c r="C7" i="9"/>
  <c r="D32" i="9"/>
  <c r="B36" i="9"/>
  <c r="B25" i="9"/>
  <c r="B52" i="9"/>
  <c r="B7" i="9"/>
  <c r="C21" i="9"/>
  <c r="B12" i="9"/>
  <c r="D13" i="9"/>
  <c r="D42" i="9"/>
  <c r="C32" i="9"/>
  <c r="C12" i="9"/>
  <c r="C39" i="9"/>
  <c r="D6" i="9"/>
  <c r="C19" i="9"/>
  <c r="B20" i="9"/>
  <c r="D7" i="9"/>
  <c r="B27" i="9"/>
  <c r="D47" i="9"/>
  <c r="B9" i="9"/>
  <c r="D21" i="9"/>
  <c r="C20" i="9"/>
  <c r="B6" i="9"/>
  <c r="C50" i="9"/>
  <c r="D30" i="9"/>
  <c r="C8" i="9"/>
  <c r="D16" i="9"/>
  <c r="B45" i="9"/>
  <c r="C23" i="9"/>
  <c r="C29" i="9"/>
  <c r="C47" i="9"/>
  <c r="B16" i="9"/>
  <c r="B44" i="9"/>
  <c r="C53" i="9"/>
  <c r="B49" i="9"/>
  <c r="C13" i="9"/>
  <c r="B31" i="9"/>
  <c r="D17" i="9"/>
  <c r="B40" i="9"/>
  <c r="B19" i="9"/>
  <c r="D40" i="9"/>
  <c r="C46" i="9"/>
  <c r="B43" i="9"/>
  <c r="C6" i="9"/>
  <c r="B18" i="9"/>
  <c r="B46"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Autoliv</author>
    <author>katarina.palmer</author>
    <author>Rainer Blache</author>
  </authors>
  <commentList>
    <comment ref="P2" authorId="0" shapeId="0" xr:uid="{00000000-0006-0000-0100-000001000000}">
      <text>
        <r>
          <rPr>
            <b/>
            <sz val="16"/>
            <color indexed="81"/>
            <rFont val="Arial"/>
            <family val="2"/>
          </rPr>
          <t xml:space="preserve">Date expressed according to ISO 8601:
YYYY-MM-DD, e.g. 2014-07-01 ; 2014-09-30
</t>
        </r>
      </text>
    </comment>
    <comment ref="D4" authorId="0" shapeId="0" xr:uid="{00000000-0006-0000-0100-000002000000}">
      <text>
        <r>
          <rPr>
            <sz val="12"/>
            <color indexed="81"/>
            <rFont val="Tahoma"/>
            <family val="2"/>
          </rPr>
          <t>Veoneer company or supplier name</t>
        </r>
      </text>
    </comment>
    <comment ref="D6" authorId="0" shapeId="0" xr:uid="{00000000-0006-0000-0100-000003000000}">
      <text>
        <r>
          <rPr>
            <sz val="12"/>
            <color indexed="81"/>
            <rFont val="Tahoma"/>
            <family val="2"/>
          </rPr>
          <t>Address of Veoneer company or supplier</t>
        </r>
      </text>
    </comment>
    <comment ref="D8" authorId="0" shapeId="0" xr:uid="{00000000-0006-0000-0100-000004000000}">
      <text>
        <r>
          <rPr>
            <sz val="12"/>
            <color indexed="81"/>
            <rFont val="Tahoma"/>
            <family val="2"/>
          </rPr>
          <t xml:space="preserve">Audited process(es) short description(s)
Describe here the Process Line with # and what kind of line.
E.g. Crimping line # 785 / Comax ; Schäfer, Crimp Tool No.; </t>
        </r>
      </text>
    </comment>
    <comment ref="D10" authorId="0" shapeId="0" xr:uid="{00000000-0006-0000-0100-000005000000}">
      <text>
        <r>
          <rPr>
            <sz val="12"/>
            <color indexed="81"/>
            <rFont val="Tahoma"/>
            <family val="2"/>
          </rPr>
          <t>Clear identification of audited products, e.g. product numbers (if applicable)</t>
        </r>
      </text>
    </comment>
    <comment ref="F12" authorId="1" shapeId="0" xr:uid="{00000000-0006-0000-0100-000006000000}">
      <text>
        <r>
          <rPr>
            <b/>
            <sz val="12"/>
            <color indexed="81"/>
            <rFont val="Arial"/>
            <family val="2"/>
          </rPr>
          <t xml:space="preserve">Enter valid certifications, such as 
IATF 16949; ISO9001: Quality Management
ISO 14001: Environmental Management
OHSAS18001: Occupational Health and Safety Management
ISO50001: energy Managemnt
ISO31000 Risk Management
ISO27001 IT Management
ISO26000 Social Responsibility </t>
        </r>
      </text>
    </comment>
    <comment ref="F14" authorId="0" shapeId="0" xr:uid="{00000000-0006-0000-0100-000007000000}">
      <text>
        <r>
          <rPr>
            <sz val="12"/>
            <color indexed="81"/>
            <rFont val="Tahoma"/>
            <family val="2"/>
          </rPr>
          <t>Total no. of  employees directly or indirectly related to the process (Fulfilled only by supplier Audits)</t>
        </r>
      </text>
    </comment>
    <comment ref="Q14" authorId="0" shapeId="0" xr:uid="{00000000-0006-0000-0100-000008000000}">
      <text>
        <r>
          <rPr>
            <sz val="12"/>
            <color indexed="81"/>
            <rFont val="Tahoma"/>
            <family val="2"/>
          </rPr>
          <t>No. of employees related to quality tasks of the process (Fulfilled only by supplier Audits)</t>
        </r>
      </text>
    </comment>
    <comment ref="F16" authorId="0" shapeId="0" xr:uid="{00000000-0006-0000-0100-000009000000}">
      <text>
        <r>
          <rPr>
            <sz val="12"/>
            <color indexed="81"/>
            <rFont val="Tahoma"/>
            <family val="2"/>
          </rPr>
          <t>e.g., BMW, DC, Ford, GM, VW, Bosch, GE or others</t>
        </r>
      </text>
    </comment>
    <comment ref="F18" authorId="0" shapeId="0" xr:uid="{00000000-0006-0000-0100-00000A000000}">
      <text>
        <r>
          <rPr>
            <sz val="12"/>
            <color indexed="81"/>
            <rFont val="Tahoma"/>
            <family val="2"/>
          </rPr>
          <t>e.g., Hosch, Arvedi, Benteler</t>
        </r>
      </text>
    </comment>
    <comment ref="D21" authorId="2" shapeId="0" xr:uid="{00000000-0006-0000-0100-00000B000000}">
      <text>
        <r>
          <rPr>
            <b/>
            <sz val="12"/>
            <color indexed="81"/>
            <rFont val="Arial"/>
            <family val="2"/>
          </rPr>
          <t>Date expressed according to ISO 8601:
YYYY-MM-DD, e.g. 2014-07-01 ; 2014-09-30</t>
        </r>
        <r>
          <rPr>
            <sz val="12"/>
            <color indexed="81"/>
            <rFont val="Arial"/>
            <family val="2"/>
          </rPr>
          <t xml:space="preserve">
</t>
        </r>
      </text>
    </comment>
    <comment ref="D23" authorId="2" shapeId="0" xr:uid="{00000000-0006-0000-0100-00000C000000}">
      <text>
        <r>
          <rPr>
            <b/>
            <sz val="12"/>
            <color indexed="81"/>
            <rFont val="Arial"/>
            <family val="2"/>
          </rPr>
          <t>Date expressed according to ISO 8601:
YYYY-MM-DD, e.g. 2014-07-01 ; 2014-09-30</t>
        </r>
        <r>
          <rPr>
            <sz val="12"/>
            <color indexed="81"/>
            <rFont val="Arial"/>
            <family val="2"/>
          </rPr>
          <t xml:space="preserve">
</t>
        </r>
      </text>
    </comment>
    <comment ref="D27" authorId="0" shapeId="0" xr:uid="{00000000-0006-0000-0100-00000D000000}">
      <text>
        <r>
          <rPr>
            <sz val="12"/>
            <color indexed="81"/>
            <rFont val="Tahoma"/>
            <family val="2"/>
          </rPr>
          <t>Mark applicable reason with "X"</t>
        </r>
      </text>
    </comment>
    <comment ref="D35" authorId="0" shapeId="0" xr:uid="{00000000-0006-0000-0100-00000E000000}">
      <text>
        <r>
          <rPr>
            <sz val="12"/>
            <color indexed="81"/>
            <rFont val="Tahoma"/>
            <family val="2"/>
          </rPr>
          <t xml:space="preserve">Lead Auditor
Co-Auditor
</t>
        </r>
        <r>
          <rPr>
            <sz val="12"/>
            <color indexed="10"/>
            <rFont val="Tahoma"/>
            <family val="2"/>
          </rPr>
          <t>(new line:
  &lt;alt&gt;&lt;return&gt;)</t>
        </r>
        <r>
          <rPr>
            <sz val="12"/>
            <color indexed="81"/>
            <rFont val="Tahoma"/>
            <family val="2"/>
          </rPr>
          <t xml:space="preserve">  </t>
        </r>
      </text>
    </comment>
    <comment ref="I35" authorId="2" shapeId="0" xr:uid="{00000000-0006-0000-0100-00000F000000}">
      <text>
        <r>
          <rPr>
            <b/>
            <sz val="11"/>
            <color indexed="81"/>
            <rFont val="Arial"/>
            <family val="2"/>
          </rPr>
          <t xml:space="preserve">additional auditors if applicable
</t>
        </r>
        <r>
          <rPr>
            <sz val="11"/>
            <color indexed="81"/>
            <rFont val="Arial"/>
            <family val="2"/>
          </rPr>
          <t xml:space="preserve">
</t>
        </r>
      </text>
    </comment>
    <comment ref="O35" authorId="2" shapeId="0" xr:uid="{00000000-0006-0000-0100-000010000000}">
      <text>
        <r>
          <rPr>
            <b/>
            <sz val="11"/>
            <color indexed="81"/>
            <rFont val="Arial"/>
            <family val="2"/>
          </rPr>
          <t>Contact data: Phone No, e-mail adress</t>
        </r>
        <r>
          <rPr>
            <sz val="11"/>
            <color indexed="81"/>
            <rFont val="Arial"/>
            <family val="2"/>
          </rPr>
          <t xml:space="preserve">
</t>
        </r>
      </text>
    </comment>
    <comment ref="D38" authorId="0" shapeId="0" xr:uid="{00000000-0006-0000-0100-000011000000}">
      <text>
        <r>
          <rPr>
            <sz val="12"/>
            <color indexed="81"/>
            <rFont val="Tahoma"/>
            <family val="2"/>
          </rPr>
          <t>Process Manager
others</t>
        </r>
        <r>
          <rPr>
            <sz val="8"/>
            <color indexed="81"/>
            <rFont val="Tahoma"/>
            <family val="2"/>
          </rPr>
          <t xml:space="preserve">
</t>
        </r>
        <r>
          <rPr>
            <sz val="12"/>
            <color indexed="10"/>
            <rFont val="Tahoma"/>
            <family val="2"/>
          </rPr>
          <t xml:space="preserve">(new line:
  &lt;alt&gt;&lt;return&gt;)  </t>
        </r>
      </text>
    </comment>
    <comment ref="I38" authorId="2" shapeId="0" xr:uid="{00000000-0006-0000-0100-000012000000}">
      <text>
        <r>
          <rPr>
            <b/>
            <sz val="11"/>
            <color indexed="81"/>
            <rFont val="Arial"/>
            <family val="2"/>
          </rPr>
          <t xml:space="preserve">additional participants
 if applicable
</t>
        </r>
        <r>
          <rPr>
            <sz val="11"/>
            <color indexed="81"/>
            <rFont val="Arial"/>
            <family val="2"/>
          </rPr>
          <t xml:space="preserve">
</t>
        </r>
      </text>
    </comment>
    <comment ref="O38" authorId="2" shapeId="0" xr:uid="{00000000-0006-0000-0100-000013000000}">
      <text>
        <r>
          <rPr>
            <b/>
            <sz val="11"/>
            <color indexed="81"/>
            <rFont val="Arial"/>
            <family val="2"/>
          </rPr>
          <t>Contact data: Phone No, e-mail adress</t>
        </r>
        <r>
          <rPr>
            <sz val="11"/>
            <color indexed="81"/>
            <rFont val="Arial"/>
            <family val="2"/>
          </rPr>
          <t xml:space="preserve">
</t>
        </r>
      </text>
    </comment>
    <comment ref="G59" authorId="1" shapeId="0" xr:uid="{00000000-0006-0000-0100-000014000000}">
      <text>
        <r>
          <rPr>
            <b/>
            <sz val="8"/>
            <color indexed="81"/>
            <rFont val="Tahoma"/>
            <family val="2"/>
          </rPr>
          <t>If the corrective actions are implemented within 90 days from end date of site assessment, Audit Result can be changed.</t>
        </r>
        <r>
          <rPr>
            <sz val="8"/>
            <color indexed="81"/>
            <rFont val="Tahoma"/>
            <family val="2"/>
          </rPr>
          <t xml:space="preserve">
</t>
        </r>
      </text>
    </comment>
    <comment ref="G62" authorId="1" shapeId="0" xr:uid="{00000000-0006-0000-0100-000015000000}">
      <text>
        <r>
          <rPr>
            <b/>
            <sz val="8"/>
            <color indexed="81"/>
            <rFont val="Tahoma"/>
            <family val="2"/>
          </rPr>
          <t>Date format: DD-MMM-YY</t>
        </r>
        <r>
          <rPr>
            <sz val="8"/>
            <color indexed="81"/>
            <rFont val="Tahoma"/>
            <family val="2"/>
          </rPr>
          <t xml:space="preserve">
</t>
        </r>
      </text>
    </comment>
    <comment ref="L62" authorId="1" shapeId="0" xr:uid="{00000000-0006-0000-0100-000016000000}">
      <text>
        <r>
          <rPr>
            <b/>
            <sz val="8"/>
            <color indexed="81"/>
            <rFont val="Tahoma"/>
            <family val="2"/>
          </rPr>
          <t>Date format: DD-MMM-YY</t>
        </r>
        <r>
          <rPr>
            <sz val="8"/>
            <color indexed="81"/>
            <rFont val="Tahoma"/>
            <family val="2"/>
          </rPr>
          <t xml:space="preserve">
</t>
        </r>
      </text>
    </comment>
    <comment ref="P62" authorId="1" shapeId="0" xr:uid="{00000000-0006-0000-0100-000017000000}">
      <text>
        <r>
          <rPr>
            <b/>
            <sz val="8"/>
            <color indexed="81"/>
            <rFont val="Tahoma"/>
            <family val="2"/>
          </rPr>
          <t>Result is OK if no findings or if all findings are closed within 90 days</t>
        </r>
        <r>
          <rPr>
            <sz val="8"/>
            <color indexed="81"/>
            <rFont val="Tahoma"/>
            <family val="2"/>
          </rPr>
          <t xml:space="preserve">
</t>
        </r>
      </text>
    </comment>
    <comment ref="D68" authorId="0" shapeId="0" xr:uid="{00000000-0006-0000-0100-000018000000}">
      <text>
        <r>
          <rPr>
            <sz val="12"/>
            <color indexed="81"/>
            <rFont val="Tahoma"/>
            <family val="2"/>
          </rPr>
          <t>Comment on main areas of  improvement !</t>
        </r>
      </text>
    </comment>
    <comment ref="D76" authorId="0" shapeId="0" xr:uid="{00000000-0006-0000-0100-000019000000}">
      <text>
        <r>
          <rPr>
            <sz val="12"/>
            <color indexed="81"/>
            <rFont val="Tahoma"/>
            <family val="2"/>
          </rPr>
          <t>Highlight "Best Practice" areas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Rainer Blache</author>
    <author>katarina.palmer</author>
  </authors>
  <commentList>
    <comment ref="H4" authorId="0" shapeId="0" xr:uid="{00000000-0006-0000-0200-000001000000}">
      <text>
        <r>
          <rPr>
            <b/>
            <sz val="14"/>
            <color indexed="81"/>
            <rFont val="Arial"/>
            <family val="2"/>
          </rPr>
          <t>1.) Mark applicable reason with "X" and 
delete  the other one to change the black color
2.) If the question is not applicable to the process, then the assessor shall
place ''X'' in the "NO''  column</t>
        </r>
      </text>
    </comment>
    <comment ref="M4" authorId="0" shapeId="0" xr:uid="{00000000-0006-0000-0200-000002000000}">
      <text>
        <r>
          <rPr>
            <b/>
            <sz val="14"/>
            <color indexed="81"/>
            <rFont val="Arial"/>
            <family val="2"/>
          </rPr>
          <t>S:
If the observed evidence is in compliance to the question, the assessor shall note the evidence in the "Findings/Remarks" column and leave the check mark as it is. ( Default setting) 
NS:
If the observed evidence is not in compliance to the question, then the assessor shall note the non-compliance in the "Findings/Remarks" column and place 'X'  in the "Not Satisfactory" column.
NIA:
Where nonconforming product is identified in the assessment of a given question the assessor shall place 'X' in the "Needs ImmediateAction" (NIA) column. NIA requires immediate containment of suspect product.</t>
        </r>
      </text>
    </comment>
    <comment ref="J6" authorId="1" shapeId="0" xr:uid="{00000000-0006-0000-0200-000003000000}">
      <text>
        <r>
          <rPr>
            <b/>
            <sz val="12"/>
            <color indexed="81"/>
            <rFont val="Arial"/>
            <family val="2"/>
          </rPr>
          <t xml:space="preserve">Needs Immediate Action </t>
        </r>
        <r>
          <rPr>
            <sz val="12"/>
            <color indexed="81"/>
            <rFont val="Arial"/>
            <family val="2"/>
          </rPr>
          <t xml:space="preserve">
</t>
        </r>
      </text>
    </comment>
    <comment ref="K6" authorId="1" shapeId="0" xr:uid="{00000000-0006-0000-0200-000004000000}">
      <text>
        <r>
          <rPr>
            <b/>
            <sz val="12"/>
            <color indexed="81"/>
            <rFont val="Arial"/>
            <family val="2"/>
          </rPr>
          <t>Not satisfactory</t>
        </r>
        <r>
          <rPr>
            <sz val="8"/>
            <color indexed="81"/>
            <rFont val="Tahoma"/>
            <family val="2"/>
          </rPr>
          <t xml:space="preserve">
</t>
        </r>
      </text>
    </comment>
    <comment ref="L6" authorId="1" shapeId="0" xr:uid="{00000000-0006-0000-0200-000005000000}">
      <text>
        <r>
          <rPr>
            <b/>
            <sz val="12"/>
            <color indexed="81"/>
            <rFont val="Arial"/>
            <family val="2"/>
          </rPr>
          <t>Satisfactory</t>
        </r>
        <r>
          <rPr>
            <sz val="8"/>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Rainer Blache</author>
    <author>katarina.palmer</author>
  </authors>
  <commentList>
    <comment ref="H4" authorId="0" shapeId="0" xr:uid="{00000000-0006-0000-0300-000001000000}">
      <text>
        <r>
          <rPr>
            <b/>
            <sz val="14"/>
            <color indexed="81"/>
            <rFont val="Arial"/>
            <family val="2"/>
          </rPr>
          <t>1.) Mark applicable reason with "X" and 
delete  the other one to change the black color
2.) If the question is not applicable to the process, then the assessor shall
place ''X'' in the "NO''  column</t>
        </r>
      </text>
    </comment>
    <comment ref="M4" authorId="0" shapeId="0" xr:uid="{00000000-0006-0000-0300-000002000000}">
      <text>
        <r>
          <rPr>
            <b/>
            <sz val="14"/>
            <color indexed="81"/>
            <rFont val="Arial"/>
            <family val="2"/>
          </rPr>
          <t>S:
If the observed evidence is in compliance to the question, the assessor shall note the evidence in the "Findings/Remarks" column and leave the check mark as it is. ( Default setting) 
NS:
If the observed evidence is not in compliance to the question, then the assessor shall note the non-compliance in the "Findings/Remarks" column and place 'X'  in the "Not Satisfactory" column.
NIA:
Where nonconforming product is identified in the assessment of a given question the assessor shall place 'X' in the "Needs ImmediateAction" (NIA) column. NIA requires immediate containment of suspect product.</t>
        </r>
      </text>
    </comment>
    <comment ref="J6" authorId="1" shapeId="0" xr:uid="{00000000-0006-0000-0300-000003000000}">
      <text>
        <r>
          <rPr>
            <b/>
            <sz val="12"/>
            <color indexed="81"/>
            <rFont val="Arial"/>
            <family val="2"/>
          </rPr>
          <t xml:space="preserve">Needs Immediate Action </t>
        </r>
        <r>
          <rPr>
            <sz val="12"/>
            <color indexed="81"/>
            <rFont val="Arial"/>
            <family val="2"/>
          </rPr>
          <t xml:space="preserve">
</t>
        </r>
      </text>
    </comment>
    <comment ref="K6" authorId="1" shapeId="0" xr:uid="{00000000-0006-0000-0300-000004000000}">
      <text>
        <r>
          <rPr>
            <b/>
            <sz val="12"/>
            <color indexed="81"/>
            <rFont val="Arial"/>
            <family val="2"/>
          </rPr>
          <t>Not satisfactory</t>
        </r>
        <r>
          <rPr>
            <sz val="8"/>
            <color indexed="81"/>
            <rFont val="Tahoma"/>
            <family val="2"/>
          </rPr>
          <t xml:space="preserve">
</t>
        </r>
      </text>
    </comment>
    <comment ref="L6" authorId="1" shapeId="0" xr:uid="{00000000-0006-0000-0300-000005000000}">
      <text>
        <r>
          <rPr>
            <b/>
            <sz val="12"/>
            <color indexed="81"/>
            <rFont val="Arial"/>
            <family val="2"/>
          </rPr>
          <t>Satisfactory</t>
        </r>
        <r>
          <rPr>
            <sz val="8"/>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Rainer Blache</author>
    <author>katarina.palmer</author>
  </authors>
  <commentList>
    <comment ref="H4" authorId="0" shapeId="0" xr:uid="{00000000-0006-0000-0400-000001000000}">
      <text>
        <r>
          <rPr>
            <b/>
            <sz val="14"/>
            <color indexed="81"/>
            <rFont val="Arial"/>
            <family val="2"/>
          </rPr>
          <t>1.) Mark applicable reason with "X" and 
delete  the other one to change the black color
2.) If the question is not applicable to the process, then the assessor shall
place ''X'' in the "NO''  column</t>
        </r>
      </text>
    </comment>
    <comment ref="M4" authorId="0" shapeId="0" xr:uid="{00000000-0006-0000-0400-000002000000}">
      <text>
        <r>
          <rPr>
            <b/>
            <sz val="14"/>
            <color indexed="81"/>
            <rFont val="Arial"/>
            <family val="2"/>
          </rPr>
          <t>S:
If the observed evidence is in compliance to the question, the assessor shall note the evidence in the "Findings/Remarks" column and leave the check mark as it is. ( Default setting) 
NS:
If the observed evidence is not in compliance to the question, then the assessor shall note the non-compliance in the "Findings/Remarks" column and place 'X'  in the "Not Satisfactory" column.
NIA:
Where nonconforming product is identified in the assessment of a given question the assessor shall place 'X' in the "Needs ImmediateAction" (NIA) column. NIA requires immediate containment of suspect product.</t>
        </r>
      </text>
    </comment>
    <comment ref="J6" authorId="1" shapeId="0" xr:uid="{00000000-0006-0000-0400-000003000000}">
      <text>
        <r>
          <rPr>
            <b/>
            <sz val="12"/>
            <color indexed="81"/>
            <rFont val="Arial"/>
            <family val="2"/>
          </rPr>
          <t>"Needs Immediate Action"</t>
        </r>
        <r>
          <rPr>
            <sz val="12"/>
            <color indexed="81"/>
            <rFont val="Arial"/>
            <family val="2"/>
          </rPr>
          <t xml:space="preserve">
</t>
        </r>
      </text>
    </comment>
    <comment ref="K6" authorId="1" shapeId="0" xr:uid="{00000000-0006-0000-0400-000004000000}">
      <text>
        <r>
          <rPr>
            <b/>
            <sz val="12"/>
            <color indexed="81"/>
            <rFont val="Arial"/>
            <family val="2"/>
          </rPr>
          <t>Not satisfactory</t>
        </r>
        <r>
          <rPr>
            <sz val="8"/>
            <color indexed="81"/>
            <rFont val="Tahoma"/>
            <family val="2"/>
          </rPr>
          <t xml:space="preserve">
</t>
        </r>
      </text>
    </comment>
    <comment ref="L6" authorId="1" shapeId="0" xr:uid="{00000000-0006-0000-0400-000005000000}">
      <text>
        <r>
          <rPr>
            <b/>
            <sz val="12"/>
            <color indexed="81"/>
            <rFont val="Arial"/>
            <family val="2"/>
          </rPr>
          <t>Satisfactory</t>
        </r>
        <r>
          <rPr>
            <sz val="8"/>
            <color indexed="81"/>
            <rFont val="Tahoma"/>
            <family val="2"/>
          </rPr>
          <t xml:space="preserve">
</t>
        </r>
      </text>
    </comment>
  </commentList>
</comments>
</file>

<file path=xl/sharedStrings.xml><?xml version="1.0" encoding="utf-8"?>
<sst xmlns="http://schemas.openxmlformats.org/spreadsheetml/2006/main" count="502" uniqueCount="279">
  <si>
    <t>yes</t>
  </si>
  <si>
    <t>no</t>
  </si>
  <si>
    <t>Auditor(s):</t>
  </si>
  <si>
    <t>Date, Auditor signature</t>
  </si>
  <si>
    <t>Improvement Areas:</t>
  </si>
  <si>
    <t>Products:</t>
  </si>
  <si>
    <t>Address:</t>
  </si>
  <si>
    <t>Company:</t>
  </si>
  <si>
    <t>Audit reason:</t>
  </si>
  <si>
    <t>Other:</t>
  </si>
  <si>
    <t>Review</t>
  </si>
  <si>
    <t>Go See</t>
  </si>
  <si>
    <t>Process:</t>
  </si>
  <si>
    <t>Dev.
No.</t>
  </si>
  <si>
    <t>Quest.
No.</t>
  </si>
  <si>
    <t>Section</t>
  </si>
  <si>
    <t>Question Items</t>
  </si>
  <si>
    <t>Audited</t>
  </si>
  <si>
    <t>Findings / Remarks</t>
  </si>
  <si>
    <t>Review/Go See</t>
  </si>
  <si>
    <t>R</t>
  </si>
  <si>
    <t>G</t>
  </si>
  <si>
    <t xml:space="preserve"> </t>
  </si>
  <si>
    <t>Total</t>
  </si>
  <si>
    <t>NS</t>
  </si>
  <si>
    <t>S</t>
  </si>
  <si>
    <t>Special Process:</t>
  </si>
  <si>
    <t>Document part number, process number, machine number etc. that has been audited in the findings/remarks column for traceability and future follow-up.</t>
  </si>
  <si>
    <t>Dev.   No.</t>
  </si>
  <si>
    <t>Audit Question No.</t>
  </si>
  <si>
    <t>Finding / Improvement potential</t>
  </si>
  <si>
    <t>Corrective action</t>
  </si>
  <si>
    <t>Responsible</t>
  </si>
  <si>
    <t>PDCA</t>
  </si>
  <si>
    <t>x</t>
  </si>
  <si>
    <r>
      <t>Assessment Criteria</t>
    </r>
    <r>
      <rPr>
        <sz val="14"/>
        <rFont val="Arial"/>
        <family val="2"/>
      </rPr>
      <t xml:space="preserve">: </t>
    </r>
  </si>
  <si>
    <t>Root Cause</t>
  </si>
  <si>
    <t>Follow-up / Comments / References</t>
  </si>
  <si>
    <r>
      <t xml:space="preserve">Planned Correction
Date
</t>
    </r>
    <r>
      <rPr>
        <sz val="10"/>
        <rFont val="Arial Narrow"/>
        <family val="2"/>
      </rPr>
      <t>(DD-MMM-YYYY)</t>
    </r>
  </si>
  <si>
    <r>
      <t xml:space="preserve">Final Completion
Date
</t>
    </r>
    <r>
      <rPr>
        <sz val="10"/>
        <rFont val="Arial Narrow"/>
        <family val="2"/>
      </rPr>
      <t>(DD-MMM-YYYY)</t>
    </r>
  </si>
  <si>
    <t>Quality Certifications</t>
  </si>
  <si>
    <t>Total number of employees:</t>
  </si>
  <si>
    <t>Employees working in Quality Dpt:</t>
  </si>
  <si>
    <t>Main customer(s):</t>
  </si>
  <si>
    <t>Participants and position:</t>
  </si>
  <si>
    <t>Best Practice Areas:</t>
  </si>
  <si>
    <t>Date, Process Manager signature</t>
  </si>
  <si>
    <t>Assessment Date</t>
  </si>
  <si>
    <t>Assessment No./Year:</t>
  </si>
  <si>
    <t>Previous Assessment date:</t>
  </si>
  <si>
    <t>Assessment Date:</t>
  </si>
  <si>
    <t>- Assessment Finding Report (AFR) -</t>
  </si>
  <si>
    <t>Assessment No. / Year:</t>
  </si>
  <si>
    <t>Assessment date:</t>
  </si>
  <si>
    <t>Sub-supplier:</t>
  </si>
  <si>
    <t>Sub-supplier Assessment?</t>
  </si>
  <si>
    <t>Initial audit for new supplier</t>
  </si>
  <si>
    <t>Initial audit for new process</t>
  </si>
  <si>
    <t>Audit due to quality incident</t>
  </si>
  <si>
    <t>Audit due to process change (e.g. relocation)</t>
  </si>
  <si>
    <t>NO</t>
  </si>
  <si>
    <t>Action plan required:</t>
  </si>
  <si>
    <t>Total:</t>
  </si>
  <si>
    <t>Audit Date:</t>
  </si>
  <si>
    <t>Not Satisfactory:</t>
  </si>
  <si>
    <t>Comments:</t>
  </si>
  <si>
    <t>OK</t>
  </si>
  <si>
    <t>NOK</t>
  </si>
  <si>
    <t>Result:</t>
  </si>
  <si>
    <t>Finding/Rating</t>
  </si>
  <si>
    <t>Corrective actions to be completed (Audit date + 90 days):</t>
  </si>
  <si>
    <t>Corr. Actions completed:</t>
  </si>
  <si>
    <t>X</t>
  </si>
  <si>
    <t>Self assessment</t>
  </si>
  <si>
    <t>No of findings/ratings</t>
  </si>
  <si>
    <t>YES</t>
  </si>
  <si>
    <t>at the latest:</t>
  </si>
  <si>
    <t>at</t>
  </si>
  <si>
    <t>3.1.1</t>
  </si>
  <si>
    <t>3.1.2</t>
  </si>
  <si>
    <t>3.1.3</t>
  </si>
  <si>
    <t>3.1.4</t>
  </si>
  <si>
    <t>3.1.5</t>
  </si>
  <si>
    <t>3.1.6</t>
  </si>
  <si>
    <t>3.1.7</t>
  </si>
  <si>
    <t>Is incoming material inspected for critical crimp process dimensions?</t>
  </si>
  <si>
    <t>Is the wire strip process controlled for all models?</t>
  </si>
  <si>
    <t>Are only qualified associates allowed to perform set-up?</t>
  </si>
  <si>
    <t>Is wire length controlled?</t>
  </si>
  <si>
    <t>Are Crimp Dies properly identified to prevent incorrect use?</t>
  </si>
  <si>
    <t>Is there a method to monitor the crimping force i.e. (Crimp Force Monitor, Load Cell, etc.) and will it detect missing strands?</t>
  </si>
  <si>
    <t>Is the monitoring method verified regularly that it will detect missing strands?</t>
  </si>
  <si>
    <t>Are Pull Test performed all the way to failure?</t>
  </si>
  <si>
    <t>Are Pull Test performed with insulation crimp not crimped?</t>
  </si>
  <si>
    <t>Is the pull speed controlled during the Pull Test?</t>
  </si>
  <si>
    <t>Is "Crimp Width" tooling controlled?</t>
  </si>
  <si>
    <t>Are failed parts dispositioned correctly by machine/operator to assure failed parts can not be reintroduced to the process?</t>
  </si>
  <si>
    <t>Are failed parts analyzed for reason of failure?</t>
  </si>
  <si>
    <t>Are Crimp Connector Cross Sections performed and properly analyzed on a regular basis?</t>
  </si>
  <si>
    <t>Are Cross Sections compared against Visual Standards and are measurements required?</t>
  </si>
  <si>
    <t>Are Wire Strands Counted in Cross Section and is Compaction Ratio Calculated?</t>
  </si>
  <si>
    <t>Are measured results recorded?</t>
  </si>
  <si>
    <t>Is image/picture of cross section recorded? (minimum required)
Are cross section parts also retained? (Best)</t>
  </si>
  <si>
    <t>Are Cross Sections properly cleaned, prepared and analyzed?</t>
  </si>
  <si>
    <t>Are the Crimp Dies on a Preventative Maintenance Plan?</t>
  </si>
  <si>
    <t>Are all maintenance actions documented and stored?</t>
  </si>
  <si>
    <t>Are all critical spare parts available for wear items?</t>
  </si>
  <si>
    <t>Is the quantity of spare parts adequate for the number of machines used in the plant?</t>
  </si>
  <si>
    <t>Is the crimp process re-qualified following tooling replacement and/or adjustment?</t>
  </si>
  <si>
    <t>Are crimp process control charts maintained and analyzed / including reaction plans?</t>
  </si>
  <si>
    <t>Do process records clearly indicate deviations from the specification?</t>
  </si>
  <si>
    <t xml:space="preserve">Is all finished harness product packaged according to customer specifications? </t>
  </si>
  <si>
    <t>Review approval responsibility for release of shipment</t>
  </si>
  <si>
    <t>Check Set-up in Control Plan and verify only trained and qualified personnel are allowed to perform Set-up.  All programmable adjustments locked out to prevent unauthorized adjustments.</t>
  </si>
  <si>
    <t>Check how wire length is maintained and verify against Control Plan.  Any measurement tooling is identified and controlled through calibration system.</t>
  </si>
  <si>
    <t>Check crimp die identification for part numbers or model identification.  Verify against the Control Plan.</t>
  </si>
  <si>
    <t>Verify that the force monitoring system will detect 9% or more missing strands.  See Table Below.</t>
  </si>
  <si>
    <t>See validation process for Crimping Force in Control Plan.  Verify at the process.</t>
  </si>
  <si>
    <t>Review pull test to ensure that test is completed and not stopped at Lower Limit.  (Makes SPC valid if complete)</t>
  </si>
  <si>
    <t>Check Pull Test set-up procedure for removal of insulation crimp prior to Pull Test.</t>
  </si>
  <si>
    <t>Check method for speed control and how speed was determined.</t>
  </si>
  <si>
    <t>Check Crimp Die to ensure that width is not adjustable.</t>
  </si>
  <si>
    <t>Check method of disposition for failed parts.  i.e. ensure machine/operator stops if part fails and machine/operator cuts failed part, etc.</t>
  </si>
  <si>
    <t xml:space="preserve">Check method of disposition for failed parts.  </t>
  </si>
  <si>
    <t>Check frequency for model change, terminal roll and wire roll changes and maintenance actions.  Check methods and Control Plan.  Is it reviewed?</t>
  </si>
  <si>
    <t>Review Work Instructions.</t>
  </si>
  <si>
    <t>Check method of data record keeping.</t>
  </si>
  <si>
    <t>Check for image record keeping process.</t>
  </si>
  <si>
    <t>Check work instructions for cross section process instructions.</t>
  </si>
  <si>
    <t>Check for 5S standard.</t>
  </si>
  <si>
    <t>Check PM System.</t>
  </si>
  <si>
    <t>Review Maintenance data.</t>
  </si>
  <si>
    <t>Check that Stripper Blades, Crimp Dies, etc. are in inventory.</t>
  </si>
  <si>
    <t>Check spare part minimum and maximum quantities.</t>
  </si>
  <si>
    <t>Review procedures and Control Plan</t>
  </si>
  <si>
    <t>Review all control charts for Pull Tests, Crimp Height and Compaction Ratio.  See documented reaction plan for out of control situation.</t>
  </si>
  <si>
    <t>Review records</t>
  </si>
  <si>
    <t>Verify customer shipping/packaging requirements.  Example: Sufficient quantity, proper bundling, 50mm minimum clearance from top of container.</t>
  </si>
  <si>
    <t>3.1.8</t>
  </si>
  <si>
    <t>3.1.9</t>
  </si>
  <si>
    <t>3.1.10</t>
  </si>
  <si>
    <t>3.1.11</t>
  </si>
  <si>
    <t>3.1.12</t>
  </si>
  <si>
    <t>3.1.13</t>
  </si>
  <si>
    <t>3.1.14</t>
  </si>
  <si>
    <t>3.1.15</t>
  </si>
  <si>
    <t>3.1.16</t>
  </si>
  <si>
    <t>3.1.18</t>
  </si>
  <si>
    <t>3.1.19</t>
  </si>
  <si>
    <t>3.1.20</t>
  </si>
  <si>
    <t>3.1.21</t>
  </si>
  <si>
    <t>3.1.22</t>
  </si>
  <si>
    <t>3.1.23</t>
  </si>
  <si>
    <t>3.1.24</t>
  </si>
  <si>
    <t>3.1.25</t>
  </si>
  <si>
    <t>3.1.26</t>
  </si>
  <si>
    <t>3.1.27</t>
  </si>
  <si>
    <t>3.1.28</t>
  </si>
  <si>
    <t>3.1.29</t>
  </si>
  <si>
    <t>3.1.30</t>
  </si>
  <si>
    <t>3.1.31</t>
  </si>
  <si>
    <t>3.1.32</t>
  </si>
  <si>
    <t>1.1.1</t>
  </si>
  <si>
    <t>1.1.2</t>
  </si>
  <si>
    <t>1.1.3</t>
  </si>
  <si>
    <t>1.1.4</t>
  </si>
  <si>
    <t>Is there a crimp assessment expert on site?</t>
  </si>
  <si>
    <t>Are the responsible people qualified and knowledgeable of crimping processes and potential failure modes?</t>
  </si>
  <si>
    <t>Does the organization perform advanced quality planning for crimping processes?</t>
  </si>
  <si>
    <t>Are the processing specifications based on developmental qualification data from specific OEM  or Terminal supplier requirements?</t>
  </si>
  <si>
    <t>Qualification</t>
  </si>
  <si>
    <t>Advanced Quality Planning</t>
  </si>
  <si>
    <t>Full time, qualified expert on site.  Verify this person is known by others as the Crimp Expert.</t>
  </si>
  <si>
    <t>Confirm Training and Experience in items relating to the Crimp Process (Qualification Matrix).</t>
  </si>
  <si>
    <t>2.1.1</t>
  </si>
  <si>
    <t>Process Flow Diagram</t>
  </si>
  <si>
    <t>Does a process flowchart exist and does it include the current crimp process?</t>
  </si>
  <si>
    <t>2.1.4</t>
  </si>
  <si>
    <t>PFMEA</t>
  </si>
  <si>
    <t>Is there evidence of continuous improvement of PFMEA?  i.e. Utilizing Go, See &amp; Fix Activity</t>
  </si>
  <si>
    <t>2.1.5</t>
  </si>
  <si>
    <t>Does the PFMEA include all predictable failure modes?</t>
  </si>
  <si>
    <t>2.1.7</t>
  </si>
  <si>
    <t>CONTROL PLAN</t>
  </si>
  <si>
    <t>Does the Control Plan identify each step for Crimp Process?</t>
  </si>
  <si>
    <t>2.1.8</t>
  </si>
  <si>
    <t>Is all identified equipment used and all key Crimp process parameters defined in Control Plan?</t>
  </si>
  <si>
    <t>2.1.10</t>
  </si>
  <si>
    <t>Are  sizes and frequencies for evaluation of process and product  characteristics addressed?</t>
  </si>
  <si>
    <t xml:space="preserve">Crimping Specifications </t>
  </si>
  <si>
    <t xml:space="preserve">Does supplier understand Crimping requirements and how to check for updated information and alerts? </t>
  </si>
  <si>
    <t>Is there a timely review, distribution and implementation of all customer and industry standards?</t>
  </si>
  <si>
    <t>Work Instructions</t>
  </si>
  <si>
    <t>Is there a Work Instruction reflecting current crimping process?  Is available at the worksite?</t>
  </si>
  <si>
    <t>Does the WI identify how to insure relevant operating  parameters, including Crimp Height, Crimp Force, Wire Strip Condition and Length, Wire Length  are maintained?</t>
  </si>
  <si>
    <t>Do Work Instructions show how to measure or validate crimp process parameters?</t>
  </si>
  <si>
    <t>Verify process flow diagram</t>
  </si>
  <si>
    <t>Are there assigned actions and are they closed out correctly?  i.e. Actions assigned, Target Dates, RPN rescored.</t>
  </si>
  <si>
    <t>Review the control plan to the process on the manufacturing floor. i.e. wire cut, wire strip, terminal crimp.</t>
  </si>
  <si>
    <t>Check Control plan for use of Crimp Force Monitor and Measuring tools for set-ups and periodic verifications.</t>
  </si>
  <si>
    <t>Review Cross Section &amp; Pull Force Test Data.</t>
  </si>
  <si>
    <t>Check how information flows from the customer to the floor.</t>
  </si>
  <si>
    <t>Check revision update process.  Check Documents for correct revision.</t>
  </si>
  <si>
    <t>Review Crimp Work Instructions on the floor.</t>
  </si>
  <si>
    <t>Check for visual standards referenced by the Work Instructions.</t>
  </si>
  <si>
    <t>Incoming Material</t>
  </si>
  <si>
    <t>Set-up</t>
  </si>
  <si>
    <t>Scrap</t>
  </si>
  <si>
    <t>Check for locked Red Bins</t>
  </si>
  <si>
    <t>Cross Section</t>
  </si>
  <si>
    <t>Preventative Maintenance</t>
  </si>
  <si>
    <t>Spare Equipment</t>
  </si>
  <si>
    <t>Process Control and SPC</t>
  </si>
  <si>
    <t>Are process records (i.e.: control charts) correctly designed (i.e.: regarding control limits) for CCH, CCW and Pull test.  Are they understood by the personnel creating the records?</t>
  </si>
  <si>
    <t>Review the control charts on the floor / ask personnel</t>
  </si>
  <si>
    <t>Packaging</t>
  </si>
  <si>
    <t>Crimp Assessment</t>
  </si>
  <si>
    <t>De:   No.</t>
  </si>
  <si>
    <t>Audit Question No</t>
  </si>
  <si>
    <t>Section
Audit reference</t>
  </si>
  <si>
    <t>Finding / Improvement Potential</t>
  </si>
  <si>
    <t>Rating</t>
  </si>
  <si>
    <t>Management Questionnaire</t>
  </si>
  <si>
    <t>PPAP SAPQP Questionnaire</t>
  </si>
  <si>
    <t>Crimp Process Questionnaire</t>
  </si>
  <si>
    <t>Crimp Process Assessment 
- Questionnaire -</t>
  </si>
  <si>
    <t>2.1.2</t>
  </si>
  <si>
    <t>2.1.3</t>
  </si>
  <si>
    <t>2.1.6</t>
  </si>
  <si>
    <t>2.1.9</t>
  </si>
  <si>
    <t>2.1.11</t>
  </si>
  <si>
    <t>2.1.12</t>
  </si>
  <si>
    <t>Crimp Process
Assessment date</t>
  </si>
  <si>
    <t>3.1.17</t>
  </si>
  <si>
    <t>cppw</t>
  </si>
  <si>
    <t>Is the Equipment/Station Cleanliness assured?</t>
  </si>
  <si>
    <t>Is the Crimp Machine Cleanliness assured?</t>
  </si>
  <si>
    <t>Check PM System to verify crimp dies are PM'd on a regular basis.</t>
  </si>
  <si>
    <t>Check Visual Standards at the Cross Section Station.  Inspectors should use magnified images. Ensure measurements are taken for Crimp Height and Burr Length.</t>
  </si>
  <si>
    <r>
      <t xml:space="preserve">3. Manufacturing Process
</t>
    </r>
    <r>
      <rPr>
        <sz val="20"/>
        <rFont val="Arial"/>
        <family val="2"/>
      </rPr>
      <t xml:space="preserve">  Special Process - Crimp</t>
    </r>
  </si>
  <si>
    <r>
      <t xml:space="preserve">2. Manufacturing Process
</t>
    </r>
    <r>
      <rPr>
        <sz val="20"/>
        <rFont val="Arial"/>
        <family val="2"/>
      </rPr>
      <t xml:space="preserve"> Special Process - Crimp</t>
    </r>
  </si>
  <si>
    <t>Is the cross section completed in plant or is the cross section performed offsite</t>
  </si>
  <si>
    <t>Ensure the cross section equipment is available onsite.</t>
  </si>
  <si>
    <t>Are failed parts placed in appropriately marked scrap container.</t>
  </si>
  <si>
    <t>3.1.33</t>
  </si>
  <si>
    <t>Review sample of APQP planning and ensure that the Crimp Limit Development is a part of it.  Check to see if there was a feasibility study completed.</t>
  </si>
  <si>
    <t>Main raw material supplier used:</t>
  </si>
  <si>
    <t>Check PFMEA failure modes for- No Crimp, Crimp too tight, Crimp too loose, Crimp non-symmetrical, Missing Strands, etc.</t>
  </si>
  <si>
    <t>Is there a documented process review for implementation of new or revised standards, and how standards are  maintained to the latest revision?</t>
  </si>
  <si>
    <t>Check Set-up and nest configuration against Control Plan for control of the process. View Visual Standards for proper Identification of nicked or cut wire strands.</t>
  </si>
  <si>
    <t>Are the Stripper Blades on a Preventative Maintenance Plan?</t>
  </si>
  <si>
    <t>Special Process Requirements for Solderless Crimp Processes</t>
  </si>
  <si>
    <t>Review Crimp Development Study. Does it comply with OEM requirements</t>
  </si>
  <si>
    <t>NIA</t>
  </si>
  <si>
    <t>NIA =  "Needs Immediate Action"
NS = Not Satisfactory
S   = Satisfactory</t>
  </si>
  <si>
    <t>Needs Immediate Action:</t>
  </si>
  <si>
    <t>NIA = "Needs Immediate Action"
NS = Not Satisfactory
S   = Satisfactory</t>
  </si>
  <si>
    <t>NIA = "Needs Immediate Action"
NS = Not Satisfactory
S = Satisfactory</t>
  </si>
  <si>
    <t>This document shall be the basis for assessing the solderless crimp process of the supplier.</t>
  </si>
  <si>
    <t>1. Management
Special Process - Crimp</t>
  </si>
  <si>
    <t>Date / Author</t>
  </si>
  <si>
    <t>Approver</t>
  </si>
  <si>
    <t>Modification</t>
  </si>
  <si>
    <t>Purpose</t>
  </si>
  <si>
    <t>Distribution</t>
  </si>
  <si>
    <t xml:space="preserve">The requirements will include the completion of the Summary Report tab, the Veoneer specific Assessment Questionnaire contained in tabs 1. Management Questionnaire,  2. PPAP SAPQP Questionnaire. and 3. Crimp Process Questionnaire . </t>
  </si>
  <si>
    <t xml:space="preserve">The Assessment Findings Report tab containing findings of “Not Satisfactory” or “Immediate Action Required” shall be documented with expected timing to completion and provided to the Veoneer auditor and buyer. </t>
  </si>
  <si>
    <t>If this is has been sent as a self assessment it should be completed and provided to Veoneer within 30 days from delivery of the assessment.</t>
  </si>
  <si>
    <t>VS069 Special Process Assessment 
Crimp Process
- Summary Report -</t>
  </si>
  <si>
    <t>Audit Summary: Crimp Assessment and Veoneer Questions</t>
  </si>
  <si>
    <t>Veoneer Questions</t>
  </si>
  <si>
    <t>Check understanding of how to use the Veoneer Portal for  updated information?</t>
  </si>
  <si>
    <t>04-01-2018 /
Dennis Nielsen</t>
  </si>
  <si>
    <t>Steve Brohm</t>
  </si>
  <si>
    <t xml:space="preserve">First Version Release
Separately controlled (not tied to same version AS 69).
</t>
  </si>
  <si>
    <t xml:space="preserve">Suppliers that perform crimping processes shall comply with the requirements of the specific OEMs as well as the requirements contained in the appendix of VS069. </t>
  </si>
  <si>
    <t>Completion of this assessment in conjunction with an VS002 will be required on a regular basis as outlined in the Veoneer Supplier Manual.</t>
  </si>
  <si>
    <t>The supplier will provide an annual updated Crimp assessment to the Veoneer Auditor and Purchasing Buyer to provide input to the Veoneer Supplier Board. In case of "Immediate Action Required" findings, the report must be provided to Veoneer within 24 hours of the audit date.</t>
  </si>
  <si>
    <t>Assessments will be attached in the Quality section of Supplier Board.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</si>
</sst>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d\-mmm\-yy;@"/>
    <numFmt numFmtId="165" formatCode="[$-409]d/mmm/yy;@"/>
    <numFmt numFmtId="166" formatCode="yyyy\-mm\-dd"/>
  </numFmts>
  <fonts count="5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1"/>
      <name val="Arial"/>
      <family val="2"/>
    </font>
    <font>
      <b/>
      <sz val="11"/>
      <name val="Arial"/>
      <family val="2"/>
    </font>
    <font>
      <b/>
      <sz val="12"/>
      <name val="Arial"/>
      <family val="2"/>
    </font>
    <font>
      <sz val="12"/>
      <name val="Arial"/>
      <family val="2"/>
    </font>
    <font>
      <sz val="8"/>
      <name val="Arial"/>
      <family val="2"/>
    </font>
    <font>
      <sz val="10"/>
      <name val="Arial"/>
      <family val="2"/>
    </font>
    <font>
      <b/>
      <sz val="8"/>
      <name val="Arial"/>
      <family val="2"/>
    </font>
    <font>
      <b/>
      <sz val="14"/>
      <color indexed="8"/>
      <name val="Arial"/>
      <family val="2"/>
    </font>
    <font>
      <sz val="12"/>
      <color indexed="81"/>
      <name val="Tahoma"/>
      <family val="2"/>
    </font>
    <font>
      <i/>
      <sz val="10"/>
      <color indexed="10"/>
      <name val="Arial"/>
      <family val="2"/>
    </font>
    <font>
      <sz val="11"/>
      <name val="Arial"/>
      <family val="2"/>
    </font>
    <font>
      <i/>
      <sz val="12"/>
      <color indexed="10"/>
      <name val="Arial"/>
      <family val="2"/>
    </font>
    <font>
      <b/>
      <sz val="14"/>
      <name val="Arial"/>
      <family val="2"/>
    </font>
    <font>
      <b/>
      <sz val="12"/>
      <color indexed="8"/>
      <name val="Arial"/>
      <family val="2"/>
    </font>
    <font>
      <sz val="8"/>
      <color indexed="8"/>
      <name val="Arial"/>
      <family val="2"/>
    </font>
    <font>
      <sz val="8"/>
      <name val="Arial"/>
      <family val="2"/>
    </font>
    <font>
      <b/>
      <sz val="22"/>
      <name val="Arial"/>
      <family val="2"/>
    </font>
    <font>
      <b/>
      <sz val="20"/>
      <name val="Arial"/>
      <family val="2"/>
    </font>
    <font>
      <b/>
      <sz val="11"/>
      <color indexed="8"/>
      <name val="Arial"/>
      <family val="2"/>
    </font>
    <font>
      <sz val="16"/>
      <name val="Arial"/>
      <family val="2"/>
    </font>
    <font>
      <sz val="20"/>
      <name val="Arial"/>
      <family val="2"/>
    </font>
    <font>
      <i/>
      <sz val="16"/>
      <color indexed="10"/>
      <name val="Arial"/>
      <family val="2"/>
    </font>
    <font>
      <sz val="12"/>
      <color indexed="12"/>
      <name val="Arial"/>
      <family val="2"/>
    </font>
    <font>
      <i/>
      <sz val="9"/>
      <color indexed="17"/>
      <name val="Arial"/>
      <family val="2"/>
    </font>
    <font>
      <sz val="10"/>
      <name val="Arial Narrow"/>
      <family val="2"/>
    </font>
    <font>
      <b/>
      <sz val="12"/>
      <name val="Arial"/>
      <family val="2"/>
    </font>
    <font>
      <sz val="14"/>
      <name val="Arial"/>
      <family val="2"/>
    </font>
    <font>
      <u/>
      <sz val="14"/>
      <name val="Arial"/>
      <family val="2"/>
    </font>
    <font>
      <sz val="10"/>
      <color indexed="8"/>
      <name val="Arial"/>
      <family val="2"/>
    </font>
    <font>
      <b/>
      <sz val="20"/>
      <color indexed="8"/>
      <name val="Arial"/>
      <family val="2"/>
    </font>
    <font>
      <sz val="8"/>
      <color indexed="81"/>
      <name val="Tahoma"/>
      <family val="2"/>
    </font>
    <font>
      <b/>
      <sz val="8"/>
      <color indexed="81"/>
      <name val="Tahoma"/>
      <family val="2"/>
    </font>
    <font>
      <sz val="14"/>
      <color indexed="52"/>
      <name val="Arial"/>
      <family val="2"/>
    </font>
    <font>
      <sz val="11"/>
      <color indexed="8"/>
      <name val="Arial"/>
      <family val="2"/>
    </font>
    <font>
      <sz val="12"/>
      <color indexed="8"/>
      <name val="Arial"/>
      <family val="2"/>
    </font>
    <font>
      <sz val="9"/>
      <color indexed="8"/>
      <name val="Arial"/>
      <family val="2"/>
    </font>
    <font>
      <sz val="12"/>
      <color indexed="10"/>
      <name val="Tahoma"/>
      <family val="2"/>
    </font>
    <font>
      <b/>
      <u/>
      <sz val="12"/>
      <name val="Arial"/>
      <family val="2"/>
    </font>
    <font>
      <u/>
      <sz val="10"/>
      <name val="Arial"/>
      <family val="2"/>
    </font>
    <font>
      <b/>
      <sz val="12"/>
      <color indexed="81"/>
      <name val="Arial"/>
      <family val="2"/>
    </font>
    <font>
      <sz val="12"/>
      <color indexed="81"/>
      <name val="Arial"/>
      <family val="2"/>
    </font>
    <font>
      <b/>
      <i/>
      <sz val="8"/>
      <color indexed="8"/>
      <name val="Arial"/>
      <family val="2"/>
    </font>
    <font>
      <sz val="36"/>
      <name val="Lucida Sans Unicode"/>
      <family val="2"/>
    </font>
    <font>
      <b/>
      <i/>
      <sz val="8"/>
      <name val="Arial"/>
      <family val="2"/>
    </font>
    <font>
      <sz val="12"/>
      <color theme="1"/>
      <name val="Arial"/>
      <family val="2"/>
    </font>
    <font>
      <sz val="10"/>
      <color theme="1"/>
      <name val="Arial"/>
      <family val="2"/>
    </font>
    <font>
      <b/>
      <sz val="16"/>
      <color indexed="81"/>
      <name val="Arial"/>
      <family val="2"/>
    </font>
    <font>
      <b/>
      <sz val="14"/>
      <color indexed="81"/>
      <name val="Arial"/>
      <family val="2"/>
    </font>
    <font>
      <i/>
      <sz val="12"/>
      <name val="Arial"/>
      <family val="2"/>
    </font>
    <font>
      <b/>
      <sz val="11"/>
      <color indexed="81"/>
      <name val="Arial"/>
      <family val="2"/>
    </font>
    <font>
      <sz val="11"/>
      <color indexed="81"/>
      <name val="Arial"/>
      <family val="2"/>
    </font>
  </fonts>
  <fills count="5">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22"/>
        <bgColor indexed="64"/>
      </patternFill>
    </fill>
  </fills>
  <borders count="69">
    <border>
      <left/>
      <right/>
      <top/>
      <bottom/>
      <diagonal/>
    </border>
    <border>
      <left/>
      <right/>
      <top/>
      <bottom style="thin">
        <color indexed="64"/>
      </bottom>
      <diagonal/>
    </border>
    <border>
      <left/>
      <right/>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medium">
        <color indexed="64"/>
      </bottom>
      <diagonal/>
    </border>
  </borders>
  <cellStyleXfs count="13">
    <xf numFmtId="0" fontId="0" fillId="0" borderId="0"/>
    <xf numFmtId="0" fontId="4" fillId="0" borderId="0"/>
    <xf numFmtId="0" fontId="4" fillId="0" borderId="0"/>
    <xf numFmtId="0" fontId="6" fillId="0" borderId="0"/>
    <xf numFmtId="0" fontId="4" fillId="0" borderId="0"/>
    <xf numFmtId="0" fontId="3" fillId="0" borderId="0"/>
    <xf numFmtId="0" fontId="4" fillId="0" borderId="0"/>
    <xf numFmtId="0" fontId="4" fillId="0" borderId="0"/>
    <xf numFmtId="0" fontId="51" fillId="0" borderId="0"/>
    <xf numFmtId="9" fontId="4" fillId="0" borderId="0" applyFont="0" applyFill="0" applyBorder="0" applyAlignment="0" applyProtection="0"/>
    <xf numFmtId="9" fontId="4" fillId="0" borderId="0" applyFont="0" applyFill="0" applyBorder="0" applyAlignment="0" applyProtection="0"/>
    <xf numFmtId="0" fontId="2" fillId="0" borderId="0"/>
    <xf numFmtId="0" fontId="1" fillId="0" borderId="0"/>
  </cellStyleXfs>
  <cellXfs count="595">
    <xf numFmtId="0" fontId="0" fillId="0" borderId="0" xfId="0"/>
    <xf numFmtId="0" fontId="9" fillId="0" borderId="0" xfId="1" applyFont="1" applyBorder="1" applyAlignment="1" applyProtection="1"/>
    <xf numFmtId="0" fontId="9" fillId="0" borderId="1" xfId="1" applyFont="1" applyBorder="1" applyAlignment="1" applyProtection="1"/>
    <xf numFmtId="0" fontId="9" fillId="0" borderId="2" xfId="1" applyFont="1" applyBorder="1" applyAlignment="1" applyProtection="1"/>
    <xf numFmtId="0" fontId="4" fillId="0" borderId="0" xfId="1" applyAlignment="1" applyProtection="1">
      <alignment vertical="center"/>
    </xf>
    <xf numFmtId="0" fontId="9" fillId="0" borderId="0" xfId="1" applyFont="1" applyAlignment="1" applyProtection="1">
      <alignment vertical="center"/>
    </xf>
    <xf numFmtId="0" fontId="9" fillId="0" borderId="0" xfId="1" applyFont="1" applyFill="1" applyAlignment="1" applyProtection="1">
      <alignment vertical="center"/>
    </xf>
    <xf numFmtId="0" fontId="9" fillId="0" borderId="0" xfId="1" applyFont="1" applyFill="1" applyBorder="1" applyAlignment="1" applyProtection="1">
      <alignment vertical="center"/>
    </xf>
    <xf numFmtId="0" fontId="10" fillId="0" borderId="0" xfId="1" applyFont="1" applyAlignment="1" applyProtection="1">
      <alignment vertical="center"/>
    </xf>
    <xf numFmtId="0" fontId="9" fillId="0" borderId="0" xfId="1" applyFont="1" applyFill="1" applyBorder="1" applyAlignment="1" applyProtection="1">
      <alignment horizontal="left" vertical="center"/>
    </xf>
    <xf numFmtId="0" fontId="8" fillId="0" borderId="0" xfId="1" applyFont="1" applyFill="1" applyBorder="1" applyAlignment="1" applyProtection="1">
      <alignment horizontal="left" vertical="center"/>
    </xf>
    <xf numFmtId="10" fontId="8" fillId="0" borderId="0" xfId="1" applyNumberFormat="1" applyFont="1" applyFill="1" applyBorder="1" applyAlignment="1" applyProtection="1">
      <alignment horizontal="left" vertical="center"/>
    </xf>
    <xf numFmtId="0" fontId="10" fillId="0" borderId="0" xfId="1" applyFont="1" applyFill="1" applyBorder="1" applyAlignment="1" applyProtection="1">
      <alignment vertical="center"/>
    </xf>
    <xf numFmtId="10" fontId="8" fillId="0" borderId="0" xfId="1" applyNumberFormat="1" applyFont="1" applyFill="1" applyBorder="1" applyAlignment="1" applyProtection="1">
      <alignment horizontal="center" vertical="center"/>
    </xf>
    <xf numFmtId="0" fontId="9" fillId="0" borderId="0" xfId="1" applyFont="1" applyFill="1" applyBorder="1" applyAlignment="1" applyProtection="1">
      <alignment horizontal="center" vertical="center"/>
    </xf>
    <xf numFmtId="0" fontId="9" fillId="0" borderId="0" xfId="1" applyFont="1" applyFill="1" applyBorder="1" applyAlignment="1" applyProtection="1">
      <alignment horizontal="right" vertical="center"/>
    </xf>
    <xf numFmtId="0" fontId="8" fillId="0" borderId="0" xfId="1" applyFont="1" applyFill="1" applyBorder="1" applyAlignment="1" applyProtection="1">
      <alignment horizontal="right" vertical="center"/>
    </xf>
    <xf numFmtId="0" fontId="8" fillId="0" borderId="0" xfId="1" applyFont="1" applyFill="1" applyBorder="1" applyAlignment="1" applyProtection="1">
      <alignment horizontal="left"/>
    </xf>
    <xf numFmtId="0" fontId="8" fillId="0" borderId="0" xfId="1" applyNumberFormat="1" applyFont="1" applyFill="1" applyBorder="1" applyAlignment="1" applyProtection="1">
      <alignment horizontal="left"/>
    </xf>
    <xf numFmtId="0" fontId="9" fillId="0" borderId="0" xfId="1" applyFont="1" applyFill="1" applyBorder="1" applyAlignment="1" applyProtection="1"/>
    <xf numFmtId="0" fontId="7" fillId="0" borderId="2" xfId="3" applyFont="1" applyBorder="1" applyAlignment="1" applyProtection="1">
      <alignment horizontal="center" vertical="top"/>
    </xf>
    <xf numFmtId="0" fontId="7" fillId="0" borderId="3" xfId="3" applyFont="1" applyBorder="1" applyAlignment="1" applyProtection="1">
      <alignment horizontal="center" vertical="top"/>
    </xf>
    <xf numFmtId="0" fontId="4" fillId="0" borderId="1" xfId="1" applyBorder="1" applyAlignment="1" applyProtection="1"/>
    <xf numFmtId="0" fontId="4" fillId="0" borderId="0" xfId="1" applyBorder="1" applyAlignment="1" applyProtection="1">
      <alignment horizontal="center"/>
    </xf>
    <xf numFmtId="0" fontId="8" fillId="0" borderId="0" xfId="1" applyFont="1" applyBorder="1" applyAlignment="1" applyProtection="1"/>
    <xf numFmtId="0" fontId="9" fillId="0" borderId="0" xfId="1" applyFont="1" applyBorder="1" applyAlignment="1" applyProtection="1">
      <alignment vertical="center"/>
    </xf>
    <xf numFmtId="0" fontId="12" fillId="0" borderId="0" xfId="1" applyFont="1" applyFill="1" applyBorder="1" applyAlignment="1" applyProtection="1">
      <alignment horizontal="center" vertical="center"/>
    </xf>
    <xf numFmtId="0" fontId="20" fillId="0" borderId="0" xfId="1" applyFont="1" applyFill="1" applyBorder="1" applyAlignment="1" applyProtection="1">
      <alignment horizontal="center"/>
    </xf>
    <xf numFmtId="10" fontId="19" fillId="0" borderId="0" xfId="1" applyNumberFormat="1" applyFont="1" applyFill="1" applyBorder="1" applyAlignment="1" applyProtection="1">
      <alignment horizontal="left" vertical="center"/>
    </xf>
    <xf numFmtId="0" fontId="5" fillId="2" borderId="4" xfId="0" applyFont="1" applyFill="1" applyBorder="1" applyAlignment="1" applyProtection="1">
      <alignment horizontal="center" vertical="center"/>
    </xf>
    <xf numFmtId="49" fontId="22" fillId="2" borderId="3" xfId="0" applyNumberFormat="1" applyFont="1" applyFill="1" applyBorder="1" applyAlignment="1" applyProtection="1">
      <alignment horizontal="right" vertical="center"/>
    </xf>
    <xf numFmtId="49" fontId="0" fillId="2" borderId="3" xfId="0" applyNumberFormat="1" applyFill="1" applyBorder="1" applyAlignment="1" applyProtection="1">
      <alignment horizontal="right" vertical="center"/>
    </xf>
    <xf numFmtId="49" fontId="23" fillId="2" borderId="3" xfId="0" applyNumberFormat="1" applyFont="1" applyFill="1" applyBorder="1" applyAlignment="1" applyProtection="1">
      <alignment horizontal="center" vertical="center" wrapText="1"/>
    </xf>
    <xf numFmtId="0" fontId="5" fillId="2" borderId="0" xfId="0" applyFont="1" applyFill="1" applyBorder="1" applyAlignment="1" applyProtection="1">
      <alignment vertical="center"/>
    </xf>
    <xf numFmtId="0" fontId="5" fillId="2" borderId="5" xfId="0" applyFont="1" applyFill="1" applyBorder="1" applyAlignment="1" applyProtection="1">
      <alignment horizontal="center" vertical="center"/>
    </xf>
    <xf numFmtId="49" fontId="22" fillId="2" borderId="0" xfId="0" applyNumberFormat="1" applyFont="1" applyFill="1" applyBorder="1" applyAlignment="1" applyProtection="1">
      <alignment horizontal="right" vertical="center"/>
    </xf>
    <xf numFmtId="49" fontId="0" fillId="2" borderId="0" xfId="0" applyNumberFormat="1" applyFill="1" applyBorder="1" applyAlignment="1" applyProtection="1">
      <alignment horizontal="right" vertical="center"/>
    </xf>
    <xf numFmtId="49" fontId="23" fillId="2" borderId="0" xfId="0" applyNumberFormat="1" applyFont="1" applyFill="1" applyBorder="1" applyAlignment="1" applyProtection="1">
      <alignment horizontal="center" vertical="center"/>
    </xf>
    <xf numFmtId="0" fontId="5" fillId="2" borderId="6" xfId="0" applyFont="1" applyFill="1" applyBorder="1" applyAlignment="1" applyProtection="1">
      <alignment horizontal="center" vertical="center"/>
    </xf>
    <xf numFmtId="49" fontId="0" fillId="2" borderId="2" xfId="0" applyNumberFormat="1" applyFill="1" applyBorder="1" applyAlignment="1" applyProtection="1">
      <alignment horizontal="right" vertical="center"/>
    </xf>
    <xf numFmtId="0" fontId="25" fillId="0" borderId="2" xfId="0" applyNumberFormat="1" applyFont="1" applyFill="1" applyBorder="1" applyAlignment="1" applyProtection="1">
      <alignment horizontal="center" vertical="center"/>
    </xf>
    <xf numFmtId="0" fontId="9" fillId="0" borderId="7" xfId="0" applyFont="1" applyFill="1" applyBorder="1" applyAlignment="1" applyProtection="1">
      <alignment horizontal="left" vertical="center" shrinkToFit="1"/>
    </xf>
    <xf numFmtId="0" fontId="11" fillId="0" borderId="8" xfId="0" applyFont="1" applyFill="1" applyBorder="1" applyAlignment="1" applyProtection="1">
      <alignment horizontal="center" vertical="center"/>
    </xf>
    <xf numFmtId="0" fontId="11" fillId="0" borderId="9" xfId="0" applyFont="1" applyFill="1" applyBorder="1" applyAlignment="1" applyProtection="1">
      <alignment horizontal="center" vertical="center"/>
    </xf>
    <xf numFmtId="0" fontId="0" fillId="2" borderId="0" xfId="0" applyFill="1" applyBorder="1" applyAlignment="1" applyProtection="1">
      <alignment vertical="center" wrapText="1"/>
    </xf>
    <xf numFmtId="0" fontId="0" fillId="0" borderId="10" xfId="0"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26" fillId="0" borderId="0" xfId="0" applyFont="1" applyFill="1" applyBorder="1" applyAlignment="1" applyProtection="1">
      <alignment vertical="center" wrapText="1"/>
    </xf>
    <xf numFmtId="0" fontId="0" fillId="0" borderId="12" xfId="0" applyFill="1" applyBorder="1" applyAlignment="1" applyProtection="1">
      <alignment horizontal="center" vertical="center" wrapText="1"/>
    </xf>
    <xf numFmtId="49" fontId="9" fillId="0" borderId="13" xfId="0" applyNumberFormat="1" applyFont="1" applyBorder="1" applyAlignment="1" applyProtection="1">
      <alignment horizontal="left" vertical="center" wrapText="1"/>
    </xf>
    <xf numFmtId="0" fontId="0" fillId="3" borderId="14" xfId="0" applyFill="1" applyBorder="1" applyAlignment="1" applyProtection="1">
      <alignment vertical="center" wrapText="1"/>
      <protection locked="0"/>
    </xf>
    <xf numFmtId="0" fontId="0" fillId="0" borderId="0" xfId="0" applyBorder="1" applyAlignment="1" applyProtection="1">
      <alignment vertical="center" wrapText="1"/>
    </xf>
    <xf numFmtId="0" fontId="0" fillId="0" borderId="15" xfId="0" applyFill="1" applyBorder="1" applyAlignment="1" applyProtection="1">
      <alignment horizontal="center" vertical="center" wrapText="1"/>
    </xf>
    <xf numFmtId="0" fontId="0" fillId="3" borderId="17" xfId="0" applyFill="1" applyBorder="1" applyAlignment="1" applyProtection="1">
      <alignment vertical="center" wrapText="1"/>
      <protection locked="0"/>
    </xf>
    <xf numFmtId="0" fontId="0" fillId="0" borderId="0" xfId="0" applyFill="1" applyBorder="1" applyAlignment="1" applyProtection="1">
      <alignment horizontal="center" vertical="center"/>
    </xf>
    <xf numFmtId="0" fontId="0" fillId="0" borderId="0" xfId="0" applyBorder="1" applyAlignment="1" applyProtection="1">
      <alignment vertical="center"/>
    </xf>
    <xf numFmtId="0" fontId="0" fillId="0" borderId="0" xfId="0" applyBorder="1" applyAlignment="1" applyProtection="1">
      <alignment horizontal="center" vertical="center"/>
    </xf>
    <xf numFmtId="0" fontId="9" fillId="0" borderId="5" xfId="0" applyFont="1" applyBorder="1" applyAlignment="1" applyProtection="1">
      <alignment horizontal="center" vertical="center" wrapText="1"/>
    </xf>
    <xf numFmtId="49" fontId="28" fillId="0" borderId="0" xfId="0" applyNumberFormat="1" applyFont="1" applyBorder="1" applyAlignment="1" applyProtection="1">
      <alignment vertical="center" wrapText="1"/>
    </xf>
    <xf numFmtId="0" fontId="28" fillId="0" borderId="0" xfId="0" applyFont="1" applyBorder="1" applyAlignment="1" applyProtection="1">
      <alignment vertical="center" wrapText="1"/>
    </xf>
    <xf numFmtId="0" fontId="29" fillId="0" borderId="0" xfId="0" applyFont="1" applyBorder="1" applyAlignment="1" applyProtection="1">
      <alignment horizontal="left" vertical="center" wrapText="1"/>
    </xf>
    <xf numFmtId="0" fontId="9" fillId="0" borderId="0" xfId="0" applyFont="1" applyBorder="1" applyAlignment="1" applyProtection="1">
      <alignment vertical="center" wrapText="1"/>
    </xf>
    <xf numFmtId="0" fontId="0" fillId="0" borderId="5" xfId="0" applyBorder="1" applyAlignment="1" applyProtection="1">
      <alignment horizontal="center" vertical="center"/>
    </xf>
    <xf numFmtId="49" fontId="0" fillId="0" borderId="0" xfId="0" applyNumberFormat="1" applyBorder="1" applyAlignment="1" applyProtection="1">
      <alignment vertical="center" wrapText="1"/>
    </xf>
    <xf numFmtId="0" fontId="0" fillId="0" borderId="0" xfId="0" applyFill="1" applyBorder="1" applyAlignment="1" applyProtection="1">
      <alignment horizontal="center" vertical="center" wrapText="1"/>
    </xf>
    <xf numFmtId="0" fontId="0" fillId="0" borderId="0" xfId="0" applyBorder="1" applyAlignment="1" applyProtection="1">
      <alignment horizontal="center" vertical="center" wrapText="1"/>
    </xf>
    <xf numFmtId="49" fontId="0" fillId="0" borderId="0" xfId="0" applyNumberFormat="1" applyBorder="1" applyAlignment="1" applyProtection="1">
      <alignment vertical="center"/>
    </xf>
    <xf numFmtId="0" fontId="8" fillId="0" borderId="0" xfId="1" applyNumberFormat="1" applyFont="1" applyFill="1" applyBorder="1" applyAlignment="1" applyProtection="1">
      <alignment horizontal="center" vertical="center"/>
    </xf>
    <xf numFmtId="0" fontId="0" fillId="3" borderId="11" xfId="0" applyFill="1" applyBorder="1" applyAlignment="1" applyProtection="1">
      <alignment vertical="center" wrapText="1"/>
      <protection locked="0"/>
    </xf>
    <xf numFmtId="0" fontId="0" fillId="0" borderId="4" xfId="0" applyBorder="1" applyAlignment="1" applyProtection="1">
      <alignment horizontal="center"/>
    </xf>
    <xf numFmtId="0" fontId="0" fillId="0" borderId="3" xfId="0" applyBorder="1" applyAlignment="1" applyProtection="1"/>
    <xf numFmtId="0" fontId="0" fillId="0" borderId="0" xfId="0" applyBorder="1" applyProtection="1"/>
    <xf numFmtId="0" fontId="0" fillId="0" borderId="5" xfId="0" applyBorder="1" applyAlignment="1" applyProtection="1"/>
    <xf numFmtId="0" fontId="0" fillId="0" borderId="0" xfId="0" applyBorder="1" applyAlignment="1" applyProtection="1"/>
    <xf numFmtId="0" fontId="0" fillId="0" borderId="6" xfId="0" applyBorder="1" applyAlignment="1" applyProtection="1"/>
    <xf numFmtId="0" fontId="0" fillId="0" borderId="2" xfId="0" applyBorder="1" applyAlignment="1" applyProtection="1"/>
    <xf numFmtId="0" fontId="8" fillId="0" borderId="18" xfId="0" applyFont="1" applyFill="1" applyBorder="1" applyAlignment="1" applyProtection="1">
      <alignment horizontal="center" vertical="center" wrapText="1"/>
    </xf>
    <xf numFmtId="0" fontId="8" fillId="0" borderId="19" xfId="0" applyFont="1" applyFill="1" applyBorder="1" applyAlignment="1" applyProtection="1">
      <alignment horizontal="center" vertical="center" wrapText="1"/>
    </xf>
    <xf numFmtId="0" fontId="8" fillId="0" borderId="19" xfId="0" applyFont="1" applyFill="1" applyBorder="1" applyAlignment="1" applyProtection="1">
      <alignment horizontal="center" vertical="center"/>
    </xf>
    <xf numFmtId="0" fontId="31" fillId="0" borderId="0" xfId="0" applyFont="1" applyBorder="1" applyAlignment="1" applyProtection="1">
      <alignment vertical="top" wrapText="1"/>
    </xf>
    <xf numFmtId="0" fontId="31" fillId="0" borderId="0" xfId="0" applyFont="1" applyAlignment="1" applyProtection="1">
      <alignment vertical="top" wrapText="1"/>
    </xf>
    <xf numFmtId="0" fontId="9" fillId="0" borderId="21" xfId="0" applyNumberFormat="1" applyFont="1" applyBorder="1" applyAlignment="1" applyProtection="1">
      <alignment horizontal="center" vertical="center" wrapText="1"/>
    </xf>
    <xf numFmtId="0" fontId="0" fillId="0" borderId="0" xfId="0" applyBorder="1" applyAlignment="1" applyProtection="1">
      <alignment vertical="top" wrapText="1"/>
    </xf>
    <xf numFmtId="0" fontId="0" fillId="0" borderId="0" xfId="0" applyAlignment="1" applyProtection="1">
      <alignment vertical="top" wrapText="1"/>
    </xf>
    <xf numFmtId="0" fontId="0" fillId="0" borderId="0" xfId="0" applyProtection="1"/>
    <xf numFmtId="0" fontId="32" fillId="0" borderId="0" xfId="0" applyFont="1" applyAlignment="1">
      <alignment horizontal="left" indent="2"/>
    </xf>
    <xf numFmtId="0" fontId="33" fillId="0" borderId="0" xfId="0" applyFont="1" applyAlignment="1">
      <alignment horizontal="left" indent="2"/>
    </xf>
    <xf numFmtId="0" fontId="35" fillId="0" borderId="0" xfId="0" applyFont="1" applyAlignment="1">
      <alignment horizontal="center"/>
    </xf>
    <xf numFmtId="0" fontId="9" fillId="0" borderId="3" xfId="0" applyFont="1" applyBorder="1" applyAlignment="1" applyProtection="1">
      <alignment horizontal="right" vertical="center" wrapText="1"/>
    </xf>
    <xf numFmtId="49" fontId="0" fillId="0" borderId="3" xfId="0" applyNumberFormat="1" applyFill="1" applyBorder="1" applyAlignment="1" applyProtection="1">
      <alignment horizontal="center" vertical="center"/>
    </xf>
    <xf numFmtId="0" fontId="9" fillId="0" borderId="0" xfId="0" applyFont="1" applyBorder="1" applyAlignment="1" applyProtection="1">
      <alignment horizontal="right" vertical="center"/>
    </xf>
    <xf numFmtId="0" fontId="0" fillId="0" borderId="0" xfId="0" applyNumberFormat="1" applyFill="1" applyBorder="1" applyAlignment="1" applyProtection="1">
      <alignment horizontal="center" vertical="center"/>
    </xf>
    <xf numFmtId="0" fontId="0" fillId="0" borderId="5" xfId="0" applyNumberFormat="1" applyFill="1" applyBorder="1" applyAlignment="1" applyProtection="1">
      <alignment horizontal="center" vertical="center"/>
    </xf>
    <xf numFmtId="0" fontId="9" fillId="0" borderId="2" xfId="2" applyFont="1" applyBorder="1" applyAlignment="1" applyProtection="1">
      <alignment horizontal="right" vertical="center" wrapText="1"/>
    </xf>
    <xf numFmtId="0" fontId="0" fillId="0" borderId="2" xfId="0" applyNumberFormat="1" applyFill="1" applyBorder="1" applyAlignment="1" applyProtection="1">
      <alignment horizontal="center" vertical="center"/>
    </xf>
    <xf numFmtId="0" fontId="9" fillId="3" borderId="13" xfId="0" applyFont="1" applyFill="1" applyBorder="1" applyAlignment="1" applyProtection="1">
      <alignment horizontal="left" vertical="center" wrapText="1"/>
      <protection locked="0"/>
    </xf>
    <xf numFmtId="0" fontId="9" fillId="3" borderId="13" xfId="0" applyFont="1" applyFill="1" applyBorder="1" applyAlignment="1" applyProtection="1">
      <alignment horizontal="center" vertical="center" wrapText="1"/>
      <protection locked="0"/>
    </xf>
    <xf numFmtId="0" fontId="9" fillId="3" borderId="22" xfId="0" applyFont="1" applyFill="1" applyBorder="1" applyAlignment="1" applyProtection="1">
      <alignment horizontal="left" vertical="center" wrapText="1"/>
      <protection locked="0"/>
    </xf>
    <xf numFmtId="0" fontId="9" fillId="3" borderId="16" xfId="0" applyFont="1" applyFill="1" applyBorder="1" applyAlignment="1" applyProtection="1">
      <alignment horizontal="left" vertical="center" wrapText="1"/>
      <protection locked="0"/>
    </xf>
    <xf numFmtId="0" fontId="9" fillId="3" borderId="16" xfId="0" applyFont="1" applyFill="1" applyBorder="1" applyAlignment="1" applyProtection="1">
      <alignment horizontal="center" vertical="center" wrapText="1"/>
      <protection locked="0"/>
    </xf>
    <xf numFmtId="0" fontId="9" fillId="3" borderId="23" xfId="0" applyFont="1" applyFill="1" applyBorder="1" applyAlignment="1" applyProtection="1">
      <alignment horizontal="left" vertical="center" wrapText="1"/>
      <protection locked="0"/>
    </xf>
    <xf numFmtId="0" fontId="8" fillId="0" borderId="0" xfId="1" applyFont="1" applyFill="1" applyBorder="1" applyAlignment="1" applyProtection="1">
      <alignment horizontal="left" vertical="center" wrapText="1"/>
    </xf>
    <xf numFmtId="0" fontId="7" fillId="0" borderId="4" xfId="3" applyFont="1" applyBorder="1" applyAlignment="1" applyProtection="1">
      <alignment horizontal="center" vertical="top"/>
    </xf>
    <xf numFmtId="0" fontId="13" fillId="0" borderId="3" xfId="1" applyFont="1" applyFill="1" applyBorder="1" applyAlignment="1" applyProtection="1">
      <alignment horizontal="center" vertical="center"/>
    </xf>
    <xf numFmtId="0" fontId="4" fillId="0" borderId="3" xfId="3" applyFont="1" applyBorder="1" applyAlignment="1" applyProtection="1">
      <alignment horizontal="right" vertical="center"/>
    </xf>
    <xf numFmtId="0" fontId="7" fillId="0" borderId="6" xfId="3" applyFont="1" applyBorder="1" applyAlignment="1" applyProtection="1">
      <alignment horizontal="center" vertical="top"/>
    </xf>
    <xf numFmtId="0" fontId="39" fillId="0" borderId="2" xfId="1" applyFont="1" applyFill="1" applyBorder="1" applyAlignment="1" applyProtection="1">
      <alignment horizontal="center" vertical="center"/>
    </xf>
    <xf numFmtId="0" fontId="4" fillId="0" borderId="2" xfId="1" applyFont="1" applyBorder="1" applyAlignment="1" applyProtection="1">
      <alignment horizontal="right" vertical="center"/>
    </xf>
    <xf numFmtId="0" fontId="4" fillId="0" borderId="4" xfId="1" applyBorder="1" applyAlignment="1" applyProtection="1"/>
    <xf numFmtId="0" fontId="4" fillId="0" borderId="3" xfId="1" applyBorder="1" applyAlignment="1" applyProtection="1"/>
    <xf numFmtId="0" fontId="15" fillId="0" borderId="3" xfId="1" quotePrefix="1" applyFont="1" applyBorder="1" applyAlignment="1" applyProtection="1">
      <alignment horizontal="center" vertical="top"/>
    </xf>
    <xf numFmtId="0" fontId="15" fillId="0" borderId="3" xfId="1" applyFont="1" applyBorder="1" applyAlignment="1" applyProtection="1">
      <alignment horizontal="center" vertical="top"/>
    </xf>
    <xf numFmtId="0" fontId="4" fillId="0" borderId="24" xfId="1" applyBorder="1" applyAlignment="1" applyProtection="1"/>
    <xf numFmtId="0" fontId="8" fillId="0" borderId="5" xfId="1" applyFont="1" applyBorder="1" applyAlignment="1" applyProtection="1">
      <alignment horizontal="left" vertical="center"/>
    </xf>
    <xf numFmtId="0" fontId="9" fillId="0" borderId="0" xfId="1" applyFont="1" applyBorder="1" applyAlignment="1" applyProtection="1">
      <alignment horizontal="left" vertical="center"/>
    </xf>
    <xf numFmtId="0" fontId="17" fillId="0" borderId="0" xfId="1" quotePrefix="1" applyFont="1" applyBorder="1" applyAlignment="1" applyProtection="1">
      <alignment horizontal="left" vertical="center"/>
    </xf>
    <xf numFmtId="0" fontId="17" fillId="0" borderId="0" xfId="1" applyFont="1" applyBorder="1" applyAlignment="1" applyProtection="1">
      <alignment horizontal="left" vertical="center"/>
    </xf>
    <xf numFmtId="0" fontId="9" fillId="0" borderId="25" xfId="1" applyFont="1" applyBorder="1" applyAlignment="1" applyProtection="1">
      <alignment horizontal="left" vertical="center"/>
    </xf>
    <xf numFmtId="0" fontId="5" fillId="0" borderId="5" xfId="1" applyFont="1" applyBorder="1" applyAlignment="1" applyProtection="1">
      <alignment horizontal="left" vertical="center"/>
    </xf>
    <xf numFmtId="0" fontId="8" fillId="0" borderId="26" xfId="1" applyFont="1" applyFill="1" applyBorder="1" applyAlignment="1" applyProtection="1">
      <alignment horizontal="left" vertical="center"/>
    </xf>
    <xf numFmtId="0" fontId="0" fillId="0" borderId="0" xfId="0" applyFill="1" applyBorder="1" applyAlignment="1" applyProtection="1">
      <alignment horizontal="left" vertical="center"/>
    </xf>
    <xf numFmtId="0" fontId="8" fillId="0" borderId="5" xfId="1" applyFont="1" applyFill="1" applyBorder="1" applyAlignment="1" applyProtection="1">
      <alignment horizontal="right" vertical="center"/>
    </xf>
    <xf numFmtId="0" fontId="9" fillId="0" borderId="25" xfId="1" applyFont="1" applyFill="1" applyBorder="1" applyAlignment="1" applyProtection="1">
      <alignment vertical="center"/>
    </xf>
    <xf numFmtId="0" fontId="9" fillId="0" borderId="0" xfId="1" applyFont="1" applyBorder="1" applyAlignment="1" applyProtection="1">
      <alignment horizontal="right" vertical="center"/>
    </xf>
    <xf numFmtId="0" fontId="8" fillId="0" borderId="5" xfId="1" applyFont="1" applyFill="1" applyBorder="1" applyAlignment="1" applyProtection="1">
      <alignment horizontal="left" vertical="center"/>
    </xf>
    <xf numFmtId="0" fontId="9" fillId="0" borderId="25" xfId="1" applyFont="1" applyFill="1" applyBorder="1" applyAlignment="1" applyProtection="1">
      <alignment horizontal="left" vertical="center"/>
    </xf>
    <xf numFmtId="0" fontId="4" fillId="0" borderId="27" xfId="1" applyBorder="1" applyAlignment="1" applyProtection="1"/>
    <xf numFmtId="0" fontId="4" fillId="0" borderId="28" xfId="1" applyBorder="1" applyAlignment="1" applyProtection="1"/>
    <xf numFmtId="0" fontId="4" fillId="0" borderId="5" xfId="1" applyBorder="1" applyAlignment="1" applyProtection="1">
      <alignment horizontal="center"/>
    </xf>
    <xf numFmtId="0" fontId="4" fillId="0" borderId="25" xfId="1" applyBorder="1" applyAlignment="1" applyProtection="1"/>
    <xf numFmtId="0" fontId="8" fillId="0" borderId="5" xfId="1" applyFont="1" applyBorder="1" applyAlignment="1" applyProtection="1"/>
    <xf numFmtId="0" fontId="9" fillId="0" borderId="5" xfId="1" applyFont="1" applyBorder="1" applyAlignment="1" applyProtection="1"/>
    <xf numFmtId="0" fontId="9" fillId="0" borderId="27" xfId="1" applyFont="1" applyBorder="1" applyAlignment="1" applyProtection="1"/>
    <xf numFmtId="0" fontId="9" fillId="0" borderId="1" xfId="1" applyFont="1" applyBorder="1" applyAlignment="1" applyProtection="1">
      <alignment horizontal="left"/>
    </xf>
    <xf numFmtId="0" fontId="10" fillId="0" borderId="28" xfId="1" applyFont="1" applyBorder="1" applyAlignment="1" applyProtection="1"/>
    <xf numFmtId="0" fontId="9" fillId="0" borderId="0" xfId="1" applyFont="1" applyBorder="1" applyAlignment="1" applyProtection="1">
      <alignment horizontal="left"/>
    </xf>
    <xf numFmtId="0" fontId="10" fillId="0" borderId="25" xfId="1" applyFont="1" applyBorder="1" applyAlignment="1" applyProtection="1"/>
    <xf numFmtId="0" fontId="9" fillId="0" borderId="5" xfId="1" applyFont="1" applyFill="1" applyBorder="1" applyAlignment="1" applyProtection="1"/>
    <xf numFmtId="0" fontId="8" fillId="0" borderId="0" xfId="1" applyFont="1" applyFill="1" applyBorder="1" applyAlignment="1" applyProtection="1">
      <alignment horizontal="center" vertical="center"/>
    </xf>
    <xf numFmtId="0" fontId="10" fillId="0" borderId="25" xfId="1" applyFont="1" applyFill="1" applyBorder="1" applyAlignment="1" applyProtection="1"/>
    <xf numFmtId="0" fontId="9" fillId="0" borderId="6" xfId="1" applyFont="1" applyBorder="1" applyAlignment="1" applyProtection="1"/>
    <xf numFmtId="0" fontId="4" fillId="0" borderId="7" xfId="1" applyBorder="1" applyAlignment="1" applyProtection="1"/>
    <xf numFmtId="0" fontId="8" fillId="0" borderId="5" xfId="1" applyFont="1" applyFill="1" applyBorder="1" applyAlignment="1" applyProtection="1">
      <alignment horizontal="left" vertical="center" wrapText="1"/>
    </xf>
    <xf numFmtId="0" fontId="18" fillId="0" borderId="0" xfId="1" applyFont="1" applyBorder="1" applyAlignment="1" applyProtection="1"/>
    <xf numFmtId="0" fontId="32" fillId="0" borderId="0" xfId="1" applyFont="1" applyFill="1" applyBorder="1" applyAlignment="1" applyProtection="1"/>
    <xf numFmtId="0" fontId="32" fillId="0" borderId="25" xfId="1" applyFont="1" applyBorder="1" applyAlignment="1" applyProtection="1"/>
    <xf numFmtId="0" fontId="5" fillId="0" borderId="0" xfId="1" applyFont="1" applyFill="1" applyBorder="1" applyAlignment="1" applyProtection="1">
      <alignment horizontal="center" vertical="center"/>
    </xf>
    <xf numFmtId="0" fontId="5" fillId="0" borderId="0" xfId="1" applyFont="1" applyFill="1" applyBorder="1" applyAlignment="1" applyProtection="1">
      <alignment horizontal="left" vertical="center"/>
    </xf>
    <xf numFmtId="0" fontId="10" fillId="0" borderId="21" xfId="0" applyNumberFormat="1" applyFont="1" applyFill="1" applyBorder="1" applyAlignment="1" applyProtection="1">
      <alignment horizontal="center" vertical="center" shrinkToFit="1"/>
    </xf>
    <xf numFmtId="0" fontId="0" fillId="0" borderId="7" xfId="0" applyNumberFormat="1" applyFill="1" applyBorder="1" applyAlignment="1" applyProtection="1">
      <alignment horizontal="left" vertical="center"/>
    </xf>
    <xf numFmtId="0" fontId="8" fillId="2" borderId="32" xfId="1" applyFont="1" applyFill="1" applyBorder="1" applyAlignment="1" applyProtection="1">
      <alignment horizontal="left" vertical="center"/>
    </xf>
    <xf numFmtId="0" fontId="8" fillId="2" borderId="0" xfId="1" applyFont="1" applyFill="1" applyBorder="1" applyAlignment="1" applyProtection="1">
      <alignment horizontal="left" vertical="center"/>
    </xf>
    <xf numFmtId="0" fontId="8" fillId="2" borderId="5" xfId="1" applyFont="1" applyFill="1" applyBorder="1" applyAlignment="1" applyProtection="1">
      <alignment horizontal="left" vertical="center"/>
    </xf>
    <xf numFmtId="0" fontId="9" fillId="0" borderId="26" xfId="1" applyFont="1" applyFill="1" applyBorder="1" applyAlignment="1" applyProtection="1">
      <alignment horizontal="left" vertical="center"/>
    </xf>
    <xf numFmtId="0" fontId="9" fillId="3" borderId="16" xfId="1" applyFont="1" applyFill="1" applyBorder="1" applyAlignment="1" applyProtection="1">
      <alignment horizontal="center" vertical="center"/>
      <protection locked="0"/>
    </xf>
    <xf numFmtId="0" fontId="13" fillId="0" borderId="3" xfId="1" applyFont="1" applyFill="1" applyBorder="1" applyAlignment="1" applyProtection="1">
      <alignment horizontal="center" vertical="center" wrapText="1"/>
    </xf>
    <xf numFmtId="0" fontId="13" fillId="0" borderId="2" xfId="1" applyFont="1" applyFill="1" applyBorder="1" applyAlignment="1" applyProtection="1">
      <alignment horizontal="center" vertical="center" wrapText="1"/>
    </xf>
    <xf numFmtId="0" fontId="9" fillId="0" borderId="27" xfId="1" applyFont="1" applyBorder="1" applyAlignment="1" applyProtection="1">
      <protection locked="0"/>
    </xf>
    <xf numFmtId="0" fontId="0" fillId="0" borderId="1" xfId="0" applyBorder="1" applyAlignment="1" applyProtection="1">
      <protection locked="0"/>
    </xf>
    <xf numFmtId="0" fontId="9" fillId="0" borderId="1" xfId="1" applyFont="1" applyBorder="1" applyAlignment="1" applyProtection="1">
      <protection locked="0"/>
    </xf>
    <xf numFmtId="0" fontId="0" fillId="0" borderId="28" xfId="0" applyBorder="1" applyAlignment="1" applyProtection="1">
      <protection locked="0"/>
    </xf>
    <xf numFmtId="0" fontId="8" fillId="0" borderId="0" xfId="1" applyFont="1" applyBorder="1" applyAlignment="1" applyProtection="1">
      <alignment vertical="top" wrapText="1"/>
    </xf>
    <xf numFmtId="16" fontId="4" fillId="0" borderId="0" xfId="1" applyNumberFormat="1" applyAlignment="1" applyProtection="1"/>
    <xf numFmtId="0" fontId="4" fillId="0" borderId="0" xfId="1" applyAlignment="1" applyProtection="1"/>
    <xf numFmtId="0" fontId="10" fillId="0" borderId="0" xfId="1" applyFont="1" applyAlignment="1" applyProtection="1"/>
    <xf numFmtId="0" fontId="32" fillId="0" borderId="0" xfId="1" applyFont="1" applyAlignment="1" applyProtection="1"/>
    <xf numFmtId="0" fontId="11" fillId="0" borderId="0" xfId="1" applyFont="1" applyAlignment="1" applyProtection="1"/>
    <xf numFmtId="0" fontId="4" fillId="0" borderId="0" xfId="1" applyBorder="1" applyAlignment="1" applyProtection="1"/>
    <xf numFmtId="0" fontId="9" fillId="0" borderId="0" xfId="1" quotePrefix="1" applyFont="1" applyBorder="1" applyAlignment="1" applyProtection="1"/>
    <xf numFmtId="0" fontId="11" fillId="0" borderId="0" xfId="1" applyFont="1" applyBorder="1" applyAlignment="1" applyProtection="1"/>
    <xf numFmtId="0" fontId="4" fillId="0" borderId="0" xfId="1" applyFont="1" applyAlignment="1" applyProtection="1"/>
    <xf numFmtId="0" fontId="8" fillId="0" borderId="0" xfId="1" applyFont="1" applyBorder="1" applyAlignment="1" applyProtection="1">
      <alignment horizontal="left" vertical="center"/>
    </xf>
    <xf numFmtId="0" fontId="5" fillId="0" borderId="0" xfId="1" applyFont="1" applyBorder="1" applyAlignment="1" applyProtection="1">
      <alignment horizontal="left" vertical="center"/>
    </xf>
    <xf numFmtId="1" fontId="19" fillId="0" borderId="0" xfId="1" applyNumberFormat="1" applyFont="1" applyFill="1" applyBorder="1" applyAlignment="1" applyProtection="1">
      <alignment horizontal="center" vertical="center"/>
    </xf>
    <xf numFmtId="1" fontId="19" fillId="0" borderId="16" xfId="1" applyNumberFormat="1" applyFont="1" applyFill="1" applyBorder="1" applyAlignment="1" applyProtection="1">
      <alignment horizontal="center" vertical="center"/>
    </xf>
    <xf numFmtId="0" fontId="9" fillId="0" borderId="9" xfId="1" applyFont="1" applyFill="1" applyBorder="1" applyAlignment="1" applyProtection="1"/>
    <xf numFmtId="0" fontId="9" fillId="0" borderId="33" xfId="1" applyFont="1" applyFill="1" applyBorder="1" applyAlignment="1" applyProtection="1"/>
    <xf numFmtId="0" fontId="9" fillId="0" borderId="34" xfId="1" applyFont="1" applyFill="1" applyBorder="1" applyAlignment="1" applyProtection="1"/>
    <xf numFmtId="0" fontId="8" fillId="0" borderId="35" xfId="1" applyFont="1" applyFill="1" applyBorder="1" applyAlignment="1" applyProtection="1">
      <alignment horizontal="center" vertical="center"/>
    </xf>
    <xf numFmtId="0" fontId="10" fillId="0" borderId="32" xfId="1" applyFont="1" applyBorder="1" applyAlignment="1" applyProtection="1"/>
    <xf numFmtId="0" fontId="10" fillId="0" borderId="35" xfId="1" applyFont="1" applyBorder="1" applyAlignment="1" applyProtection="1"/>
    <xf numFmtId="0" fontId="8" fillId="0" borderId="35" xfId="1" applyFont="1" applyFill="1" applyBorder="1" applyAlignment="1" applyProtection="1">
      <alignment horizontal="left" vertical="center"/>
    </xf>
    <xf numFmtId="0" fontId="32" fillId="0" borderId="32" xfId="1" applyFont="1" applyBorder="1" applyAlignment="1" applyProtection="1"/>
    <xf numFmtId="1" fontId="19" fillId="0" borderId="35" xfId="1" applyNumberFormat="1" applyFont="1" applyFill="1" applyBorder="1" applyAlignment="1" applyProtection="1">
      <alignment horizontal="center" vertical="center"/>
    </xf>
    <xf numFmtId="0" fontId="10" fillId="0" borderId="0" xfId="1" applyFont="1" applyBorder="1" applyAlignment="1" applyProtection="1"/>
    <xf numFmtId="0" fontId="9" fillId="0" borderId="35" xfId="1" applyFont="1" applyFill="1" applyBorder="1" applyAlignment="1" applyProtection="1"/>
    <xf numFmtId="10" fontId="8" fillId="0" borderId="35" xfId="1" applyNumberFormat="1" applyFont="1" applyFill="1" applyBorder="1" applyAlignment="1" applyProtection="1">
      <alignment horizontal="left" vertical="center"/>
    </xf>
    <xf numFmtId="0" fontId="10" fillId="0" borderId="1" xfId="1" applyFont="1" applyBorder="1" applyAlignment="1" applyProtection="1"/>
    <xf numFmtId="0" fontId="10" fillId="0" borderId="36" xfId="1" applyFont="1" applyBorder="1" applyAlignment="1" applyProtection="1"/>
    <xf numFmtId="0" fontId="12" fillId="0" borderId="33" xfId="1" applyFont="1" applyFill="1" applyBorder="1" applyAlignment="1" applyProtection="1">
      <alignment horizontal="center" vertical="center"/>
    </xf>
    <xf numFmtId="0" fontId="5" fillId="0" borderId="33" xfId="1" applyFont="1" applyFill="1" applyBorder="1" applyAlignment="1" applyProtection="1">
      <alignment horizontal="center" vertical="center"/>
    </xf>
    <xf numFmtId="0" fontId="5" fillId="0" borderId="34" xfId="1" applyFont="1" applyFill="1" applyBorder="1" applyAlignment="1" applyProtection="1">
      <alignment horizontal="center" vertical="center"/>
    </xf>
    <xf numFmtId="0" fontId="12" fillId="0" borderId="32" xfId="1" applyFont="1" applyFill="1" applyBorder="1" applyAlignment="1" applyProtection="1">
      <alignment horizontal="center" vertical="center"/>
    </xf>
    <xf numFmtId="0" fontId="18" fillId="0" borderId="35" xfId="1" applyFont="1" applyFill="1" applyBorder="1" applyAlignment="1" applyProtection="1">
      <alignment horizontal="left" vertical="center"/>
    </xf>
    <xf numFmtId="0" fontId="20" fillId="0" borderId="35" xfId="1" applyFont="1" applyFill="1" applyBorder="1" applyAlignment="1" applyProtection="1"/>
    <xf numFmtId="0" fontId="10" fillId="0" borderId="32" xfId="1" applyFont="1" applyFill="1" applyBorder="1" applyAlignment="1" applyProtection="1"/>
    <xf numFmtId="0" fontId="12" fillId="0" borderId="32" xfId="1" applyFont="1" applyFill="1" applyBorder="1" applyAlignment="1" applyProtection="1">
      <alignment horizontal="left" vertical="center"/>
    </xf>
    <xf numFmtId="10" fontId="19" fillId="0" borderId="35" xfId="1" applyNumberFormat="1" applyFont="1" applyFill="1" applyBorder="1" applyAlignment="1" applyProtection="1">
      <alignment horizontal="left" vertical="center"/>
    </xf>
    <xf numFmtId="10" fontId="8" fillId="0" borderId="35" xfId="1" applyNumberFormat="1" applyFont="1" applyFill="1" applyBorder="1" applyAlignment="1" applyProtection="1">
      <alignment horizontal="center" vertical="center"/>
    </xf>
    <xf numFmtId="10" fontId="8" fillId="0" borderId="32" xfId="1" applyNumberFormat="1" applyFont="1" applyFill="1" applyBorder="1" applyAlignment="1" applyProtection="1">
      <alignment horizontal="left" vertical="center"/>
    </xf>
    <xf numFmtId="0" fontId="10" fillId="0" borderId="32" xfId="1" applyFont="1" applyFill="1" applyBorder="1" applyAlignment="1" applyProtection="1">
      <alignment vertical="center"/>
    </xf>
    <xf numFmtId="0" fontId="10" fillId="0" borderId="37" xfId="1" applyFont="1" applyBorder="1" applyAlignment="1" applyProtection="1"/>
    <xf numFmtId="0" fontId="10" fillId="0" borderId="36" xfId="1" applyFont="1" applyFill="1" applyBorder="1" applyAlignment="1" applyProtection="1">
      <alignment vertical="center"/>
    </xf>
    <xf numFmtId="0" fontId="5" fillId="0" borderId="9" xfId="1" applyFont="1" applyFill="1" applyBorder="1" applyAlignment="1" applyProtection="1">
      <alignment horizontal="left" vertical="center"/>
    </xf>
    <xf numFmtId="0" fontId="12" fillId="0" borderId="34" xfId="1" applyFont="1" applyFill="1" applyBorder="1" applyAlignment="1" applyProtection="1">
      <alignment horizontal="center" vertical="center"/>
    </xf>
    <xf numFmtId="0" fontId="5" fillId="0" borderId="35" xfId="1" applyFont="1" applyFill="1" applyBorder="1" applyAlignment="1" applyProtection="1">
      <alignment horizontal="center" vertical="center"/>
    </xf>
    <xf numFmtId="0" fontId="32" fillId="0" borderId="35" xfId="1" applyFont="1" applyBorder="1" applyAlignment="1" applyProtection="1"/>
    <xf numFmtId="0" fontId="32" fillId="0" borderId="0" xfId="1" applyFont="1" applyBorder="1" applyAlignment="1" applyProtection="1"/>
    <xf numFmtId="0" fontId="9" fillId="0" borderId="5" xfId="1" applyFont="1" applyBorder="1" applyAlignment="1" applyProtection="1">
      <alignment vertical="top"/>
    </xf>
    <xf numFmtId="0" fontId="9" fillId="0" borderId="0" xfId="1" applyFont="1" applyBorder="1" applyAlignment="1" applyProtection="1">
      <alignment vertical="top"/>
    </xf>
    <xf numFmtId="0" fontId="10" fillId="0" borderId="0" xfId="1" applyFont="1" applyBorder="1" applyAlignment="1" applyProtection="1">
      <alignment horizontal="center"/>
    </xf>
    <xf numFmtId="0" fontId="19" fillId="0" borderId="0" xfId="1" applyNumberFormat="1" applyFont="1" applyFill="1" applyBorder="1" applyAlignment="1" applyProtection="1">
      <alignment horizontal="center" vertical="center"/>
    </xf>
    <xf numFmtId="0" fontId="8" fillId="0" borderId="33" xfId="1" applyNumberFormat="1" applyFont="1" applyFill="1" applyBorder="1" applyAlignment="1" applyProtection="1">
      <alignment horizontal="center" vertical="center"/>
    </xf>
    <xf numFmtId="0" fontId="8" fillId="0" borderId="35" xfId="1" applyNumberFormat="1" applyFont="1" applyFill="1" applyBorder="1" applyAlignment="1" applyProtection="1">
      <alignment horizontal="center" vertical="center"/>
    </xf>
    <xf numFmtId="1" fontId="19" fillId="0" borderId="9" xfId="1" applyNumberFormat="1" applyFont="1" applyFill="1" applyBorder="1" applyAlignment="1" applyProtection="1">
      <alignment horizontal="center" vertical="center"/>
    </xf>
    <xf numFmtId="0" fontId="10" fillId="0" borderId="34" xfId="1" applyFont="1" applyBorder="1" applyAlignment="1" applyProtection="1"/>
    <xf numFmtId="0" fontId="10" fillId="0" borderId="9" xfId="1" applyFont="1" applyBorder="1" applyAlignment="1" applyProtection="1"/>
    <xf numFmtId="0" fontId="10" fillId="0" borderId="34" xfId="1" applyFont="1" applyFill="1" applyBorder="1" applyAlignment="1" applyProtection="1">
      <alignment vertical="center"/>
    </xf>
    <xf numFmtId="0" fontId="10" fillId="0" borderId="35" xfId="1" applyFont="1" applyFill="1" applyBorder="1" applyAlignment="1" applyProtection="1">
      <alignment vertical="center"/>
    </xf>
    <xf numFmtId="0" fontId="5" fillId="0" borderId="38" xfId="1" applyFont="1" applyFill="1" applyBorder="1" applyAlignment="1" applyProtection="1">
      <alignment vertical="center"/>
    </xf>
    <xf numFmtId="0" fontId="5" fillId="0" borderId="33" xfId="1" applyFont="1" applyFill="1" applyBorder="1" applyAlignment="1" applyProtection="1">
      <alignment vertical="center"/>
    </xf>
    <xf numFmtId="0" fontId="8" fillId="0" borderId="33" xfId="1" applyFont="1" applyFill="1" applyBorder="1" applyAlignment="1" applyProtection="1">
      <alignment horizontal="left" vertical="center"/>
    </xf>
    <xf numFmtId="0" fontId="41" fillId="0" borderId="33" xfId="1" applyFont="1" applyFill="1" applyBorder="1" applyAlignment="1" applyProtection="1">
      <alignment horizontal="left" vertical="center"/>
    </xf>
    <xf numFmtId="0" fontId="9" fillId="0" borderId="33" xfId="1" applyNumberFormat="1" applyFont="1" applyFill="1" applyBorder="1" applyAlignment="1" applyProtection="1">
      <alignment horizontal="right" vertical="center"/>
    </xf>
    <xf numFmtId="0" fontId="9" fillId="0" borderId="33" xfId="1" applyFont="1" applyFill="1" applyBorder="1" applyAlignment="1" applyProtection="1">
      <alignment vertical="center"/>
    </xf>
    <xf numFmtId="0" fontId="10" fillId="0" borderId="33" xfId="1" applyFont="1" applyFill="1" applyBorder="1" applyAlignment="1" applyProtection="1">
      <alignment vertical="center"/>
    </xf>
    <xf numFmtId="0" fontId="8" fillId="0" borderId="33" xfId="1" applyNumberFormat="1" applyFont="1" applyFill="1" applyBorder="1" applyAlignment="1" applyProtection="1">
      <alignment horizontal="left" vertical="center"/>
    </xf>
    <xf numFmtId="0" fontId="10" fillId="0" borderId="11" xfId="1" applyFont="1" applyFill="1" applyBorder="1" applyAlignment="1" applyProtection="1">
      <alignment vertical="center"/>
    </xf>
    <xf numFmtId="0" fontId="8" fillId="0" borderId="17" xfId="1" applyFont="1" applyFill="1" applyBorder="1" applyAlignment="1" applyProtection="1">
      <alignment horizontal="left" vertical="center"/>
    </xf>
    <xf numFmtId="0" fontId="9" fillId="0" borderId="25" xfId="1" applyFont="1" applyBorder="1" applyAlignment="1" applyProtection="1">
      <alignment vertical="center"/>
    </xf>
    <xf numFmtId="0" fontId="8" fillId="0" borderId="5" xfId="1" applyFont="1" applyBorder="1" applyAlignment="1" applyProtection="1">
      <alignment vertical="center"/>
    </xf>
    <xf numFmtId="0" fontId="8" fillId="0" borderId="5" xfId="1" applyFont="1" applyFill="1" applyBorder="1" applyAlignment="1" applyProtection="1"/>
    <xf numFmtId="0" fontId="32" fillId="0" borderId="5" xfId="1" applyFont="1" applyFill="1" applyBorder="1" applyAlignment="1" applyProtection="1"/>
    <xf numFmtId="0" fontId="9" fillId="0" borderId="5" xfId="1" applyFont="1" applyFill="1" applyBorder="1" applyAlignment="1" applyProtection="1">
      <alignment vertical="center"/>
    </xf>
    <xf numFmtId="0" fontId="8" fillId="0" borderId="5" xfId="1" applyFont="1" applyFill="1" applyBorder="1" applyAlignment="1" applyProtection="1">
      <alignment vertical="top" wrapText="1"/>
    </xf>
    <xf numFmtId="0" fontId="8" fillId="0" borderId="0" xfId="1" applyFont="1" applyFill="1" applyBorder="1" applyAlignment="1" applyProtection="1">
      <alignment vertical="center" wrapText="1"/>
    </xf>
    <xf numFmtId="0" fontId="10" fillId="0" borderId="0" xfId="1" applyFont="1" applyFill="1" applyBorder="1" applyAlignment="1" applyProtection="1"/>
    <xf numFmtId="0" fontId="10" fillId="0" borderId="0" xfId="1" applyFont="1" applyFill="1" applyAlignment="1" applyProtection="1"/>
    <xf numFmtId="0" fontId="19" fillId="0" borderId="37" xfId="1" applyNumberFormat="1" applyFont="1" applyFill="1" applyBorder="1" applyAlignment="1" applyProtection="1">
      <alignment horizontal="center" vertical="center"/>
    </xf>
    <xf numFmtId="0" fontId="10" fillId="0" borderId="1" xfId="1" applyFont="1" applyFill="1" applyBorder="1" applyAlignment="1" applyProtection="1"/>
    <xf numFmtId="165" fontId="19" fillId="0" borderId="1" xfId="1" applyNumberFormat="1" applyFont="1" applyFill="1" applyBorder="1" applyAlignment="1" applyProtection="1">
      <alignment horizontal="center" vertical="center"/>
    </xf>
    <xf numFmtId="0" fontId="8" fillId="0" borderId="1" xfId="1" applyNumberFormat="1" applyFont="1" applyFill="1" applyBorder="1" applyAlignment="1" applyProtection="1">
      <alignment horizontal="left"/>
    </xf>
    <xf numFmtId="0" fontId="11" fillId="3" borderId="22" xfId="0" applyFont="1" applyFill="1" applyBorder="1" applyAlignment="1" applyProtection="1">
      <alignment horizontal="center" vertical="center" wrapText="1"/>
    </xf>
    <xf numFmtId="0" fontId="0" fillId="0" borderId="8" xfId="0" applyBorder="1" applyAlignment="1" applyProtection="1">
      <alignment vertical="center"/>
    </xf>
    <xf numFmtId="0" fontId="23" fillId="0" borderId="34" xfId="0" applyFont="1" applyBorder="1" applyAlignment="1" applyProtection="1">
      <alignment horizontal="center" vertical="center"/>
    </xf>
    <xf numFmtId="0" fontId="11" fillId="0" borderId="0" xfId="0" applyFont="1" applyFill="1" applyBorder="1" applyAlignment="1" applyProtection="1">
      <alignment vertical="center" wrapText="1"/>
    </xf>
    <xf numFmtId="0" fontId="10" fillId="0" borderId="5" xfId="1" applyFont="1" applyBorder="1" applyAlignment="1" applyProtection="1"/>
    <xf numFmtId="165" fontId="0" fillId="0" borderId="25" xfId="0" applyNumberFormat="1" applyFill="1" applyBorder="1" applyAlignment="1" applyProtection="1">
      <alignment horizontal="left" vertical="center"/>
    </xf>
    <xf numFmtId="14" fontId="0" fillId="0" borderId="4" xfId="0" applyNumberFormat="1" applyFill="1" applyBorder="1" applyAlignment="1" applyProtection="1">
      <alignment horizontal="center" vertical="center"/>
    </xf>
    <xf numFmtId="0" fontId="0" fillId="0" borderId="6" xfId="0" applyNumberFormat="1" applyFill="1" applyBorder="1" applyAlignment="1" applyProtection="1">
      <alignment horizontal="center" vertical="center"/>
    </xf>
    <xf numFmtId="0" fontId="9" fillId="3" borderId="29" xfId="0" applyFont="1" applyFill="1" applyBorder="1" applyAlignment="1" applyProtection="1">
      <alignment horizontal="left" vertical="center" wrapText="1"/>
      <protection locked="0"/>
    </xf>
    <xf numFmtId="0" fontId="9" fillId="3" borderId="30" xfId="0" applyFont="1" applyFill="1" applyBorder="1" applyAlignment="1" applyProtection="1">
      <alignment horizontal="left" vertical="center" wrapText="1"/>
      <protection locked="0"/>
    </xf>
    <xf numFmtId="0" fontId="8" fillId="0" borderId="46" xfId="0" applyFont="1" applyFill="1" applyBorder="1" applyAlignment="1" applyProtection="1">
      <alignment horizontal="center" vertical="center" wrapText="1"/>
    </xf>
    <xf numFmtId="0" fontId="8" fillId="0" borderId="7" xfId="0" applyFont="1" applyFill="1" applyBorder="1" applyAlignment="1" applyProtection="1">
      <alignment horizontal="center" vertical="center" wrapText="1"/>
    </xf>
    <xf numFmtId="0" fontId="8" fillId="0" borderId="47" xfId="0" applyFont="1" applyFill="1" applyBorder="1" applyAlignment="1" applyProtection="1">
      <alignment horizontal="center" vertical="center" wrapText="1"/>
    </xf>
    <xf numFmtId="0" fontId="19" fillId="0" borderId="16" xfId="1" applyNumberFormat="1" applyFont="1" applyFill="1" applyBorder="1" applyAlignment="1" applyProtection="1">
      <alignment horizontal="center" vertical="center"/>
    </xf>
    <xf numFmtId="0" fontId="16" fillId="0" borderId="0" xfId="1" applyFont="1" applyFill="1" applyBorder="1" applyAlignment="1" applyProtection="1">
      <alignment horizontal="left" vertical="center"/>
    </xf>
    <xf numFmtId="0" fontId="19" fillId="3" borderId="16" xfId="1" applyNumberFormat="1" applyFont="1" applyFill="1" applyBorder="1" applyAlignment="1" applyProtection="1">
      <alignment horizontal="center" vertical="center"/>
      <protection locked="0"/>
    </xf>
    <xf numFmtId="15" fontId="9" fillId="0" borderId="0" xfId="1" applyNumberFormat="1" applyFont="1" applyFill="1" applyBorder="1" applyAlignment="1" applyProtection="1">
      <alignment horizontal="center" vertical="center"/>
    </xf>
    <xf numFmtId="0" fontId="5" fillId="0" borderId="0" xfId="0" applyFont="1" applyFill="1" applyBorder="1" applyAlignment="1" applyProtection="1">
      <alignment horizontal="left" vertical="center"/>
    </xf>
    <xf numFmtId="0" fontId="0" fillId="0" borderId="25" xfId="0" applyBorder="1" applyAlignment="1" applyProtection="1">
      <alignment horizontal="center" vertical="center"/>
    </xf>
    <xf numFmtId="0" fontId="0" fillId="0" borderId="0" xfId="0" applyBorder="1" applyAlignment="1" applyProtection="1">
      <alignment vertical="top"/>
    </xf>
    <xf numFmtId="0" fontId="9" fillId="0" borderId="0" xfId="0" applyFont="1" applyBorder="1" applyAlignment="1" applyProtection="1">
      <alignment horizontal="left"/>
    </xf>
    <xf numFmtId="0" fontId="32" fillId="0" borderId="0" xfId="0" applyFont="1" applyBorder="1" applyAlignment="1" applyProtection="1">
      <alignment horizontal="left"/>
    </xf>
    <xf numFmtId="0" fontId="32" fillId="0" borderId="32" xfId="0" applyFont="1" applyBorder="1" applyAlignment="1" applyProtection="1">
      <alignment horizontal="center" vertical="center"/>
    </xf>
    <xf numFmtId="0" fontId="5" fillId="0" borderId="32" xfId="0" applyFont="1" applyBorder="1" applyAlignment="1" applyProtection="1">
      <alignment horizontal="left" vertical="center"/>
    </xf>
    <xf numFmtId="1" fontId="8" fillId="0" borderId="16" xfId="1" applyNumberFormat="1" applyFont="1" applyFill="1" applyBorder="1" applyAlignment="1" applyProtection="1">
      <alignment horizontal="center" vertical="center"/>
    </xf>
    <xf numFmtId="1" fontId="8" fillId="0" borderId="1" xfId="1" applyNumberFormat="1" applyFont="1" applyFill="1" applyBorder="1" applyAlignment="1" applyProtection="1">
      <alignment horizontal="center" vertical="center"/>
    </xf>
    <xf numFmtId="1" fontId="8" fillId="0" borderId="37" xfId="1" applyNumberFormat="1" applyFont="1" applyFill="1" applyBorder="1" applyAlignment="1" applyProtection="1">
      <alignment horizontal="center" vertical="center"/>
    </xf>
    <xf numFmtId="0" fontId="0" fillId="0" borderId="0" xfId="0" applyBorder="1" applyAlignment="1" applyProtection="1">
      <alignment horizontal="left"/>
    </xf>
    <xf numFmtId="1" fontId="8" fillId="0" borderId="0" xfId="1" applyNumberFormat="1" applyFont="1" applyFill="1" applyBorder="1" applyAlignment="1" applyProtection="1">
      <alignment horizontal="center" vertical="center"/>
    </xf>
    <xf numFmtId="1" fontId="8" fillId="0" borderId="32" xfId="1" applyNumberFormat="1" applyFont="1" applyFill="1" applyBorder="1" applyAlignment="1" applyProtection="1">
      <alignment horizontal="center" vertical="center"/>
    </xf>
    <xf numFmtId="0" fontId="0" fillId="0" borderId="35" xfId="0" applyBorder="1" applyAlignment="1" applyProtection="1">
      <alignment vertical="top"/>
    </xf>
    <xf numFmtId="165" fontId="19" fillId="0" borderId="0" xfId="1" applyNumberFormat="1" applyFont="1" applyFill="1" applyBorder="1" applyAlignment="1" applyProtection="1">
      <alignment horizontal="center" vertical="center"/>
    </xf>
    <xf numFmtId="0" fontId="5" fillId="0" borderId="5" xfId="0" applyFont="1" applyBorder="1" applyAlignment="1" applyProtection="1">
      <alignment vertical="top" wrapText="1"/>
    </xf>
    <xf numFmtId="165" fontId="0" fillId="0" borderId="36" xfId="0" applyNumberFormat="1" applyFill="1" applyBorder="1" applyAlignment="1" applyProtection="1">
      <alignment horizontal="center" vertical="center"/>
    </xf>
    <xf numFmtId="0" fontId="0" fillId="0" borderId="0" xfId="0" applyFill="1" applyBorder="1" applyAlignment="1" applyProtection="1"/>
    <xf numFmtId="0" fontId="35" fillId="0" borderId="0" xfId="0" applyFont="1" applyAlignment="1">
      <alignment horizontal="right" vertical="distributed"/>
    </xf>
    <xf numFmtId="1" fontId="47" fillId="0" borderId="33" xfId="1" applyNumberFormat="1" applyFont="1" applyFill="1" applyBorder="1" applyAlignment="1" applyProtection="1">
      <alignment horizontal="left" vertical="center"/>
    </xf>
    <xf numFmtId="0" fontId="32" fillId="0" borderId="0" xfId="0" applyFont="1" applyAlignment="1">
      <alignment horizontal="left" vertical="top" wrapText="1" indent="2"/>
    </xf>
    <xf numFmtId="0" fontId="33" fillId="0" borderId="0" xfId="0" applyFont="1" applyAlignment="1">
      <alignment horizontal="left" vertical="top" wrapText="1" indent="2"/>
    </xf>
    <xf numFmtId="0" fontId="38" fillId="0" borderId="0" xfId="0" applyFont="1" applyAlignment="1">
      <alignment horizontal="left" vertical="top" wrapText="1" indent="2"/>
    </xf>
    <xf numFmtId="15" fontId="9" fillId="3" borderId="13" xfId="0" applyNumberFormat="1" applyFont="1" applyFill="1" applyBorder="1" applyAlignment="1" applyProtection="1">
      <alignment horizontal="center" vertical="center" wrapText="1"/>
      <protection locked="0"/>
    </xf>
    <xf numFmtId="0" fontId="0" fillId="0" borderId="0" xfId="0" applyBorder="1" applyAlignment="1" applyProtection="1">
      <alignment horizontal="left" vertical="center"/>
    </xf>
    <xf numFmtId="0" fontId="0" fillId="0" borderId="25" xfId="0" applyBorder="1" applyAlignment="1" applyProtection="1">
      <alignment horizontal="left" vertical="center"/>
    </xf>
    <xf numFmtId="0" fontId="48" fillId="3" borderId="13" xfId="0" applyFont="1" applyFill="1" applyBorder="1" applyAlignment="1" applyProtection="1">
      <alignment horizontal="center" vertical="center" wrapText="1"/>
      <protection locked="0"/>
    </xf>
    <xf numFmtId="0" fontId="48" fillId="3" borderId="16" xfId="0" applyFont="1" applyFill="1" applyBorder="1" applyAlignment="1" applyProtection="1">
      <alignment horizontal="center" vertical="center" wrapText="1"/>
      <protection locked="0"/>
    </xf>
    <xf numFmtId="0" fontId="49" fillId="0" borderId="0" xfId="1" applyNumberFormat="1" applyFont="1" applyBorder="1" applyAlignment="1" applyProtection="1">
      <alignment horizontal="right" vertical="center"/>
    </xf>
    <xf numFmtId="0" fontId="0" fillId="0" borderId="0" xfId="0" applyBorder="1" applyAlignment="1" applyProtection="1">
      <alignment vertical="center"/>
    </xf>
    <xf numFmtId="49" fontId="23" fillId="2" borderId="3" xfId="0" applyNumberFormat="1" applyFont="1" applyFill="1" applyBorder="1" applyAlignment="1" applyProtection="1">
      <alignment horizontal="center" vertical="center" wrapText="1"/>
    </xf>
    <xf numFmtId="49" fontId="23" fillId="2" borderId="0" xfId="0" applyNumberFormat="1" applyFont="1" applyFill="1" applyBorder="1" applyAlignment="1" applyProtection="1">
      <alignment horizontal="center" vertical="center"/>
    </xf>
    <xf numFmtId="0" fontId="25" fillId="0" borderId="2" xfId="0" applyNumberFormat="1" applyFont="1" applyFill="1" applyBorder="1" applyAlignment="1" applyProtection="1">
      <alignment horizontal="center" vertical="center"/>
    </xf>
    <xf numFmtId="0" fontId="9" fillId="0" borderId="13" xfId="6" applyFont="1" applyFill="1" applyBorder="1" applyAlignment="1" applyProtection="1">
      <alignment horizontal="center" vertical="center" wrapText="1"/>
    </xf>
    <xf numFmtId="49" fontId="9" fillId="0" borderId="16" xfId="6" applyNumberFormat="1" applyFont="1" applyFill="1" applyBorder="1" applyAlignment="1" applyProtection="1">
      <alignment horizontal="left" vertical="center" wrapText="1"/>
    </xf>
    <xf numFmtId="49" fontId="9" fillId="0" borderId="13" xfId="6" applyNumberFormat="1" applyFont="1" applyFill="1" applyBorder="1" applyAlignment="1" applyProtection="1">
      <alignment horizontal="left" vertical="center" wrapText="1"/>
    </xf>
    <xf numFmtId="0" fontId="9" fillId="0" borderId="19" xfId="6" applyFont="1" applyFill="1" applyBorder="1" applyAlignment="1" applyProtection="1">
      <alignment horizontal="center" vertical="center" wrapText="1"/>
    </xf>
    <xf numFmtId="0" fontId="9" fillId="0" borderId="13" xfId="6" applyFont="1" applyFill="1" applyBorder="1" applyAlignment="1" applyProtection="1">
      <alignment horizontal="center" vertical="center" wrapText="1"/>
    </xf>
    <xf numFmtId="49" fontId="9" fillId="0" borderId="39" xfId="6" applyNumberFormat="1" applyFont="1" applyFill="1" applyBorder="1" applyAlignment="1" applyProtection="1">
      <alignment horizontal="left" vertical="center" wrapText="1"/>
    </xf>
    <xf numFmtId="49" fontId="9" fillId="0" borderId="41" xfId="6" applyNumberFormat="1" applyFont="1" applyFill="1" applyBorder="1" applyAlignment="1" applyProtection="1">
      <alignment horizontal="left" vertical="center" wrapText="1"/>
    </xf>
    <xf numFmtId="0" fontId="50" fillId="0" borderId="31" xfId="11" applyFont="1" applyBorder="1" applyAlignment="1">
      <alignment vertical="center"/>
    </xf>
    <xf numFmtId="49" fontId="9" fillId="0" borderId="31" xfId="6" applyNumberFormat="1" applyFont="1" applyFill="1" applyBorder="1" applyAlignment="1" applyProtection="1">
      <alignment horizontal="center" vertical="center" wrapText="1"/>
    </xf>
    <xf numFmtId="0" fontId="9" fillId="0" borderId="21" xfId="6" applyFont="1" applyFill="1" applyBorder="1" applyAlignment="1" applyProtection="1">
      <alignment vertical="center" wrapText="1"/>
    </xf>
    <xf numFmtId="49" fontId="9" fillId="0" borderId="21" xfId="6" applyNumberFormat="1" applyFont="1" applyFill="1" applyBorder="1" applyAlignment="1" applyProtection="1">
      <alignment horizontal="center" vertical="center" wrapText="1"/>
    </xf>
    <xf numFmtId="0" fontId="9" fillId="0" borderId="59" xfId="6" applyFont="1" applyBorder="1" applyAlignment="1" applyProtection="1">
      <alignment horizontal="center" vertical="center" wrapText="1"/>
    </xf>
    <xf numFmtId="0" fontId="9" fillId="0" borderId="47" xfId="6" applyFont="1" applyBorder="1" applyAlignment="1" applyProtection="1">
      <alignment horizontal="center" vertical="center" wrapText="1"/>
    </xf>
    <xf numFmtId="0" fontId="9" fillId="0" borderId="39" xfId="6" applyFont="1" applyFill="1" applyBorder="1" applyAlignment="1" applyProtection="1">
      <alignment vertical="center" wrapText="1"/>
    </xf>
    <xf numFmtId="0" fontId="9" fillId="0" borderId="40" xfId="6" applyFont="1" applyFill="1" applyBorder="1" applyAlignment="1" applyProtection="1">
      <alignment vertical="center" wrapText="1"/>
    </xf>
    <xf numFmtId="0" fontId="9" fillId="0" borderId="41" xfId="6" applyFont="1" applyFill="1" applyBorder="1" applyAlignment="1" applyProtection="1">
      <alignment vertical="center" wrapText="1"/>
    </xf>
    <xf numFmtId="0" fontId="9" fillId="0" borderId="42" xfId="6" applyFont="1" applyFill="1" applyBorder="1" applyAlignment="1" applyProtection="1">
      <alignment vertical="center" wrapText="1"/>
    </xf>
    <xf numFmtId="0" fontId="9" fillId="0" borderId="37" xfId="6" applyFont="1" applyFill="1" applyBorder="1" applyAlignment="1" applyProtection="1">
      <alignment vertical="center" wrapText="1"/>
    </xf>
    <xf numFmtId="49" fontId="9" fillId="0" borderId="42" xfId="6" applyNumberFormat="1" applyFont="1" applyFill="1" applyBorder="1" applyAlignment="1" applyProtection="1">
      <alignment horizontal="left" vertical="center" wrapText="1"/>
    </xf>
    <xf numFmtId="49" fontId="9" fillId="0" borderId="37" xfId="6" applyNumberFormat="1" applyFont="1" applyFill="1" applyBorder="1" applyAlignment="1" applyProtection="1">
      <alignment horizontal="left" vertical="center" wrapText="1"/>
    </xf>
    <xf numFmtId="49" fontId="9" fillId="0" borderId="57" xfId="6" applyNumberFormat="1" applyFont="1" applyFill="1" applyBorder="1" applyAlignment="1" applyProtection="1">
      <alignment horizontal="left" vertical="center" wrapText="1"/>
    </xf>
    <xf numFmtId="0" fontId="9" fillId="0" borderId="16" xfId="6" applyFont="1" applyFill="1" applyBorder="1" applyAlignment="1" applyProtection="1">
      <alignment vertical="center" wrapText="1"/>
    </xf>
    <xf numFmtId="0" fontId="9" fillId="0" borderId="31" xfId="6" applyFont="1" applyFill="1" applyBorder="1" applyAlignment="1" applyProtection="1">
      <alignment vertical="center" wrapText="1"/>
    </xf>
    <xf numFmtId="49" fontId="40" fillId="0" borderId="16" xfId="6" applyNumberFormat="1" applyFont="1" applyFill="1" applyBorder="1" applyAlignment="1" applyProtection="1">
      <alignment horizontal="left" vertical="center" wrapText="1"/>
    </xf>
    <xf numFmtId="0" fontId="40" fillId="0" borderId="31" xfId="6" applyFont="1" applyFill="1" applyBorder="1" applyAlignment="1" applyProtection="1">
      <alignment vertical="center" wrapText="1"/>
    </xf>
    <xf numFmtId="0" fontId="40" fillId="0" borderId="31" xfId="6" applyFont="1" applyFill="1" applyBorder="1" applyAlignment="1" applyProtection="1">
      <alignment horizontal="center" vertical="center" wrapText="1"/>
    </xf>
    <xf numFmtId="49" fontId="9" fillId="0" borderId="47" xfId="6" applyNumberFormat="1" applyFont="1" applyFill="1" applyBorder="1" applyAlignment="1" applyProtection="1">
      <alignment horizontal="left" vertical="center" wrapText="1"/>
    </xf>
    <xf numFmtId="49" fontId="40" fillId="2" borderId="21" xfId="6" applyNumberFormat="1" applyFont="1" applyFill="1" applyBorder="1" applyAlignment="1" applyProtection="1">
      <alignment horizontal="left" vertical="center" wrapText="1"/>
    </xf>
    <xf numFmtId="49" fontId="40" fillId="0" borderId="8" xfId="6" applyNumberFormat="1" applyFont="1" applyFill="1" applyBorder="1" applyAlignment="1" applyProtection="1">
      <alignment horizontal="center" vertical="center" wrapText="1"/>
    </xf>
    <xf numFmtId="0" fontId="50" fillId="0" borderId="16" xfId="11" applyFont="1" applyBorder="1" applyAlignment="1">
      <alignment vertical="center" wrapText="1"/>
    </xf>
    <xf numFmtId="0" fontId="50" fillId="0" borderId="16" xfId="11" applyFont="1" applyBorder="1" applyAlignment="1">
      <alignment vertical="center"/>
    </xf>
    <xf numFmtId="0" fontId="50" fillId="0" borderId="21" xfId="11" applyFont="1" applyBorder="1" applyAlignment="1">
      <alignment vertical="center" wrapText="1"/>
    </xf>
    <xf numFmtId="49" fontId="40" fillId="0" borderId="13" xfId="6" applyNumberFormat="1" applyFont="1" applyFill="1" applyBorder="1" applyAlignment="1" applyProtection="1">
      <alignment horizontal="center" vertical="center" wrapText="1"/>
    </xf>
    <xf numFmtId="49" fontId="40" fillId="0" borderId="16" xfId="6" applyNumberFormat="1" applyFont="1" applyFill="1" applyBorder="1" applyAlignment="1" applyProtection="1">
      <alignment horizontal="center" vertical="center" wrapText="1"/>
    </xf>
    <xf numFmtId="49" fontId="40" fillId="0" borderId="21" xfId="6" applyNumberFormat="1" applyFont="1" applyFill="1" applyBorder="1" applyAlignment="1" applyProtection="1">
      <alignment horizontal="center" vertical="center" wrapText="1"/>
    </xf>
    <xf numFmtId="0" fontId="40" fillId="0" borderId="13" xfId="6" applyFont="1" applyFill="1" applyBorder="1" applyAlignment="1" applyProtection="1">
      <alignment horizontal="center" vertical="center" wrapText="1"/>
    </xf>
    <xf numFmtId="0" fontId="40" fillId="0" borderId="16" xfId="6" applyFont="1" applyFill="1" applyBorder="1" applyAlignment="1" applyProtection="1">
      <alignment horizontal="center" vertical="center" wrapText="1"/>
    </xf>
    <xf numFmtId="0" fontId="40" fillId="0" borderId="19" xfId="6" applyFont="1" applyFill="1" applyBorder="1" applyAlignment="1" applyProtection="1">
      <alignment horizontal="center" vertical="center" wrapText="1"/>
    </xf>
    <xf numFmtId="0" fontId="50" fillId="0" borderId="8" xfId="11" applyFont="1" applyBorder="1" applyAlignment="1">
      <alignment vertical="center"/>
    </xf>
    <xf numFmtId="0" fontId="40" fillId="0" borderId="21" xfId="6" applyFont="1" applyFill="1" applyBorder="1" applyAlignment="1" applyProtection="1">
      <alignment horizontal="center" vertical="center" wrapText="1"/>
    </xf>
    <xf numFmtId="0" fontId="9" fillId="0" borderId="31" xfId="6" applyFont="1" applyFill="1" applyBorder="1" applyAlignment="1" applyProtection="1">
      <alignment horizontal="center" vertical="center" wrapText="1"/>
    </xf>
    <xf numFmtId="0" fontId="50" fillId="0" borderId="16" xfId="11" applyFont="1" applyFill="1" applyBorder="1" applyAlignment="1">
      <alignment vertical="center" wrapText="1"/>
    </xf>
    <xf numFmtId="0" fontId="50" fillId="0" borderId="19" xfId="11" applyFont="1" applyFill="1" applyBorder="1" applyAlignment="1">
      <alignment vertical="center" wrapText="1"/>
    </xf>
    <xf numFmtId="0" fontId="50" fillId="0" borderId="8" xfId="11" applyFont="1" applyFill="1" applyBorder="1" applyAlignment="1">
      <alignment vertical="center" wrapText="1"/>
    </xf>
    <xf numFmtId="0" fontId="9" fillId="0" borderId="47" xfId="6" applyFont="1" applyFill="1" applyBorder="1" applyAlignment="1" applyProtection="1">
      <alignment vertical="center" wrapText="1"/>
    </xf>
    <xf numFmtId="49" fontId="40" fillId="0" borderId="31" xfId="6" applyNumberFormat="1" applyFont="1" applyFill="1" applyBorder="1" applyAlignment="1" applyProtection="1">
      <alignment horizontal="left" vertical="center" wrapText="1"/>
    </xf>
    <xf numFmtId="0" fontId="40" fillId="0" borderId="21" xfId="6" applyFont="1" applyBorder="1" applyAlignment="1" applyProtection="1">
      <alignment horizontal="center" vertical="center" wrapText="1"/>
    </xf>
    <xf numFmtId="49" fontId="40" fillId="0" borderId="21" xfId="6" applyNumberFormat="1" applyFont="1" applyFill="1" applyBorder="1" applyAlignment="1" applyProtection="1">
      <alignment horizontal="left" vertical="center" wrapText="1"/>
    </xf>
    <xf numFmtId="0" fontId="40" fillId="0" borderId="47" xfId="6" applyFont="1" applyBorder="1" applyAlignment="1" applyProtection="1">
      <alignment vertical="center" wrapText="1"/>
    </xf>
    <xf numFmtId="49" fontId="40" fillId="0" borderId="47" xfId="6" applyNumberFormat="1" applyFont="1" applyFill="1" applyBorder="1" applyAlignment="1" applyProtection="1">
      <alignment horizontal="left" vertical="center" wrapText="1"/>
    </xf>
    <xf numFmtId="0" fontId="9" fillId="0" borderId="47" xfId="6" applyFont="1" applyFill="1" applyBorder="1" applyAlignment="1" applyProtection="1">
      <alignment horizontal="center" vertical="center" wrapText="1"/>
    </xf>
    <xf numFmtId="49" fontId="40" fillId="2" borderId="31" xfId="6" applyNumberFormat="1" applyFont="1" applyFill="1" applyBorder="1" applyAlignment="1" applyProtection="1">
      <alignment horizontal="left" vertical="center" wrapText="1"/>
    </xf>
    <xf numFmtId="0" fontId="0" fillId="0" borderId="44" xfId="0" applyFill="1" applyBorder="1" applyAlignment="1" applyProtection="1">
      <alignment horizontal="center" vertical="center" wrapText="1"/>
    </xf>
    <xf numFmtId="0" fontId="9" fillId="0" borderId="58" xfId="6" applyFont="1" applyBorder="1" applyAlignment="1" applyProtection="1">
      <alignment vertical="center" wrapText="1"/>
    </xf>
    <xf numFmtId="0" fontId="4" fillId="0" borderId="0" xfId="0" applyFont="1"/>
    <xf numFmtId="0" fontId="0" fillId="0" borderId="0" xfId="0" applyAlignment="1">
      <alignment vertical="center" wrapText="1"/>
    </xf>
    <xf numFmtId="0" fontId="4" fillId="0" borderId="0" xfId="0" applyFont="1" applyFill="1" applyBorder="1"/>
    <xf numFmtId="0" fontId="9" fillId="0" borderId="13" xfId="6" applyFont="1" applyFill="1" applyBorder="1" applyAlignment="1" applyProtection="1">
      <alignment vertical="center" wrapText="1"/>
    </xf>
    <xf numFmtId="0" fontId="4" fillId="0" borderId="16" xfId="0" applyFont="1" applyBorder="1" applyAlignment="1">
      <alignment vertical="center" wrapText="1"/>
    </xf>
    <xf numFmtId="0" fontId="4" fillId="0" borderId="16" xfId="0" applyFont="1" applyBorder="1" applyAlignment="1">
      <alignment horizontal="center" vertical="center" wrapText="1"/>
    </xf>
    <xf numFmtId="49" fontId="9" fillId="0" borderId="51"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49" fontId="9" fillId="0" borderId="0" xfId="6" applyNumberFormat="1" applyFont="1" applyFill="1" applyBorder="1" applyAlignment="1" applyProtection="1">
      <alignment horizontal="left" vertical="center" wrapText="1"/>
    </xf>
    <xf numFmtId="49" fontId="40" fillId="0" borderId="0" xfId="6" applyNumberFormat="1" applyFont="1" applyFill="1" applyBorder="1" applyAlignment="1" applyProtection="1">
      <alignment horizontal="left" vertical="center" wrapText="1"/>
    </xf>
    <xf numFmtId="49" fontId="40" fillId="2" borderId="0" xfId="6" applyNumberFormat="1" applyFont="1" applyFill="1" applyBorder="1" applyAlignment="1" applyProtection="1">
      <alignment horizontal="left" vertical="center" wrapText="1"/>
    </xf>
    <xf numFmtId="0" fontId="4" fillId="3" borderId="22" xfId="0" applyFont="1" applyFill="1" applyBorder="1" applyAlignment="1" applyProtection="1">
      <alignment horizontal="center" vertical="center" wrapText="1"/>
    </xf>
    <xf numFmtId="0" fontId="4" fillId="3" borderId="29" xfId="0" applyFont="1" applyFill="1" applyBorder="1" applyAlignment="1" applyProtection="1">
      <alignment horizontal="center" vertical="center" wrapText="1"/>
      <protection locked="0"/>
    </xf>
    <xf numFmtId="0" fontId="4" fillId="3" borderId="39" xfId="0" applyFont="1" applyFill="1" applyBorder="1" applyAlignment="1" applyProtection="1">
      <alignment horizontal="center" vertical="center" wrapText="1"/>
      <protection locked="0"/>
    </xf>
    <xf numFmtId="0" fontId="4" fillId="0" borderId="8" xfId="0" applyFont="1" applyFill="1" applyBorder="1" applyAlignment="1" applyProtection="1">
      <alignment horizontal="center" vertical="center"/>
    </xf>
    <xf numFmtId="0" fontId="50" fillId="0" borderId="31" xfId="11" applyFont="1" applyBorder="1" applyAlignment="1">
      <alignment vertical="center" wrapText="1"/>
    </xf>
    <xf numFmtId="0" fontId="50" fillId="0" borderId="21" xfId="11" applyFont="1" applyFill="1" applyBorder="1" applyAlignment="1">
      <alignment vertical="center" wrapText="1"/>
    </xf>
    <xf numFmtId="0" fontId="50" fillId="0" borderId="13" xfId="11" applyFont="1" applyBorder="1" applyAlignment="1">
      <alignment vertical="center" wrapText="1"/>
    </xf>
    <xf numFmtId="0" fontId="50" fillId="0" borderId="13" xfId="11" applyFont="1" applyFill="1" applyBorder="1" applyAlignment="1">
      <alignment vertical="center" wrapText="1"/>
    </xf>
    <xf numFmtId="0" fontId="50" fillId="0" borderId="19" xfId="11" applyFont="1" applyBorder="1" applyAlignment="1">
      <alignment vertical="center"/>
    </xf>
    <xf numFmtId="0" fontId="9" fillId="0" borderId="47" xfId="6" applyFont="1" applyFill="1" applyBorder="1" applyAlignment="1" applyProtection="1">
      <alignment horizontal="left" vertical="center" wrapText="1"/>
    </xf>
    <xf numFmtId="0" fontId="40" fillId="0" borderId="21" xfId="6" applyFont="1" applyBorder="1" applyAlignment="1" applyProtection="1">
      <alignment horizontal="left" vertical="center" wrapText="1"/>
    </xf>
    <xf numFmtId="49" fontId="40" fillId="0" borderId="8" xfId="6" applyNumberFormat="1" applyFont="1" applyFill="1" applyBorder="1" applyAlignment="1" applyProtection="1">
      <alignment horizontal="left" vertical="center" wrapText="1"/>
    </xf>
    <xf numFmtId="0" fontId="40" fillId="0" borderId="13" xfId="6" applyFont="1" applyFill="1" applyBorder="1" applyAlignment="1" applyProtection="1">
      <alignment horizontal="left" vertical="center" wrapText="1"/>
    </xf>
    <xf numFmtId="0" fontId="40" fillId="0" borderId="16" xfId="6" applyFont="1" applyFill="1" applyBorder="1" applyAlignment="1" applyProtection="1">
      <alignment horizontal="left" vertical="center" wrapText="1"/>
    </xf>
    <xf numFmtId="0" fontId="40" fillId="0" borderId="19" xfId="6" applyFont="1" applyFill="1" applyBorder="1" applyAlignment="1" applyProtection="1">
      <alignment horizontal="left" vertical="center" wrapText="1"/>
    </xf>
    <xf numFmtId="0" fontId="40" fillId="0" borderId="31" xfId="6" applyFont="1" applyFill="1" applyBorder="1" applyAlignment="1" applyProtection="1">
      <alignment horizontal="left" vertical="center" wrapText="1"/>
    </xf>
    <xf numFmtId="0" fontId="40" fillId="0" borderId="21" xfId="6" applyFont="1" applyFill="1" applyBorder="1" applyAlignment="1" applyProtection="1">
      <alignment horizontal="left" vertical="center" wrapText="1"/>
    </xf>
    <xf numFmtId="0" fontId="9" fillId="0" borderId="13" xfId="6" applyFont="1" applyFill="1" applyBorder="1" applyAlignment="1" applyProtection="1">
      <alignment horizontal="left" vertical="center" wrapText="1"/>
    </xf>
    <xf numFmtId="0" fontId="9" fillId="0" borderId="16" xfId="6" applyFont="1" applyFill="1" applyBorder="1" applyAlignment="1" applyProtection="1">
      <alignment horizontal="left" vertical="center" wrapText="1"/>
    </xf>
    <xf numFmtId="0" fontId="9" fillId="0" borderId="31" xfId="6" applyFont="1" applyFill="1" applyBorder="1" applyAlignment="1" applyProtection="1">
      <alignment horizontal="left" vertical="center" wrapText="1"/>
    </xf>
    <xf numFmtId="0" fontId="50" fillId="0" borderId="37" xfId="11" applyFont="1" applyBorder="1" applyAlignment="1">
      <alignment vertical="center" wrapText="1"/>
    </xf>
    <xf numFmtId="0" fontId="4" fillId="3" borderId="40" xfId="0" applyFont="1" applyFill="1" applyBorder="1" applyAlignment="1" applyProtection="1">
      <alignment horizontal="center" vertical="center" wrapText="1"/>
      <protection locked="0"/>
    </xf>
    <xf numFmtId="0" fontId="4" fillId="3" borderId="30" xfId="0" applyFont="1" applyFill="1" applyBorder="1" applyAlignment="1" applyProtection="1">
      <alignment horizontal="center" vertical="center" wrapText="1"/>
      <protection locked="0"/>
    </xf>
    <xf numFmtId="0" fontId="9" fillId="3" borderId="8" xfId="0" applyFont="1" applyFill="1" applyBorder="1" applyAlignment="1" applyProtection="1">
      <alignment horizontal="left" vertical="center" wrapText="1"/>
      <protection locked="0"/>
    </xf>
    <xf numFmtId="0" fontId="9" fillId="3" borderId="34" xfId="0" applyFont="1" applyFill="1" applyBorder="1" applyAlignment="1" applyProtection="1">
      <alignment horizontal="left" vertical="center" wrapText="1"/>
      <protection locked="0"/>
    </xf>
    <xf numFmtId="0" fontId="9" fillId="3" borderId="8" xfId="0" applyFont="1" applyFill="1" applyBorder="1" applyAlignment="1" applyProtection="1">
      <alignment horizontal="center" vertical="center" wrapText="1"/>
      <protection locked="0"/>
    </xf>
    <xf numFmtId="0" fontId="48" fillId="3" borderId="8" xfId="0" applyFont="1" applyFill="1" applyBorder="1" applyAlignment="1" applyProtection="1">
      <alignment horizontal="center" vertical="center" wrapText="1"/>
      <protection locked="0"/>
    </xf>
    <xf numFmtId="0" fontId="9" fillId="3" borderId="60" xfId="0" applyFont="1" applyFill="1" applyBorder="1" applyAlignment="1" applyProtection="1">
      <alignment horizontal="left" vertical="center" wrapText="1"/>
      <protection locked="0"/>
    </xf>
    <xf numFmtId="0" fontId="4" fillId="3" borderId="14" xfId="0" applyFont="1" applyFill="1" applyBorder="1" applyAlignment="1" applyProtection="1">
      <alignment vertical="center" wrapText="1"/>
      <protection locked="0"/>
    </xf>
    <xf numFmtId="0" fontId="0" fillId="0" borderId="20" xfId="0" applyFill="1" applyBorder="1" applyAlignment="1" applyProtection="1">
      <alignment horizontal="center" vertical="center" wrapText="1"/>
    </xf>
    <xf numFmtId="0" fontId="0" fillId="0" borderId="45" xfId="0" applyFill="1" applyBorder="1" applyAlignment="1" applyProtection="1">
      <alignment horizontal="center" vertical="center" wrapText="1"/>
    </xf>
    <xf numFmtId="0" fontId="4" fillId="0" borderId="0" xfId="0" applyFont="1" applyAlignment="1">
      <alignment vertical="center" wrapText="1"/>
    </xf>
    <xf numFmtId="0" fontId="0" fillId="0" borderId="50" xfId="0" applyFill="1" applyBorder="1" applyAlignment="1" applyProtection="1">
      <alignment horizontal="center" vertical="center" wrapText="1"/>
    </xf>
    <xf numFmtId="0" fontId="11" fillId="0" borderId="18" xfId="0" applyFont="1" applyFill="1" applyBorder="1" applyAlignment="1" applyProtection="1">
      <alignment horizontal="center" vertical="center" wrapText="1"/>
    </xf>
    <xf numFmtId="0" fontId="4" fillId="3" borderId="36" xfId="0" applyFont="1" applyFill="1" applyBorder="1" applyAlignment="1" applyProtection="1">
      <alignment horizontal="center" vertical="center" wrapText="1"/>
      <protection locked="0"/>
    </xf>
    <xf numFmtId="0" fontId="11" fillId="3" borderId="54" xfId="0" applyFont="1" applyFill="1" applyBorder="1" applyAlignment="1" applyProtection="1">
      <alignment horizontal="center" vertical="center" wrapText="1"/>
    </xf>
    <xf numFmtId="0" fontId="50" fillId="0" borderId="21" xfId="11" applyFont="1" applyBorder="1" applyAlignment="1">
      <alignment vertical="center"/>
    </xf>
    <xf numFmtId="0" fontId="50" fillId="0" borderId="31" xfId="11" applyFont="1" applyFill="1" applyBorder="1" applyAlignment="1">
      <alignment vertical="center" wrapText="1"/>
    </xf>
    <xf numFmtId="0" fontId="40" fillId="0" borderId="19" xfId="6" applyFont="1" applyBorder="1" applyAlignment="1" applyProtection="1">
      <alignment horizontal="center" vertical="center" wrapText="1"/>
    </xf>
    <xf numFmtId="0" fontId="50" fillId="0" borderId="41" xfId="11" applyFont="1" applyBorder="1" applyAlignment="1">
      <alignment horizontal="left" vertical="center" wrapText="1"/>
    </xf>
    <xf numFmtId="0" fontId="0" fillId="3" borderId="49" xfId="0" applyFill="1" applyBorder="1" applyAlignment="1" applyProtection="1">
      <alignment vertical="center" wrapText="1"/>
      <protection locked="0"/>
    </xf>
    <xf numFmtId="0" fontId="9" fillId="0" borderId="11" xfId="0" applyFont="1" applyFill="1" applyBorder="1" applyAlignment="1" applyProtection="1">
      <alignment horizontal="left" vertical="top" wrapText="1"/>
    </xf>
    <xf numFmtId="0" fontId="11" fillId="0" borderId="12" xfId="0" applyFont="1" applyFill="1" applyBorder="1" applyAlignment="1" applyProtection="1">
      <alignment horizontal="center" vertical="center" wrapText="1"/>
    </xf>
    <xf numFmtId="49" fontId="40" fillId="0" borderId="31" xfId="6" applyNumberFormat="1" applyFont="1" applyFill="1" applyBorder="1" applyAlignment="1" applyProtection="1">
      <alignment horizontal="center" vertical="center" wrapText="1"/>
    </xf>
    <xf numFmtId="49" fontId="40" fillId="2" borderId="16" xfId="6" applyNumberFormat="1" applyFont="1" applyFill="1" applyBorder="1" applyAlignment="1" applyProtection="1">
      <alignment horizontal="left" vertical="center" wrapText="1"/>
    </xf>
    <xf numFmtId="49" fontId="40" fillId="2" borderId="13" xfId="6" applyNumberFormat="1" applyFont="1" applyFill="1" applyBorder="1" applyAlignment="1" applyProtection="1">
      <alignment horizontal="left" vertical="center" wrapText="1"/>
    </xf>
    <xf numFmtId="0" fontId="0" fillId="0" borderId="18" xfId="0" applyFill="1" applyBorder="1" applyAlignment="1" applyProtection="1">
      <alignment horizontal="center" vertical="center" wrapText="1"/>
    </xf>
    <xf numFmtId="0" fontId="11" fillId="3" borderId="23" xfId="0" applyFont="1" applyFill="1" applyBorder="1" applyAlignment="1" applyProtection="1">
      <alignment horizontal="center" vertical="center" wrapText="1"/>
    </xf>
    <xf numFmtId="0" fontId="11" fillId="0" borderId="20" xfId="0" applyFont="1" applyFill="1" applyBorder="1" applyAlignment="1" applyProtection="1">
      <alignment horizontal="center" vertical="center" wrapText="1"/>
    </xf>
    <xf numFmtId="0" fontId="0" fillId="3" borderId="25" xfId="0" applyFill="1" applyBorder="1" applyAlignment="1" applyProtection="1">
      <alignment vertical="center" wrapText="1"/>
      <protection locked="0"/>
    </xf>
    <xf numFmtId="0" fontId="11" fillId="3" borderId="42" xfId="0" applyFont="1" applyFill="1" applyBorder="1" applyAlignment="1" applyProtection="1">
      <alignment horizontal="center" vertical="center" wrapText="1"/>
    </xf>
    <xf numFmtId="0" fontId="11" fillId="3" borderId="62" xfId="0" applyFont="1" applyFill="1" applyBorder="1" applyAlignment="1" applyProtection="1">
      <alignment horizontal="center" vertical="center" wrapText="1"/>
    </xf>
    <xf numFmtId="0" fontId="0" fillId="3" borderId="61" xfId="0" applyFill="1" applyBorder="1" applyAlignment="1" applyProtection="1">
      <alignment vertical="center" wrapText="1"/>
      <protection locked="0"/>
    </xf>
    <xf numFmtId="0" fontId="0" fillId="3" borderId="28" xfId="0" applyFill="1" applyBorder="1" applyAlignment="1" applyProtection="1">
      <alignment vertical="center" wrapText="1"/>
      <protection locked="0"/>
    </xf>
    <xf numFmtId="0" fontId="4" fillId="3" borderId="49" xfId="0" applyFont="1" applyFill="1" applyBorder="1" applyAlignment="1" applyProtection="1">
      <alignment vertical="center" wrapText="1"/>
      <protection locked="0"/>
    </xf>
    <xf numFmtId="0" fontId="4" fillId="3" borderId="28" xfId="0" applyFont="1" applyFill="1" applyBorder="1" applyAlignment="1" applyProtection="1">
      <alignment vertical="center" wrapText="1"/>
      <protection locked="0"/>
    </xf>
    <xf numFmtId="0" fontId="4" fillId="3" borderId="42" xfId="0" applyFont="1" applyFill="1" applyBorder="1" applyAlignment="1" applyProtection="1">
      <alignment horizontal="center" vertical="center" wrapText="1"/>
    </xf>
    <xf numFmtId="0" fontId="4" fillId="3" borderId="62" xfId="0" applyFont="1" applyFill="1" applyBorder="1" applyAlignment="1" applyProtection="1">
      <alignment horizontal="center" vertical="center" wrapText="1"/>
    </xf>
    <xf numFmtId="0" fontId="0" fillId="3" borderId="63" xfId="0" applyFill="1" applyBorder="1" applyAlignment="1" applyProtection="1">
      <alignment vertical="center" wrapText="1"/>
      <protection locked="0"/>
    </xf>
    <xf numFmtId="0" fontId="4" fillId="3" borderId="64" xfId="0" applyFont="1" applyFill="1" applyBorder="1" applyAlignment="1" applyProtection="1">
      <alignment horizontal="center" vertical="center" wrapText="1"/>
      <protection locked="0"/>
    </xf>
    <xf numFmtId="0" fontId="11" fillId="3" borderId="57" xfId="0" applyFont="1" applyFill="1" applyBorder="1" applyAlignment="1" applyProtection="1">
      <alignment horizontal="center" vertical="center" wrapText="1"/>
    </xf>
    <xf numFmtId="0" fontId="11" fillId="0" borderId="31" xfId="0" applyFont="1" applyFill="1" applyBorder="1" applyAlignment="1" applyProtection="1">
      <alignment horizontal="center" vertical="center"/>
    </xf>
    <xf numFmtId="0" fontId="4" fillId="3" borderId="37" xfId="0" applyFont="1" applyFill="1" applyBorder="1" applyAlignment="1" applyProtection="1">
      <alignment horizontal="center" vertical="center" wrapText="1"/>
      <protection locked="0"/>
    </xf>
    <xf numFmtId="0" fontId="4" fillId="3" borderId="13" xfId="0" applyFont="1" applyFill="1" applyBorder="1" applyAlignment="1" applyProtection="1">
      <alignment horizontal="center" vertical="center" wrapText="1"/>
      <protection locked="0"/>
    </xf>
    <xf numFmtId="0" fontId="4" fillId="3" borderId="31" xfId="0" applyFont="1" applyFill="1" applyBorder="1" applyAlignment="1" applyProtection="1">
      <alignment horizontal="center" vertical="center" wrapText="1"/>
      <protection locked="0"/>
    </xf>
    <xf numFmtId="0" fontId="4" fillId="3" borderId="21" xfId="0" applyFont="1" applyFill="1" applyBorder="1" applyAlignment="1" applyProtection="1">
      <alignment horizontal="center" vertical="center" wrapText="1"/>
      <protection locked="0"/>
    </xf>
    <xf numFmtId="0" fontId="4" fillId="3" borderId="65" xfId="0" applyFont="1" applyFill="1" applyBorder="1" applyAlignment="1" applyProtection="1">
      <alignment horizontal="center" vertical="center" wrapText="1"/>
      <protection locked="0"/>
    </xf>
    <xf numFmtId="0" fontId="4" fillId="3" borderId="66" xfId="0" applyFont="1" applyFill="1" applyBorder="1" applyAlignment="1" applyProtection="1">
      <alignment horizontal="center" vertical="center" wrapText="1"/>
      <protection locked="0"/>
    </xf>
    <xf numFmtId="0" fontId="4" fillId="3" borderId="16" xfId="0" applyFont="1" applyFill="1" applyBorder="1" applyAlignment="1" applyProtection="1">
      <alignment horizontal="center" vertical="center" wrapText="1"/>
      <protection locked="0"/>
    </xf>
    <xf numFmtId="0" fontId="4" fillId="3" borderId="67" xfId="0" applyFont="1" applyFill="1" applyBorder="1" applyAlignment="1" applyProtection="1">
      <alignment horizontal="center" vertical="center" wrapText="1"/>
      <protection locked="0"/>
    </xf>
    <xf numFmtId="0" fontId="4" fillId="3" borderId="27" xfId="0" applyFont="1" applyFill="1" applyBorder="1" applyAlignment="1" applyProtection="1">
      <alignment horizontal="center" vertical="center" wrapText="1"/>
      <protection locked="0"/>
    </xf>
    <xf numFmtId="0" fontId="4" fillId="3" borderId="47" xfId="0" applyFont="1" applyFill="1" applyBorder="1" applyAlignment="1" applyProtection="1">
      <alignment horizontal="center" vertical="center" wrapText="1"/>
      <protection locked="0"/>
    </xf>
    <xf numFmtId="0" fontId="4" fillId="3" borderId="19" xfId="0" applyFont="1" applyFill="1" applyBorder="1" applyAlignment="1" applyProtection="1">
      <alignment horizontal="center" vertical="center" wrapText="1"/>
      <protection locked="0"/>
    </xf>
    <xf numFmtId="49" fontId="40" fillId="2" borderId="19" xfId="6" applyNumberFormat="1" applyFont="1" applyFill="1" applyBorder="1" applyAlignment="1" applyProtection="1">
      <alignment horizontal="left" vertical="center" wrapText="1"/>
    </xf>
    <xf numFmtId="0" fontId="9" fillId="0" borderId="21" xfId="0" quotePrefix="1" applyNumberFormat="1" applyFont="1" applyBorder="1" applyAlignment="1" applyProtection="1">
      <alignment horizontal="center" vertical="center" wrapText="1"/>
    </xf>
    <xf numFmtId="0" fontId="34" fillId="0" borderId="25" xfId="0" applyFont="1" applyFill="1" applyBorder="1" applyAlignment="1" applyProtection="1">
      <alignment horizontal="center" vertical="center" wrapText="1"/>
    </xf>
    <xf numFmtId="0" fontId="34" fillId="0" borderId="28" xfId="0" applyFont="1" applyFill="1" applyBorder="1" applyAlignment="1" applyProtection="1">
      <alignment horizontal="center" vertical="center" wrapText="1"/>
    </xf>
    <xf numFmtId="0" fontId="34" fillId="0" borderId="7" xfId="0" applyFont="1" applyFill="1" applyBorder="1" applyAlignment="1" applyProtection="1">
      <alignment horizontal="center" vertical="center" wrapText="1"/>
    </xf>
    <xf numFmtId="0" fontId="34" fillId="0" borderId="62" xfId="0" applyFont="1" applyFill="1" applyBorder="1" applyAlignment="1" applyProtection="1">
      <alignment horizontal="center" vertical="center" wrapText="1"/>
    </xf>
    <xf numFmtId="0" fontId="4" fillId="0" borderId="45" xfId="0" applyFont="1" applyFill="1" applyBorder="1" applyAlignment="1" applyProtection="1">
      <alignment horizontal="center" vertical="center" wrapText="1"/>
    </xf>
    <xf numFmtId="0" fontId="54" fillId="0" borderId="11" xfId="0" applyFont="1" applyFill="1" applyBorder="1" applyAlignment="1" applyProtection="1">
      <alignment horizontal="left" vertical="top" wrapText="1"/>
    </xf>
    <xf numFmtId="166" fontId="9" fillId="0" borderId="25" xfId="0" applyNumberFormat="1" applyFont="1" applyFill="1" applyBorder="1" applyAlignment="1" applyProtection="1">
      <alignment horizontal="left" vertical="center" wrapText="1"/>
    </xf>
    <xf numFmtId="0" fontId="9" fillId="0" borderId="24" xfId="0" applyNumberFormat="1" applyFont="1" applyFill="1" applyBorder="1" applyAlignment="1" applyProtection="1">
      <alignment horizontal="left" vertical="center" wrapText="1"/>
    </xf>
    <xf numFmtId="2" fontId="9" fillId="0" borderId="24" xfId="0" applyNumberFormat="1" applyFont="1" applyFill="1" applyBorder="1" applyAlignment="1" applyProtection="1">
      <alignment horizontal="left" vertical="center" wrapText="1"/>
    </xf>
    <xf numFmtId="0" fontId="0" fillId="0" borderId="24" xfId="0" applyNumberFormat="1" applyFill="1" applyBorder="1" applyAlignment="1" applyProtection="1">
      <alignment horizontal="left" vertical="center"/>
    </xf>
    <xf numFmtId="0" fontId="5" fillId="0" borderId="63" xfId="0" applyFont="1" applyBorder="1" applyAlignment="1">
      <alignment vertical="center" wrapText="1"/>
    </xf>
    <xf numFmtId="0" fontId="5" fillId="0" borderId="68" xfId="0" applyFont="1" applyBorder="1" applyAlignment="1">
      <alignment vertical="center" wrapText="1"/>
    </xf>
    <xf numFmtId="0" fontId="4" fillId="0" borderId="63" xfId="0" applyFont="1" applyBorder="1" applyAlignment="1">
      <alignment vertical="top" wrapText="1"/>
    </xf>
    <xf numFmtId="0" fontId="0" fillId="0" borderId="68" xfId="0" applyFont="1" applyBorder="1" applyAlignment="1">
      <alignment vertical="top" wrapText="1"/>
    </xf>
    <xf numFmtId="0" fontId="4" fillId="0" borderId="68" xfId="0" applyFont="1" applyBorder="1" applyAlignment="1">
      <alignment vertical="top" wrapText="1"/>
    </xf>
    <xf numFmtId="14" fontId="4" fillId="0" borderId="63" xfId="0" applyNumberFormat="1" applyFont="1" applyBorder="1" applyAlignment="1">
      <alignment vertical="top" wrapText="1"/>
    </xf>
    <xf numFmtId="164" fontId="5" fillId="0" borderId="0" xfId="0" applyNumberFormat="1" applyFont="1" applyFill="1" applyBorder="1" applyAlignment="1" applyProtection="1">
      <alignment horizontal="left" wrapText="1"/>
    </xf>
    <xf numFmtId="0" fontId="0" fillId="0" borderId="0" xfId="0" applyBorder="1" applyAlignment="1" applyProtection="1">
      <alignment horizontal="left"/>
    </xf>
    <xf numFmtId="0" fontId="8" fillId="4" borderId="40" xfId="1" applyNumberFormat="1" applyFont="1" applyFill="1" applyBorder="1" applyAlignment="1" applyProtection="1">
      <alignment horizontal="center" vertical="center"/>
    </xf>
    <xf numFmtId="0" fontId="0" fillId="4" borderId="26" xfId="0" applyFill="1" applyBorder="1" applyAlignment="1" applyProtection="1"/>
    <xf numFmtId="0" fontId="0" fillId="4" borderId="30" xfId="0" applyFill="1" applyBorder="1" applyAlignment="1" applyProtection="1"/>
    <xf numFmtId="0" fontId="8" fillId="0" borderId="0" xfId="1" applyFont="1" applyFill="1" applyBorder="1" applyAlignment="1" applyProtection="1">
      <alignment horizontal="center" vertical="center" wrapText="1"/>
    </xf>
    <xf numFmtId="0" fontId="0" fillId="0" borderId="32" xfId="0" applyBorder="1" applyAlignment="1" applyProtection="1">
      <alignment horizontal="center"/>
    </xf>
    <xf numFmtId="0" fontId="0" fillId="0" borderId="0" xfId="0" applyAlignment="1" applyProtection="1">
      <alignment horizontal="center"/>
    </xf>
    <xf numFmtId="49" fontId="9" fillId="3" borderId="39" xfId="3" applyNumberFormat="1" applyFont="1" applyFill="1" applyBorder="1" applyAlignment="1" applyProtection="1">
      <alignment horizontal="left" vertical="center"/>
      <protection locked="0"/>
    </xf>
    <xf numFmtId="0" fontId="0" fillId="0" borderId="48" xfId="0" applyBorder="1" applyAlignment="1" applyProtection="1">
      <alignment horizontal="left" vertical="center"/>
      <protection locked="0"/>
    </xf>
    <xf numFmtId="0" fontId="0" fillId="0" borderId="14" xfId="0" applyBorder="1" applyAlignment="1" applyProtection="1">
      <alignment horizontal="left" vertical="center"/>
      <protection locked="0"/>
    </xf>
    <xf numFmtId="166" fontId="9" fillId="3" borderId="41" xfId="1" applyNumberFormat="1" applyFont="1" applyFill="1" applyBorder="1" applyAlignment="1" applyProtection="1">
      <alignment horizontal="left" vertical="center"/>
      <protection locked="0"/>
    </xf>
    <xf numFmtId="166" fontId="0" fillId="0" borderId="43" xfId="0" applyNumberFormat="1" applyBorder="1" applyAlignment="1" applyProtection="1">
      <alignment vertical="center"/>
      <protection locked="0"/>
    </xf>
    <xf numFmtId="166" fontId="0" fillId="0" borderId="49" xfId="0" applyNumberFormat="1" applyBorder="1" applyAlignment="1" applyProtection="1">
      <alignment vertical="center"/>
      <protection locked="0"/>
    </xf>
    <xf numFmtId="0" fontId="9" fillId="3" borderId="40" xfId="1" applyFont="1" applyFill="1" applyBorder="1" applyAlignment="1" applyProtection="1">
      <alignment horizontal="left" vertical="center"/>
      <protection locked="0"/>
    </xf>
    <xf numFmtId="0" fontId="0" fillId="0" borderId="26" xfId="0" applyBorder="1" applyAlignment="1" applyProtection="1">
      <alignment horizontal="left" vertical="center"/>
      <protection locked="0"/>
    </xf>
    <xf numFmtId="0" fontId="0" fillId="0" borderId="17" xfId="0" applyBorder="1" applyAlignment="1" applyProtection="1">
      <alignment horizontal="left" vertical="center"/>
      <protection locked="0"/>
    </xf>
    <xf numFmtId="0" fontId="13" fillId="0" borderId="3" xfId="1" applyFont="1" applyFill="1" applyBorder="1" applyAlignment="1" applyProtection="1">
      <alignment horizontal="center" vertical="center" wrapText="1"/>
    </xf>
    <xf numFmtId="0" fontId="0" fillId="0" borderId="3" xfId="0" applyBorder="1" applyAlignment="1" applyProtection="1">
      <alignment horizontal="center" vertical="center" wrapText="1"/>
    </xf>
    <xf numFmtId="0" fontId="0" fillId="0" borderId="2" xfId="0" applyBorder="1" applyAlignment="1" applyProtection="1">
      <alignment horizontal="center" vertical="center" wrapText="1"/>
    </xf>
    <xf numFmtId="0" fontId="9" fillId="3" borderId="16" xfId="1" applyFont="1" applyFill="1" applyBorder="1" applyAlignment="1" applyProtection="1">
      <alignment horizontal="left" vertical="top"/>
      <protection locked="0"/>
    </xf>
    <xf numFmtId="0" fontId="0" fillId="0" borderId="16" xfId="0" applyBorder="1" applyAlignment="1" applyProtection="1">
      <protection locked="0"/>
    </xf>
    <xf numFmtId="0" fontId="0" fillId="0" borderId="23" xfId="0" applyBorder="1" applyAlignment="1" applyProtection="1">
      <protection locked="0"/>
    </xf>
    <xf numFmtId="0" fontId="9" fillId="3" borderId="1" xfId="1" applyFont="1" applyFill="1" applyBorder="1" applyAlignment="1" applyProtection="1">
      <alignment horizontal="left" vertical="center"/>
      <protection locked="0"/>
    </xf>
    <xf numFmtId="0" fontId="0" fillId="0" borderId="1" xfId="0" applyBorder="1" applyAlignment="1" applyProtection="1">
      <alignment vertical="center"/>
      <protection locked="0"/>
    </xf>
    <xf numFmtId="0" fontId="0" fillId="0" borderId="28" xfId="0" applyBorder="1" applyAlignment="1" applyProtection="1">
      <alignment vertical="center"/>
      <protection locked="0"/>
    </xf>
    <xf numFmtId="0" fontId="8" fillId="0" borderId="5" xfId="1" applyFont="1" applyFill="1" applyBorder="1" applyAlignment="1" applyProtection="1">
      <alignment horizontal="left" vertical="center" wrapText="1"/>
    </xf>
    <xf numFmtId="0" fontId="0" fillId="0" borderId="0" xfId="0" applyBorder="1" applyAlignment="1" applyProtection="1">
      <alignment horizontal="left" vertical="center" wrapText="1"/>
    </xf>
    <xf numFmtId="0" fontId="0" fillId="0" borderId="32" xfId="0" applyBorder="1" applyAlignment="1" applyProtection="1">
      <alignment horizontal="left" vertical="center" wrapText="1"/>
    </xf>
    <xf numFmtId="0" fontId="8" fillId="0" borderId="0" xfId="1" applyFont="1" applyFill="1" applyBorder="1" applyAlignment="1" applyProtection="1">
      <alignment horizontal="left" vertical="center" wrapText="1"/>
    </xf>
    <xf numFmtId="0" fontId="0" fillId="0" borderId="0" xfId="0" applyBorder="1" applyAlignment="1" applyProtection="1">
      <alignment vertical="center"/>
    </xf>
    <xf numFmtId="0" fontId="0" fillId="0" borderId="32" xfId="0" applyBorder="1" applyAlignment="1" applyProtection="1">
      <alignment vertical="center"/>
    </xf>
    <xf numFmtId="15" fontId="9" fillId="3" borderId="40" xfId="1" applyNumberFormat="1" applyFont="1" applyFill="1" applyBorder="1" applyAlignment="1" applyProtection="1">
      <alignment horizontal="left" vertical="center"/>
      <protection locked="0"/>
    </xf>
    <xf numFmtId="0" fontId="0" fillId="0" borderId="26" xfId="0" applyBorder="1" applyAlignment="1" applyProtection="1">
      <alignment vertical="center"/>
      <protection locked="0"/>
    </xf>
    <xf numFmtId="0" fontId="0" fillId="0" borderId="17" xfId="0" applyBorder="1" applyAlignment="1" applyProtection="1">
      <alignment vertical="center"/>
      <protection locked="0"/>
    </xf>
    <xf numFmtId="0" fontId="9" fillId="3" borderId="40" xfId="1" applyFont="1" applyFill="1" applyBorder="1" applyAlignment="1" applyProtection="1">
      <alignment horizontal="center" vertical="center"/>
      <protection locked="0"/>
    </xf>
    <xf numFmtId="0" fontId="9" fillId="3" borderId="30" xfId="1" applyFont="1" applyFill="1" applyBorder="1" applyAlignment="1" applyProtection="1">
      <alignment horizontal="center" vertical="center"/>
      <protection locked="0"/>
    </xf>
    <xf numFmtId="0" fontId="0" fillId="0" borderId="17" xfId="0" applyBorder="1" applyAlignment="1" applyProtection="1">
      <alignment horizontal="center" vertical="center"/>
      <protection locked="0"/>
    </xf>
    <xf numFmtId="166" fontId="9" fillId="3" borderId="40" xfId="1" applyNumberFormat="1" applyFont="1" applyFill="1" applyBorder="1" applyAlignment="1" applyProtection="1">
      <alignment horizontal="center" vertical="center"/>
      <protection locked="0"/>
    </xf>
    <xf numFmtId="166" fontId="0" fillId="0" borderId="30" xfId="0" applyNumberFormat="1" applyBorder="1" applyAlignment="1" applyProtection="1">
      <alignment horizontal="center" vertical="center"/>
      <protection locked="0"/>
    </xf>
    <xf numFmtId="0" fontId="8" fillId="0" borderId="5" xfId="1" applyFont="1" applyBorder="1" applyAlignment="1" applyProtection="1">
      <alignment vertical="top"/>
    </xf>
    <xf numFmtId="0" fontId="0" fillId="0" borderId="0" xfId="0" applyBorder="1" applyAlignment="1" applyProtection="1">
      <alignment vertical="top"/>
    </xf>
    <xf numFmtId="0" fontId="0" fillId="0" borderId="32" xfId="0" applyBorder="1" applyAlignment="1" applyProtection="1">
      <alignment vertical="top"/>
    </xf>
    <xf numFmtId="0" fontId="0" fillId="0" borderId="5" xfId="0" applyBorder="1" applyAlignment="1" applyProtection="1">
      <alignment vertical="top"/>
    </xf>
    <xf numFmtId="0" fontId="8" fillId="0" borderId="5" xfId="1" applyFont="1" applyBorder="1" applyAlignment="1" applyProtection="1">
      <alignment vertical="top" wrapText="1"/>
    </xf>
    <xf numFmtId="0" fontId="0" fillId="0" borderId="0" xfId="0" applyBorder="1" applyAlignment="1" applyProtection="1"/>
    <xf numFmtId="0" fontId="0" fillId="0" borderId="32" xfId="0" applyBorder="1" applyAlignment="1" applyProtection="1"/>
    <xf numFmtId="0" fontId="0" fillId="0" borderId="5" xfId="0" applyBorder="1" applyAlignment="1" applyProtection="1"/>
    <xf numFmtId="0" fontId="9" fillId="3" borderId="16" xfId="1" applyFont="1" applyFill="1" applyBorder="1" applyAlignment="1" applyProtection="1">
      <alignment horizontal="left" vertical="top" wrapText="1"/>
      <protection locked="0"/>
    </xf>
    <xf numFmtId="0" fontId="9" fillId="3" borderId="9" xfId="1" applyFont="1" applyFill="1" applyBorder="1" applyAlignment="1" applyProtection="1">
      <alignment horizontal="left" vertical="top"/>
      <protection locked="0"/>
    </xf>
    <xf numFmtId="0" fontId="0" fillId="0" borderId="33" xfId="0" applyBorder="1" applyAlignment="1" applyProtection="1">
      <protection locked="0"/>
    </xf>
    <xf numFmtId="0" fontId="0" fillId="0" borderId="33" xfId="0" applyBorder="1" applyAlignment="1"/>
    <xf numFmtId="0" fontId="0" fillId="0" borderId="34" xfId="0" applyBorder="1" applyAlignment="1"/>
    <xf numFmtId="0" fontId="0" fillId="0" borderId="35" xfId="0" applyBorder="1" applyAlignment="1" applyProtection="1">
      <protection locked="0"/>
    </xf>
    <xf numFmtId="0" fontId="0" fillId="0" borderId="0" xfId="0" applyBorder="1" applyAlignment="1" applyProtection="1">
      <protection locked="0"/>
    </xf>
    <xf numFmtId="0" fontId="0" fillId="0" borderId="0" xfId="0" applyAlignment="1"/>
    <xf numFmtId="0" fontId="0" fillId="0" borderId="32" xfId="0" applyBorder="1" applyAlignment="1"/>
    <xf numFmtId="0" fontId="0" fillId="0" borderId="37" xfId="0" applyBorder="1" applyAlignment="1" applyProtection="1">
      <protection locked="0"/>
    </xf>
    <xf numFmtId="0" fontId="0" fillId="0" borderId="1" xfId="0" applyBorder="1" applyAlignment="1" applyProtection="1">
      <protection locked="0"/>
    </xf>
    <xf numFmtId="0" fontId="0" fillId="0" borderId="1" xfId="0" applyBorder="1" applyAlignment="1"/>
    <xf numFmtId="0" fontId="0" fillId="0" borderId="36" xfId="0" applyBorder="1" applyAlignment="1"/>
    <xf numFmtId="0" fontId="8" fillId="0" borderId="5" xfId="1" applyFont="1" applyFill="1" applyBorder="1" applyAlignment="1" applyProtection="1">
      <alignment vertical="top" wrapText="1"/>
    </xf>
    <xf numFmtId="165" fontId="19" fillId="0" borderId="40" xfId="1" applyNumberFormat="1" applyFont="1" applyFill="1" applyBorder="1" applyAlignment="1" applyProtection="1">
      <alignment horizontal="center" vertical="center"/>
    </xf>
    <xf numFmtId="0" fontId="0" fillId="0" borderId="30" xfId="0" applyBorder="1" applyAlignment="1" applyProtection="1">
      <alignment horizontal="center" vertical="center"/>
    </xf>
    <xf numFmtId="165" fontId="19" fillId="3" borderId="40" xfId="1" applyNumberFormat="1" applyFont="1" applyFill="1" applyBorder="1" applyAlignment="1" applyProtection="1">
      <alignment horizontal="center" vertical="center"/>
      <protection locked="0"/>
    </xf>
    <xf numFmtId="165" fontId="0" fillId="0" borderId="30" xfId="0" applyNumberFormat="1" applyBorder="1" applyAlignment="1" applyProtection="1">
      <alignment horizontal="center" vertical="center"/>
      <protection locked="0"/>
    </xf>
    <xf numFmtId="0" fontId="10" fillId="0" borderId="0" xfId="1" applyFont="1" applyBorder="1" applyAlignment="1" applyProtection="1">
      <alignment horizontal="center"/>
    </xf>
    <xf numFmtId="0" fontId="0" fillId="0" borderId="0" xfId="0" applyBorder="1" applyAlignment="1" applyProtection="1">
      <alignment horizontal="center"/>
    </xf>
    <xf numFmtId="0" fontId="0" fillId="0" borderId="30" xfId="0" applyFill="1" applyBorder="1" applyAlignment="1" applyProtection="1">
      <alignment horizontal="center" vertical="center"/>
    </xf>
    <xf numFmtId="0" fontId="43" fillId="0" borderId="35" xfId="1" applyFont="1" applyFill="1" applyBorder="1" applyAlignment="1" applyProtection="1">
      <alignment horizontal="center" vertical="center"/>
    </xf>
    <xf numFmtId="0" fontId="44" fillId="0" borderId="0" xfId="0" applyFont="1" applyBorder="1" applyAlignment="1" applyProtection="1">
      <alignment horizontal="center" vertical="center"/>
    </xf>
    <xf numFmtId="0" fontId="44" fillId="0" borderId="32" xfId="0" applyFont="1" applyBorder="1" applyAlignment="1" applyProtection="1">
      <alignment horizontal="center" vertical="center"/>
    </xf>
    <xf numFmtId="0" fontId="44" fillId="0" borderId="0" xfId="0" applyFont="1" applyBorder="1" applyAlignment="1" applyProtection="1">
      <alignment horizontal="center"/>
    </xf>
    <xf numFmtId="0" fontId="44" fillId="0" borderId="32" xfId="0" applyFont="1" applyBorder="1" applyAlignment="1" applyProtection="1">
      <alignment horizontal="center"/>
    </xf>
    <xf numFmtId="0" fontId="40" fillId="3" borderId="40" xfId="1" applyFont="1" applyFill="1" applyBorder="1" applyAlignment="1" applyProtection="1">
      <alignment horizontal="left" vertical="top"/>
      <protection locked="0"/>
    </xf>
    <xf numFmtId="0" fontId="0" fillId="0" borderId="26" xfId="0" applyBorder="1" applyAlignment="1" applyProtection="1">
      <alignment horizontal="left" vertical="top"/>
      <protection locked="0"/>
    </xf>
    <xf numFmtId="0" fontId="0" fillId="0" borderId="17" xfId="0" applyBorder="1" applyAlignment="1" applyProtection="1">
      <alignment horizontal="left" vertical="top"/>
      <protection locked="0"/>
    </xf>
    <xf numFmtId="0" fontId="0" fillId="0" borderId="33" xfId="0" applyBorder="1" applyAlignment="1" applyProtection="1">
      <alignment horizontal="left" vertical="top"/>
      <protection locked="0"/>
    </xf>
    <xf numFmtId="0" fontId="0" fillId="0" borderId="11" xfId="0" applyBorder="1" applyAlignment="1" applyProtection="1">
      <alignment horizontal="left" vertical="top"/>
      <protection locked="0"/>
    </xf>
    <xf numFmtId="0" fontId="0" fillId="0" borderId="35"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25" xfId="0" applyBorder="1" applyAlignment="1" applyProtection="1">
      <alignment horizontal="left" vertical="top"/>
      <protection locked="0"/>
    </xf>
    <xf numFmtId="0" fontId="0" fillId="0" borderId="37" xfId="0" applyBorder="1" applyAlignment="1" applyProtection="1">
      <alignment horizontal="left" vertical="top"/>
      <protection locked="0"/>
    </xf>
    <xf numFmtId="0" fontId="0" fillId="0" borderId="1" xfId="0" applyBorder="1" applyAlignment="1" applyProtection="1">
      <alignment horizontal="left" vertical="top"/>
      <protection locked="0"/>
    </xf>
    <xf numFmtId="0" fontId="0" fillId="0" borderId="28" xfId="0" applyBorder="1" applyAlignment="1" applyProtection="1">
      <alignment horizontal="left" vertical="top"/>
      <protection locked="0"/>
    </xf>
    <xf numFmtId="0" fontId="9" fillId="3" borderId="9" xfId="1" applyFont="1" applyFill="1" applyBorder="1" applyAlignment="1" applyProtection="1">
      <alignment horizontal="left" vertical="top" wrapText="1"/>
      <protection locked="0"/>
    </xf>
    <xf numFmtId="0" fontId="8" fillId="0" borderId="5" xfId="1" applyFont="1" applyFill="1" applyBorder="1" applyAlignment="1" applyProtection="1">
      <alignment vertical="center"/>
    </xf>
    <xf numFmtId="0" fontId="8" fillId="0" borderId="5" xfId="1" applyFont="1" applyBorder="1" applyAlignment="1" applyProtection="1">
      <alignment horizontal="left" vertical="top" wrapText="1"/>
    </xf>
    <xf numFmtId="0" fontId="9" fillId="0" borderId="52" xfId="0" applyFont="1" applyFill="1" applyBorder="1" applyAlignment="1" applyProtection="1">
      <alignment horizontal="center" vertical="center" wrapText="1"/>
    </xf>
    <xf numFmtId="0" fontId="9" fillId="0" borderId="19" xfId="0" applyFont="1" applyFill="1" applyBorder="1" applyAlignment="1" applyProtection="1">
      <alignment horizontal="center" vertical="center" wrapText="1"/>
    </xf>
    <xf numFmtId="0" fontId="4" fillId="0" borderId="52" xfId="0" applyFont="1" applyBorder="1" applyAlignment="1" applyProtection="1">
      <alignment horizontal="center" vertical="center" wrapText="1"/>
    </xf>
    <xf numFmtId="0" fontId="0" fillId="0" borderId="19" xfId="0" applyBorder="1" applyAlignment="1" applyProtection="1">
      <alignment horizontal="center" vertical="center" wrapText="1"/>
    </xf>
    <xf numFmtId="0" fontId="8" fillId="0" borderId="53" xfId="0" applyFont="1" applyFill="1" applyBorder="1" applyAlignment="1" applyProtection="1">
      <alignment horizontal="center" vertical="center"/>
    </xf>
    <xf numFmtId="0" fontId="0" fillId="0" borderId="54" xfId="0" applyFill="1" applyBorder="1" applyProtection="1"/>
    <xf numFmtId="49" fontId="23" fillId="0" borderId="35" xfId="0" applyNumberFormat="1" applyFont="1" applyFill="1" applyBorder="1" applyAlignment="1" applyProtection="1">
      <alignment horizontal="left" vertical="center" wrapText="1"/>
    </xf>
    <xf numFmtId="0" fontId="0" fillId="0" borderId="0" xfId="0" applyAlignment="1" applyProtection="1">
      <alignment vertical="center"/>
    </xf>
    <xf numFmtId="0" fontId="11" fillId="0" borderId="50" xfId="0" applyFont="1" applyFill="1" applyBorder="1" applyAlignment="1" applyProtection="1">
      <alignment horizontal="center" vertical="center" wrapText="1"/>
    </xf>
    <xf numFmtId="0" fontId="11" fillId="0" borderId="20" xfId="0" applyFont="1" applyFill="1" applyBorder="1" applyAlignment="1" applyProtection="1">
      <alignment horizontal="center" vertical="center"/>
    </xf>
    <xf numFmtId="49" fontId="11" fillId="0" borderId="32" xfId="0" applyNumberFormat="1" applyFont="1" applyFill="1" applyBorder="1" applyAlignment="1" applyProtection="1">
      <alignment horizontal="center" vertical="center" wrapText="1"/>
    </xf>
    <xf numFmtId="0" fontId="11" fillId="0" borderId="36" xfId="0" applyFont="1" applyFill="1" applyBorder="1" applyProtection="1"/>
    <xf numFmtId="0" fontId="8" fillId="0" borderId="51" xfId="0" applyFont="1" applyFill="1" applyBorder="1" applyAlignment="1" applyProtection="1">
      <alignment horizontal="left" vertical="center" wrapText="1"/>
    </xf>
    <xf numFmtId="0" fontId="0" fillId="0" borderId="21" xfId="0" applyFill="1" applyBorder="1" applyProtection="1"/>
    <xf numFmtId="0" fontId="8" fillId="0" borderId="35" xfId="0" applyFont="1" applyFill="1" applyBorder="1" applyAlignment="1" applyProtection="1">
      <alignment horizontal="left" vertical="center" wrapText="1"/>
    </xf>
    <xf numFmtId="0" fontId="0" fillId="0" borderId="37" xfId="0" applyFill="1" applyBorder="1" applyProtection="1"/>
    <xf numFmtId="0" fontId="8" fillId="0" borderId="55" xfId="0" applyFont="1" applyFill="1" applyBorder="1" applyAlignment="1" applyProtection="1">
      <alignment horizontal="left" vertical="center" wrapText="1"/>
    </xf>
    <xf numFmtId="0" fontId="0" fillId="0" borderId="36" xfId="0" applyBorder="1" applyAlignment="1" applyProtection="1"/>
    <xf numFmtId="0" fontId="4" fillId="0" borderId="56" xfId="0" applyFont="1" applyFill="1" applyBorder="1" applyAlignment="1" applyProtection="1">
      <alignment horizontal="center" vertical="center"/>
    </xf>
    <xf numFmtId="0" fontId="4" fillId="0" borderId="55" xfId="0" applyFont="1" applyFill="1" applyBorder="1" applyAlignment="1" applyProtection="1">
      <alignment horizontal="center" vertical="center"/>
    </xf>
    <xf numFmtId="0" fontId="0" fillId="0" borderId="37" xfId="0" applyBorder="1" applyAlignment="1">
      <alignment horizontal="center" vertical="center"/>
    </xf>
    <xf numFmtId="0" fontId="0" fillId="0" borderId="36" xfId="0" applyBorder="1" applyAlignment="1">
      <alignment horizontal="center" vertical="center"/>
    </xf>
    <xf numFmtId="49" fontId="23" fillId="2" borderId="3" xfId="0" applyNumberFormat="1" applyFont="1" applyFill="1" applyBorder="1" applyAlignment="1" applyProtection="1">
      <alignment horizontal="center" vertical="center" wrapText="1"/>
    </xf>
    <xf numFmtId="49" fontId="23" fillId="2" borderId="0" xfId="0" applyNumberFormat="1" applyFont="1" applyFill="1" applyBorder="1" applyAlignment="1" applyProtection="1">
      <alignment horizontal="center" vertical="center"/>
    </xf>
    <xf numFmtId="49" fontId="16" fillId="0" borderId="3" xfId="0" applyNumberFormat="1" applyFont="1" applyFill="1" applyBorder="1" applyAlignment="1" applyProtection="1">
      <alignment horizontal="right" vertical="center"/>
    </xf>
    <xf numFmtId="49" fontId="24" fillId="0" borderId="3" xfId="0" applyNumberFormat="1" applyFont="1" applyFill="1" applyBorder="1" applyAlignment="1" applyProtection="1">
      <alignment horizontal="right" vertical="center"/>
    </xf>
    <xf numFmtId="49" fontId="9" fillId="0" borderId="0" xfId="0" applyNumberFormat="1" applyFont="1" applyFill="1" applyBorder="1" applyAlignment="1" applyProtection="1">
      <alignment horizontal="right" vertical="center" wrapText="1"/>
    </xf>
    <xf numFmtId="0" fontId="9" fillId="0" borderId="16" xfId="0" applyNumberFormat="1" applyFont="1" applyFill="1" applyBorder="1" applyAlignment="1" applyProtection="1">
      <alignment horizontal="center" vertical="center" textRotation="90"/>
    </xf>
    <xf numFmtId="0" fontId="9" fillId="0" borderId="16" xfId="0" applyFont="1" applyBorder="1" applyAlignment="1" applyProtection="1">
      <alignment textRotation="90"/>
    </xf>
    <xf numFmtId="49" fontId="9" fillId="0" borderId="2" xfId="0" applyNumberFormat="1" applyFont="1" applyFill="1" applyBorder="1" applyAlignment="1" applyProtection="1">
      <alignment horizontal="right" vertical="center" wrapText="1"/>
    </xf>
    <xf numFmtId="0" fontId="11" fillId="0" borderId="3" xfId="0" applyFont="1" applyFill="1" applyBorder="1" applyAlignment="1" applyProtection="1">
      <alignment horizontal="center" vertical="center"/>
    </xf>
    <xf numFmtId="0" fontId="0" fillId="0" borderId="3" xfId="0" applyBorder="1" applyAlignment="1" applyProtection="1">
      <alignment horizontal="center" vertical="center"/>
    </xf>
    <xf numFmtId="0" fontId="0" fillId="0" borderId="55" xfId="0" applyBorder="1" applyAlignment="1" applyProtection="1">
      <alignment horizontal="center" vertical="center"/>
    </xf>
    <xf numFmtId="0" fontId="0" fillId="0" borderId="1" xfId="0" applyBorder="1" applyAlignment="1">
      <alignment horizontal="center" vertical="center"/>
    </xf>
    <xf numFmtId="0" fontId="9" fillId="0" borderId="51" xfId="6" applyFont="1" applyFill="1" applyBorder="1" applyAlignment="1" applyProtection="1">
      <alignment horizontal="left" vertical="center" wrapText="1"/>
    </xf>
    <xf numFmtId="0" fontId="9" fillId="0" borderId="19" xfId="6" applyFont="1" applyFill="1" applyBorder="1" applyAlignment="1" applyProtection="1">
      <alignment horizontal="left" vertical="center" wrapText="1"/>
    </xf>
    <xf numFmtId="0" fontId="9" fillId="0" borderId="51" xfId="6" applyFont="1" applyBorder="1" applyAlignment="1" applyProtection="1">
      <alignment vertical="center" wrapText="1"/>
    </xf>
    <xf numFmtId="0" fontId="9" fillId="0" borderId="31" xfId="6" applyFont="1" applyBorder="1" applyAlignment="1" applyProtection="1">
      <alignment vertical="center" wrapText="1"/>
    </xf>
    <xf numFmtId="0" fontId="9" fillId="0" borderId="13" xfId="6" applyFont="1" applyFill="1" applyBorder="1" applyAlignment="1" applyProtection="1">
      <alignment vertical="center" wrapText="1"/>
    </xf>
    <xf numFmtId="0" fontId="4" fillId="0" borderId="16" xfId="6" applyFont="1" applyBorder="1" applyAlignment="1" applyProtection="1">
      <alignment vertical="center" wrapText="1"/>
    </xf>
    <xf numFmtId="0" fontId="4" fillId="0" borderId="31" xfId="6" applyFont="1" applyBorder="1" applyAlignment="1" applyProtection="1">
      <alignment vertical="center" wrapText="1"/>
    </xf>
    <xf numFmtId="0" fontId="40" fillId="0" borderId="13" xfId="6" applyFont="1" applyBorder="1" applyAlignment="1" applyProtection="1">
      <alignment vertical="center" wrapText="1"/>
    </xf>
    <xf numFmtId="0" fontId="40" fillId="0" borderId="51" xfId="6" applyFont="1" applyBorder="1" applyAlignment="1" applyProtection="1">
      <alignment vertical="center" wrapText="1"/>
    </xf>
    <xf numFmtId="0" fontId="40" fillId="0" borderId="19" xfId="6" applyFont="1" applyBorder="1" applyAlignment="1" applyProtection="1">
      <alignment vertical="center" wrapText="1"/>
    </xf>
    <xf numFmtId="0" fontId="40" fillId="0" borderId="21" xfId="6" applyFont="1" applyFill="1" applyBorder="1" applyAlignment="1" applyProtection="1">
      <alignment vertical="center" wrapText="1"/>
    </xf>
    <xf numFmtId="0" fontId="34" fillId="0" borderId="16" xfId="6" applyFont="1" applyBorder="1" applyAlignment="1" applyProtection="1">
      <alignment vertical="center" wrapText="1"/>
    </xf>
    <xf numFmtId="0" fontId="34" fillId="0" borderId="8" xfId="6" applyFont="1" applyBorder="1" applyAlignment="1" applyProtection="1">
      <alignment vertical="center" wrapText="1"/>
    </xf>
    <xf numFmtId="0" fontId="40" fillId="0" borderId="52" xfId="6" applyFont="1" applyFill="1" applyBorder="1" applyAlignment="1" applyProtection="1">
      <alignment vertical="center" wrapText="1"/>
    </xf>
    <xf numFmtId="0" fontId="4" fillId="0" borderId="51" xfId="6" applyBorder="1" applyAlignment="1">
      <alignment vertical="center" wrapText="1"/>
    </xf>
    <xf numFmtId="0" fontId="4" fillId="0" borderId="19" xfId="6" applyBorder="1" applyAlignment="1">
      <alignment vertical="center" wrapText="1"/>
    </xf>
    <xf numFmtId="0" fontId="0" fillId="0" borderId="51" xfId="0" applyBorder="1" applyAlignment="1">
      <alignment vertical="center" wrapText="1"/>
    </xf>
    <xf numFmtId="0" fontId="0" fillId="0" borderId="19" xfId="0" applyBorder="1" applyAlignment="1">
      <alignment vertical="center" wrapText="1"/>
    </xf>
    <xf numFmtId="0" fontId="40" fillId="0" borderId="51" xfId="6" applyFont="1" applyFill="1" applyBorder="1" applyAlignment="1" applyProtection="1">
      <alignment vertical="center" wrapText="1"/>
    </xf>
    <xf numFmtId="49" fontId="8" fillId="2" borderId="3" xfId="0" applyNumberFormat="1" applyFont="1" applyFill="1" applyBorder="1" applyAlignment="1" applyProtection="1">
      <alignment horizontal="left" vertical="top" wrapText="1"/>
    </xf>
    <xf numFmtId="0" fontId="0" fillId="0" borderId="0" xfId="0" applyAlignment="1">
      <alignment horizontal="left" vertical="top" wrapText="1"/>
    </xf>
    <xf numFmtId="0" fontId="25" fillId="0" borderId="2" xfId="0" applyNumberFormat="1" applyFont="1" applyFill="1" applyBorder="1" applyAlignment="1" applyProtection="1">
      <alignment horizontal="center" vertical="center"/>
    </xf>
    <xf numFmtId="0" fontId="23" fillId="0" borderId="3" xfId="2" quotePrefix="1" applyFont="1" applyBorder="1" applyAlignment="1" applyProtection="1">
      <alignment horizontal="center" vertical="center" wrapText="1"/>
    </xf>
    <xf numFmtId="0" fontId="23" fillId="0" borderId="3" xfId="2" applyFont="1" applyBorder="1" applyAlignment="1" applyProtection="1">
      <alignment horizontal="center" vertical="center" wrapText="1"/>
    </xf>
    <xf numFmtId="0" fontId="23" fillId="0" borderId="0" xfId="2" applyFont="1" applyBorder="1" applyAlignment="1" applyProtection="1">
      <alignment horizontal="center" vertical="center" wrapText="1"/>
    </xf>
  </cellXfs>
  <cellStyles count="13">
    <cellStyle name="Normal" xfId="0" builtinId="0"/>
    <cellStyle name="Normal 2" xfId="5" xr:uid="{00000000-0005-0000-0000-000001000000}"/>
    <cellStyle name="Normal 2 2" xfId="6" xr:uid="{00000000-0005-0000-0000-000002000000}"/>
    <cellStyle name="Normal 2 3" xfId="11" xr:uid="{00000000-0005-0000-0000-000003000000}"/>
    <cellStyle name="Normal 2 3 2" xfId="12" xr:uid="{00000000-0005-0000-0000-000004000000}"/>
    <cellStyle name="Normal 3" xfId="7" xr:uid="{00000000-0005-0000-0000-000005000000}"/>
    <cellStyle name="Normal 4" xfId="8" xr:uid="{00000000-0005-0000-0000-000006000000}"/>
    <cellStyle name="Normal 5" xfId="4" xr:uid="{00000000-0005-0000-0000-000007000000}"/>
    <cellStyle name="Percent 2" xfId="9" xr:uid="{00000000-0005-0000-0000-000008000000}"/>
    <cellStyle name="Percent 3" xfId="10" xr:uid="{00000000-0005-0000-0000-000009000000}"/>
    <cellStyle name="Standard_AA_1" xfId="1" xr:uid="{00000000-0005-0000-0000-00000A000000}"/>
    <cellStyle name="Standard_Auswertung VDA" xfId="2" xr:uid="{00000000-0005-0000-0000-00000B000000}"/>
    <cellStyle name="Standard_VAERGEBN" xfId="3" xr:uid="{00000000-0005-0000-0000-00000C000000}"/>
  </cellStyles>
  <dxfs count="20">
    <dxf>
      <fill>
        <patternFill>
          <bgColor theme="1"/>
        </patternFill>
      </fill>
    </dxf>
    <dxf>
      <font>
        <condense val="0"/>
        <extend val="0"/>
        <color indexed="8"/>
      </font>
      <fill>
        <patternFill>
          <bgColor indexed="11"/>
        </patternFill>
      </fill>
    </dxf>
    <dxf>
      <font>
        <condense val="0"/>
        <extend val="0"/>
        <color auto="1"/>
      </font>
      <fill>
        <patternFill>
          <bgColor indexed="13"/>
        </patternFill>
      </fill>
    </dxf>
    <dxf>
      <fill>
        <patternFill>
          <bgColor indexed="10"/>
        </patternFill>
      </fill>
    </dxf>
    <dxf>
      <fill>
        <patternFill>
          <bgColor theme="1"/>
        </patternFill>
      </fill>
    </dxf>
    <dxf>
      <fill>
        <patternFill>
          <bgColor rgb="FFFFFF00"/>
        </patternFill>
      </fill>
    </dxf>
    <dxf>
      <font>
        <condense val="0"/>
        <extend val="0"/>
        <color indexed="8"/>
      </font>
      <fill>
        <patternFill>
          <bgColor indexed="11"/>
        </patternFill>
      </fill>
    </dxf>
    <dxf>
      <font>
        <condense val="0"/>
        <extend val="0"/>
        <color auto="1"/>
      </font>
      <fill>
        <patternFill>
          <bgColor rgb="FFFF0000"/>
        </patternFill>
      </fill>
    </dxf>
    <dxf>
      <fill>
        <patternFill>
          <bgColor indexed="10"/>
        </patternFill>
      </fill>
    </dxf>
    <dxf>
      <fill>
        <patternFill>
          <bgColor theme="1"/>
        </patternFill>
      </fill>
    </dxf>
    <dxf>
      <fill>
        <patternFill>
          <bgColor rgb="FFFFFF00"/>
        </patternFill>
      </fill>
    </dxf>
    <dxf>
      <font>
        <condense val="0"/>
        <extend val="0"/>
        <color indexed="8"/>
      </font>
      <fill>
        <patternFill>
          <bgColor indexed="11"/>
        </patternFill>
      </fill>
    </dxf>
    <dxf>
      <font>
        <condense val="0"/>
        <extend val="0"/>
        <color auto="1"/>
      </font>
      <fill>
        <patternFill>
          <bgColor rgb="FFFF0000"/>
        </patternFill>
      </fill>
    </dxf>
    <dxf>
      <fill>
        <patternFill>
          <bgColor indexed="11"/>
        </patternFill>
      </fill>
    </dxf>
    <dxf>
      <font>
        <b/>
        <i val="0"/>
        <condense val="0"/>
        <extend val="0"/>
      </font>
      <fill>
        <patternFill>
          <bgColor indexed="10"/>
        </patternFill>
      </fill>
    </dxf>
    <dxf>
      <font>
        <b/>
        <i val="0"/>
        <condense val="0"/>
        <extend val="0"/>
        <color indexed="9"/>
      </font>
      <fill>
        <patternFill>
          <bgColor indexed="10"/>
        </patternFill>
      </fill>
    </dxf>
    <dxf>
      <font>
        <b val="0"/>
        <i val="0"/>
        <condense val="0"/>
        <extend val="0"/>
        <color auto="1"/>
      </font>
      <fill>
        <patternFill>
          <bgColor indexed="11"/>
        </patternFill>
      </fill>
    </dxf>
    <dxf>
      <fill>
        <patternFill>
          <bgColor indexed="11"/>
        </patternFill>
      </fill>
    </dxf>
    <dxf>
      <font>
        <b/>
        <i val="0"/>
        <condense val="0"/>
        <extend val="0"/>
        <color indexed="9"/>
      </font>
      <fill>
        <patternFill>
          <bgColor indexed="10"/>
        </patternFill>
      </fill>
    </dxf>
    <dxf>
      <font>
        <b val="0"/>
        <i val="0"/>
        <condense val="0"/>
        <extend val="0"/>
        <color auto="1"/>
      </font>
      <fill>
        <patternFill>
          <bgColor indexed="1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0</xdr:col>
      <xdr:colOff>130480</xdr:colOff>
      <xdr:row>0</xdr:row>
      <xdr:rowOff>189566</xdr:rowOff>
    </xdr:from>
    <xdr:to>
      <xdr:col>0</xdr:col>
      <xdr:colOff>2054530</xdr:colOff>
      <xdr:row>0</xdr:row>
      <xdr:rowOff>819692</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30480" y="189566"/>
          <a:ext cx="1924050" cy="630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130723</xdr:rowOff>
    </xdr:from>
    <xdr:to>
      <xdr:col>3</xdr:col>
      <xdr:colOff>238125</xdr:colOff>
      <xdr:row>1</xdr:row>
      <xdr:rowOff>358861</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0" y="130723"/>
          <a:ext cx="1929765" cy="6319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23813</xdr:colOff>
      <xdr:row>0</xdr:row>
      <xdr:rowOff>237777</xdr:rowOff>
    </xdr:from>
    <xdr:to>
      <xdr:col>2</xdr:col>
      <xdr:colOff>888207</xdr:colOff>
      <xdr:row>2</xdr:row>
      <xdr:rowOff>143223</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3813" y="237777"/>
          <a:ext cx="1921669" cy="6293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154781</xdr:colOff>
      <xdr:row>0</xdr:row>
      <xdr:rowOff>273496</xdr:rowOff>
    </xdr:from>
    <xdr:to>
      <xdr:col>2</xdr:col>
      <xdr:colOff>1019175</xdr:colOff>
      <xdr:row>2</xdr:row>
      <xdr:rowOff>178942</xdr:rowOff>
    </xdr:to>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54781" y="273496"/>
          <a:ext cx="1921669" cy="6293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95250</xdr:colOff>
      <xdr:row>0</xdr:row>
      <xdr:rowOff>142528</xdr:rowOff>
    </xdr:from>
    <xdr:to>
      <xdr:col>2</xdr:col>
      <xdr:colOff>959644</xdr:colOff>
      <xdr:row>2</xdr:row>
      <xdr:rowOff>47974</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5250" y="142528"/>
          <a:ext cx="1921669" cy="6293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130970</xdr:colOff>
      <xdr:row>0</xdr:row>
      <xdr:rowOff>257996</xdr:rowOff>
    </xdr:from>
    <xdr:to>
      <xdr:col>2</xdr:col>
      <xdr:colOff>578645</xdr:colOff>
      <xdr:row>2</xdr:row>
      <xdr:rowOff>27752</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30970" y="257996"/>
          <a:ext cx="1914525" cy="627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3"/>
  </sheetPr>
  <dimension ref="A1:A24"/>
  <sheetViews>
    <sheetView tabSelected="1" view="pageLayout" zoomScale="73" zoomScaleNormal="90" zoomScaleSheetLayoutView="100" zoomScalePageLayoutView="73" workbookViewId="0"/>
  </sheetViews>
  <sheetFormatPr defaultRowHeight="12.75" x14ac:dyDescent="0.2"/>
  <cols>
    <col min="1" max="1" width="192" customWidth="1"/>
  </cols>
  <sheetData>
    <row r="1" spans="1:1" ht="74.25" customHeight="1" x14ac:dyDescent="0.2">
      <c r="A1" s="277" t="s">
        <v>251</v>
      </c>
    </row>
    <row r="2" spans="1:1" ht="13.5" customHeight="1" x14ac:dyDescent="0.4">
      <c r="A2" s="87"/>
    </row>
    <row r="3" spans="1:1" ht="27.75" customHeight="1" x14ac:dyDescent="0.2">
      <c r="A3" s="279" t="s">
        <v>258</v>
      </c>
    </row>
    <row r="4" spans="1:1" ht="18" x14ac:dyDescent="0.2">
      <c r="A4" s="279"/>
    </row>
    <row r="5" spans="1:1" ht="18" x14ac:dyDescent="0.2">
      <c r="A5" s="280" t="s">
        <v>35</v>
      </c>
    </row>
    <row r="6" spans="1:1" ht="42" customHeight="1" x14ac:dyDescent="0.2">
      <c r="A6" s="279" t="s">
        <v>275</v>
      </c>
    </row>
    <row r="7" spans="1:1" ht="9" customHeight="1" x14ac:dyDescent="0.2">
      <c r="A7" s="279"/>
    </row>
    <row r="8" spans="1:1" ht="45" customHeight="1" x14ac:dyDescent="0.2">
      <c r="A8" s="279" t="s">
        <v>265</v>
      </c>
    </row>
    <row r="9" spans="1:1" ht="9" customHeight="1" x14ac:dyDescent="0.2">
      <c r="A9" s="279"/>
    </row>
    <row r="10" spans="1:1" ht="43.5" customHeight="1" x14ac:dyDescent="0.2">
      <c r="A10" s="279" t="s">
        <v>266</v>
      </c>
    </row>
    <row r="11" spans="1:1" ht="9" customHeight="1" x14ac:dyDescent="0.2">
      <c r="A11" s="279"/>
    </row>
    <row r="12" spans="1:1" ht="27" customHeight="1" x14ac:dyDescent="0.2">
      <c r="A12" s="279" t="s">
        <v>267</v>
      </c>
    </row>
    <row r="13" spans="1:1" ht="9" customHeight="1" x14ac:dyDescent="0.2">
      <c r="A13" s="279"/>
    </row>
    <row r="14" spans="1:1" ht="27.75" customHeight="1" x14ac:dyDescent="0.2">
      <c r="A14" s="279" t="s">
        <v>276</v>
      </c>
    </row>
    <row r="15" spans="1:1" ht="9.75" customHeight="1" x14ac:dyDescent="0.2">
      <c r="A15" s="281"/>
    </row>
    <row r="16" spans="1:1" ht="53.25" customHeight="1" x14ac:dyDescent="0.2">
      <c r="A16" s="279" t="s">
        <v>277</v>
      </c>
    </row>
    <row r="17" spans="1:1" ht="9" customHeight="1" x14ac:dyDescent="0.2">
      <c r="A17" s="279"/>
    </row>
    <row r="18" spans="1:1" ht="27" customHeight="1" x14ac:dyDescent="0.2">
      <c r="A18" s="279" t="s">
        <v>278</v>
      </c>
    </row>
    <row r="19" spans="1:1" ht="27" customHeight="1" x14ac:dyDescent="0.2">
      <c r="A19" s="279"/>
    </row>
    <row r="20" spans="1:1" ht="27" customHeight="1" x14ac:dyDescent="0.2">
      <c r="A20" s="279"/>
    </row>
    <row r="21" spans="1:1" ht="27" customHeight="1" x14ac:dyDescent="0.2">
      <c r="A21" s="279"/>
    </row>
    <row r="22" spans="1:1" ht="26.25" x14ac:dyDescent="0.4">
      <c r="A22" s="87"/>
    </row>
    <row r="23" spans="1:1" ht="18" x14ac:dyDescent="0.25">
      <c r="A23" s="85"/>
    </row>
    <row r="24" spans="1:1" ht="18" x14ac:dyDescent="0.25">
      <c r="A24" s="86"/>
    </row>
  </sheetData>
  <sheetProtection algorithmName="SHA-512" hashValue="V2vPPK10z/ESIaZhdNiZIGC5ZEs50Qb0ji6ZH8+2EaMoY3EHY6RYpavc8gdmPNfFmbjxndH9pYaA23ZJZY4jlg==" saltValue="PUAAJNXI+KjX1KzXPy9zCw==" spinCount="100000" sheet="1" objects="1" scenarios="1"/>
  <phoneticPr fontId="21" type="noConversion"/>
  <pageMargins left="0.78740157480314965" right="0.78740157480314965" top="0.98425196850393704" bottom="0.98425196850393704" header="0.51181102362204722" footer="0.51181102362204722"/>
  <pageSetup paperSize="9" scale="67" orientation="landscape" r:id="rId1"/>
  <headerFooter alignWithMargins="0">
    <oddHeader>&amp;LVS069 Appendix F
Crimping Requirements and Assessment Report</oddHeader>
    <oddFooter>&amp;LVersion 1.0 / 1-Apr-2018&amp;C&amp;A&amp;R&amp;P (&amp;N)</oddFooter>
  </headerFooter>
  <colBreaks count="1" manualBreakCount="1">
    <brk id="3" max="14"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indexed="44"/>
  </sheetPr>
  <dimension ref="A1:Y99"/>
  <sheetViews>
    <sheetView showGridLines="0" view="pageLayout" zoomScaleNormal="75" zoomScaleSheetLayoutView="85" workbookViewId="0">
      <selection activeCell="F18" sqref="F18:R18"/>
    </sheetView>
  </sheetViews>
  <sheetFormatPr defaultColWidth="4.85546875" defaultRowHeight="12.75" x14ac:dyDescent="0.2"/>
  <cols>
    <col min="1" max="12" width="8" style="163" customWidth="1"/>
    <col min="13" max="13" width="9" style="163" customWidth="1"/>
    <col min="14" max="18" width="8" style="163" customWidth="1"/>
    <col min="19" max="19" width="6.5703125" style="163" customWidth="1"/>
    <col min="20" max="20" width="4.85546875" style="163" hidden="1" customWidth="1"/>
    <col min="21" max="21" width="11.85546875" style="163" customWidth="1"/>
    <col min="22" max="16384" width="4.85546875" style="163"/>
  </cols>
  <sheetData>
    <row r="1" spans="1:23" ht="32.25" customHeight="1" x14ac:dyDescent="0.2">
      <c r="A1" s="102"/>
      <c r="B1" s="21"/>
      <c r="C1" s="21"/>
      <c r="D1" s="21"/>
      <c r="E1" s="21"/>
      <c r="F1" s="465" t="s">
        <v>268</v>
      </c>
      <c r="G1" s="466"/>
      <c r="H1" s="466"/>
      <c r="I1" s="466"/>
      <c r="J1" s="466"/>
      <c r="K1" s="466"/>
      <c r="L1" s="466"/>
      <c r="M1" s="155"/>
      <c r="N1" s="103"/>
      <c r="O1" s="104" t="s">
        <v>48</v>
      </c>
      <c r="P1" s="456"/>
      <c r="Q1" s="457"/>
      <c r="R1" s="458"/>
      <c r="S1" s="162"/>
    </row>
    <row r="2" spans="1:23" ht="30.75" customHeight="1" thickBot="1" x14ac:dyDescent="0.25">
      <c r="A2" s="105"/>
      <c r="B2" s="20"/>
      <c r="C2" s="20"/>
      <c r="D2" s="20"/>
      <c r="E2" s="20"/>
      <c r="F2" s="467"/>
      <c r="G2" s="467"/>
      <c r="H2" s="467"/>
      <c r="I2" s="467"/>
      <c r="J2" s="467"/>
      <c r="K2" s="467"/>
      <c r="L2" s="467"/>
      <c r="M2" s="156"/>
      <c r="N2" s="106"/>
      <c r="O2" s="107" t="s">
        <v>47</v>
      </c>
      <c r="P2" s="459"/>
      <c r="Q2" s="460"/>
      <c r="R2" s="461"/>
    </row>
    <row r="3" spans="1:23" ht="4.5" customHeight="1" x14ac:dyDescent="0.2">
      <c r="A3" s="108"/>
      <c r="B3" s="109"/>
      <c r="C3" s="109"/>
      <c r="D3" s="109"/>
      <c r="E3" s="109"/>
      <c r="F3" s="110"/>
      <c r="G3" s="111"/>
      <c r="H3" s="111"/>
      <c r="I3" s="111"/>
      <c r="J3" s="111"/>
      <c r="K3" s="111"/>
      <c r="L3" s="111"/>
      <c r="M3" s="111"/>
      <c r="N3" s="111"/>
      <c r="O3" s="109"/>
      <c r="P3" s="109"/>
      <c r="Q3" s="109"/>
      <c r="R3" s="112"/>
    </row>
    <row r="4" spans="1:23" s="4" customFormat="1" ht="18.75" customHeight="1" x14ac:dyDescent="0.2">
      <c r="A4" s="113" t="s">
        <v>7</v>
      </c>
      <c r="B4" s="171"/>
      <c r="C4" s="171"/>
      <c r="D4" s="462"/>
      <c r="E4" s="463"/>
      <c r="F4" s="463"/>
      <c r="G4" s="463"/>
      <c r="H4" s="463"/>
      <c r="I4" s="463"/>
      <c r="J4" s="463"/>
      <c r="K4" s="463"/>
      <c r="L4" s="463"/>
      <c r="M4" s="463"/>
      <c r="N4" s="463"/>
      <c r="O4" s="463"/>
      <c r="P4" s="463"/>
      <c r="Q4" s="463"/>
      <c r="R4" s="464"/>
    </row>
    <row r="5" spans="1:23" s="4" customFormat="1" ht="6" customHeight="1" x14ac:dyDescent="0.2">
      <c r="A5" s="113"/>
      <c r="B5" s="171"/>
      <c r="C5" s="171"/>
      <c r="D5" s="114"/>
      <c r="E5" s="114"/>
      <c r="F5" s="115"/>
      <c r="G5" s="116"/>
      <c r="H5" s="116"/>
      <c r="I5" s="116"/>
      <c r="J5" s="116"/>
      <c r="K5" s="116"/>
      <c r="L5" s="116"/>
      <c r="M5" s="116"/>
      <c r="N5" s="116"/>
      <c r="O5" s="114"/>
      <c r="P5" s="114"/>
      <c r="Q5" s="114"/>
      <c r="R5" s="117"/>
    </row>
    <row r="6" spans="1:23" s="4" customFormat="1" ht="18.75" customHeight="1" x14ac:dyDescent="0.2">
      <c r="A6" s="113" t="s">
        <v>6</v>
      </c>
      <c r="B6" s="171"/>
      <c r="C6" s="171"/>
      <c r="D6" s="462"/>
      <c r="E6" s="463"/>
      <c r="F6" s="463"/>
      <c r="G6" s="463"/>
      <c r="H6" s="463"/>
      <c r="I6" s="463"/>
      <c r="J6" s="463"/>
      <c r="K6" s="463"/>
      <c r="L6" s="463"/>
      <c r="M6" s="463"/>
      <c r="N6" s="463"/>
      <c r="O6" s="463"/>
      <c r="P6" s="463"/>
      <c r="Q6" s="463"/>
      <c r="R6" s="464"/>
    </row>
    <row r="7" spans="1:23" s="4" customFormat="1" ht="6" customHeight="1" x14ac:dyDescent="0.2">
      <c r="A7" s="113"/>
      <c r="B7" s="171"/>
      <c r="C7" s="171"/>
      <c r="D7" s="114"/>
      <c r="E7" s="114"/>
      <c r="F7" s="115"/>
      <c r="G7" s="116"/>
      <c r="H7" s="116"/>
      <c r="I7" s="116"/>
      <c r="J7" s="116"/>
      <c r="K7" s="116"/>
      <c r="L7" s="116"/>
      <c r="M7" s="116"/>
      <c r="N7" s="116"/>
      <c r="O7" s="114"/>
      <c r="P7" s="114"/>
      <c r="Q7" s="114"/>
      <c r="R7" s="117"/>
    </row>
    <row r="8" spans="1:23" s="4" customFormat="1" ht="15.75" x14ac:dyDescent="0.2">
      <c r="A8" s="113" t="s">
        <v>26</v>
      </c>
      <c r="B8" s="171"/>
      <c r="C8" s="171"/>
      <c r="D8" s="462"/>
      <c r="E8" s="463"/>
      <c r="F8" s="463"/>
      <c r="G8" s="463"/>
      <c r="H8" s="463"/>
      <c r="I8" s="463"/>
      <c r="J8" s="463"/>
      <c r="K8" s="463"/>
      <c r="L8" s="463"/>
      <c r="M8" s="463"/>
      <c r="N8" s="463"/>
      <c r="O8" s="463"/>
      <c r="P8" s="463"/>
      <c r="Q8" s="463"/>
      <c r="R8" s="464"/>
    </row>
    <row r="9" spans="1:23" s="4" customFormat="1" ht="6" customHeight="1" x14ac:dyDescent="0.2">
      <c r="A9" s="118"/>
      <c r="B9" s="172"/>
      <c r="C9" s="172"/>
      <c r="D9" s="114"/>
      <c r="E9" s="114"/>
      <c r="F9" s="114"/>
      <c r="G9" s="114"/>
      <c r="H9" s="114"/>
      <c r="I9" s="114"/>
      <c r="J9" s="114"/>
      <c r="K9" s="114"/>
      <c r="L9" s="114"/>
      <c r="M9" s="114"/>
      <c r="N9" s="114"/>
      <c r="O9" s="114"/>
      <c r="P9" s="114"/>
      <c r="Q9" s="114"/>
      <c r="R9" s="117"/>
    </row>
    <row r="10" spans="1:23" s="5" customFormat="1" ht="15.75" x14ac:dyDescent="0.2">
      <c r="A10" s="113" t="s">
        <v>5</v>
      </c>
      <c r="B10" s="171"/>
      <c r="C10" s="171"/>
      <c r="D10" s="462"/>
      <c r="E10" s="481"/>
      <c r="F10" s="481"/>
      <c r="G10" s="481"/>
      <c r="H10" s="481"/>
      <c r="I10" s="481"/>
      <c r="J10" s="481"/>
      <c r="K10" s="481"/>
      <c r="L10" s="481"/>
      <c r="M10" s="481"/>
      <c r="N10" s="481"/>
      <c r="O10" s="481"/>
      <c r="P10" s="481"/>
      <c r="Q10" s="481"/>
      <c r="R10" s="482"/>
    </row>
    <row r="11" spans="1:23" s="5" customFormat="1" ht="6" customHeight="1" x14ac:dyDescent="0.2">
      <c r="A11" s="113"/>
      <c r="B11" s="171"/>
      <c r="C11" s="171"/>
      <c r="D11" s="9"/>
      <c r="E11" s="9"/>
      <c r="F11" s="9"/>
      <c r="G11" s="9"/>
      <c r="H11" s="9"/>
      <c r="I11" s="9"/>
      <c r="J11" s="9"/>
      <c r="K11" s="9"/>
      <c r="L11" s="153"/>
      <c r="M11" s="153"/>
      <c r="N11" s="153"/>
      <c r="O11" s="153"/>
      <c r="P11" s="119"/>
      <c r="Q11" s="119"/>
      <c r="R11" s="228"/>
      <c r="S11" s="9"/>
      <c r="T11" s="120"/>
      <c r="U11" s="120"/>
      <c r="V11" s="120"/>
      <c r="W11" s="25"/>
    </row>
    <row r="12" spans="1:23" s="5" customFormat="1" ht="15.75" x14ac:dyDescent="0.2">
      <c r="A12" s="152" t="s">
        <v>40</v>
      </c>
      <c r="B12" s="151"/>
      <c r="C12" s="151"/>
      <c r="D12" s="151"/>
      <c r="E12" s="150"/>
      <c r="F12" s="462"/>
      <c r="G12" s="481"/>
      <c r="H12" s="481"/>
      <c r="I12" s="481"/>
      <c r="J12" s="481"/>
      <c r="K12" s="481"/>
      <c r="L12" s="481"/>
      <c r="M12" s="481"/>
      <c r="N12" s="481"/>
      <c r="O12" s="481"/>
      <c r="P12" s="481"/>
      <c r="Q12" s="481"/>
      <c r="R12" s="482"/>
      <c r="S12" s="6"/>
    </row>
    <row r="13" spans="1:23" s="6" customFormat="1" ht="6" customHeight="1" x14ac:dyDescent="0.2">
      <c r="A13" s="121"/>
      <c r="B13" s="16"/>
      <c r="C13" s="16"/>
      <c r="D13" s="9"/>
      <c r="E13" s="9"/>
      <c r="F13" s="9"/>
      <c r="G13" s="9"/>
      <c r="H13" s="9"/>
      <c r="I13" s="9"/>
      <c r="J13" s="9"/>
      <c r="K13" s="9"/>
      <c r="L13" s="9"/>
      <c r="M13" s="9"/>
      <c r="N13" s="9"/>
      <c r="O13" s="9"/>
      <c r="P13" s="9"/>
      <c r="Q13" s="9"/>
      <c r="R13" s="122"/>
    </row>
    <row r="14" spans="1:23" s="5" customFormat="1" ht="15" customHeight="1" x14ac:dyDescent="0.2">
      <c r="A14" s="113" t="s">
        <v>41</v>
      </c>
      <c r="B14" s="171"/>
      <c r="C14" s="171"/>
      <c r="D14" s="14"/>
      <c r="E14" s="123"/>
      <c r="F14" s="483"/>
      <c r="G14" s="484"/>
      <c r="H14" s="25"/>
      <c r="I14" s="25"/>
      <c r="J14" s="25"/>
      <c r="K14" s="10" t="s">
        <v>42</v>
      </c>
      <c r="L14" s="25"/>
      <c r="M14" s="15"/>
      <c r="N14" s="16"/>
      <c r="O14" s="16"/>
      <c r="P14" s="25"/>
      <c r="Q14" s="483"/>
      <c r="R14" s="485"/>
      <c r="S14" s="6"/>
    </row>
    <row r="15" spans="1:23" s="6" customFormat="1" ht="6" customHeight="1" x14ac:dyDescent="0.2">
      <c r="A15" s="121"/>
      <c r="B15" s="16"/>
      <c r="C15" s="16"/>
      <c r="D15" s="14"/>
      <c r="E15" s="14"/>
      <c r="F15" s="14"/>
      <c r="G15" s="14"/>
      <c r="H15" s="14"/>
      <c r="I15" s="14"/>
      <c r="J15" s="14"/>
      <c r="K15" s="14"/>
      <c r="L15" s="14"/>
      <c r="M15" s="14"/>
      <c r="N15" s="14"/>
      <c r="O15" s="14"/>
      <c r="P15" s="14"/>
      <c r="Q15" s="14"/>
      <c r="R15" s="122"/>
    </row>
    <row r="16" spans="1:23" s="6" customFormat="1" ht="15.75" customHeight="1" x14ac:dyDescent="0.2">
      <c r="A16" s="124" t="s">
        <v>43</v>
      </c>
      <c r="B16" s="10"/>
      <c r="C16" s="10"/>
      <c r="D16" s="7"/>
      <c r="E16" s="14"/>
      <c r="F16" s="462"/>
      <c r="G16" s="463"/>
      <c r="H16" s="463"/>
      <c r="I16" s="463"/>
      <c r="J16" s="463"/>
      <c r="K16" s="463"/>
      <c r="L16" s="463"/>
      <c r="M16" s="463"/>
      <c r="N16" s="463"/>
      <c r="O16" s="463"/>
      <c r="P16" s="463"/>
      <c r="Q16" s="463"/>
      <c r="R16" s="464"/>
    </row>
    <row r="17" spans="1:18" s="6" customFormat="1" ht="6" customHeight="1" x14ac:dyDescent="0.2">
      <c r="A17" s="124"/>
      <c r="B17" s="10"/>
      <c r="C17" s="10"/>
      <c r="D17" s="7"/>
      <c r="E17" s="14"/>
      <c r="F17" s="9"/>
      <c r="G17" s="283"/>
      <c r="H17" s="283"/>
      <c r="I17" s="283"/>
      <c r="J17" s="283"/>
      <c r="K17" s="283"/>
      <c r="L17" s="283"/>
      <c r="M17" s="283"/>
      <c r="N17" s="283"/>
      <c r="O17" s="283"/>
      <c r="P17" s="283"/>
      <c r="Q17" s="283"/>
      <c r="R17" s="284"/>
    </row>
    <row r="18" spans="1:18" s="6" customFormat="1" ht="15.75" customHeight="1" x14ac:dyDescent="0.2">
      <c r="A18" s="124" t="s">
        <v>246</v>
      </c>
      <c r="B18" s="10"/>
      <c r="C18" s="10"/>
      <c r="D18" s="7"/>
      <c r="E18" s="14"/>
      <c r="F18" s="462"/>
      <c r="G18" s="463"/>
      <c r="H18" s="463"/>
      <c r="I18" s="463"/>
      <c r="J18" s="463"/>
      <c r="K18" s="463"/>
      <c r="L18" s="463"/>
      <c r="M18" s="463"/>
      <c r="N18" s="463"/>
      <c r="O18" s="463"/>
      <c r="P18" s="463"/>
      <c r="Q18" s="463"/>
      <c r="R18" s="464"/>
    </row>
    <row r="19" spans="1:18" s="6" customFormat="1" ht="6" customHeight="1" x14ac:dyDescent="0.2">
      <c r="A19" s="124"/>
      <c r="B19" s="10"/>
      <c r="C19" s="10"/>
      <c r="D19" s="9"/>
      <c r="E19" s="9"/>
      <c r="F19" s="9"/>
      <c r="G19" s="9"/>
      <c r="H19" s="9"/>
      <c r="I19" s="9"/>
      <c r="J19" s="9"/>
      <c r="K19" s="9"/>
      <c r="L19" s="9"/>
      <c r="M19" s="9"/>
      <c r="N19" s="9"/>
      <c r="O19" s="9"/>
      <c r="P19" s="9"/>
      <c r="Q19" s="9"/>
      <c r="R19" s="125"/>
    </row>
    <row r="20" spans="1:18" s="6" customFormat="1" ht="12" customHeight="1" x14ac:dyDescent="0.2">
      <c r="A20" s="124"/>
      <c r="B20" s="10"/>
      <c r="C20" s="10"/>
      <c r="D20" s="9"/>
      <c r="E20" s="9"/>
      <c r="F20" s="9"/>
      <c r="G20" s="9"/>
      <c r="H20" s="9"/>
      <c r="I20" s="9"/>
      <c r="J20" s="9"/>
      <c r="K20" s="9"/>
      <c r="L20" s="9"/>
      <c r="M20" s="9"/>
      <c r="N20" s="9"/>
      <c r="O20" s="9"/>
      <c r="P20" s="9"/>
      <c r="Q20" s="9"/>
      <c r="R20" s="125"/>
    </row>
    <row r="21" spans="1:18" s="6" customFormat="1" ht="32.25" customHeight="1" x14ac:dyDescent="0.2">
      <c r="A21" s="474" t="s">
        <v>232</v>
      </c>
      <c r="B21" s="475"/>
      <c r="C21" s="476"/>
      <c r="D21" s="486"/>
      <c r="E21" s="487"/>
      <c r="F21" s="9"/>
      <c r="G21" s="477" t="s">
        <v>55</v>
      </c>
      <c r="H21" s="478"/>
      <c r="I21" s="479"/>
      <c r="J21" s="154"/>
      <c r="K21" s="7"/>
      <c r="L21" s="10" t="s">
        <v>54</v>
      </c>
      <c r="M21" s="7"/>
      <c r="N21" s="480"/>
      <c r="O21" s="463"/>
      <c r="P21" s="463"/>
      <c r="Q21" s="463"/>
      <c r="R21" s="464"/>
    </row>
    <row r="22" spans="1:18" s="6" customFormat="1" ht="11.25" customHeight="1" x14ac:dyDescent="0.2">
      <c r="A22" s="142"/>
      <c r="B22" s="101"/>
      <c r="C22" s="101"/>
      <c r="D22" s="258"/>
      <c r="E22" s="14"/>
      <c r="F22" s="9"/>
      <c r="G22" s="7"/>
      <c r="H22" s="7"/>
      <c r="I22" s="14"/>
      <c r="J22" s="14"/>
      <c r="K22" s="101"/>
      <c r="L22" s="259"/>
      <c r="M22" s="10"/>
      <c r="N22" s="10"/>
      <c r="O22" s="258"/>
      <c r="P22" s="14"/>
      <c r="Q22" s="56"/>
      <c r="R22" s="260"/>
    </row>
    <row r="23" spans="1:18" s="6" customFormat="1" ht="31.5" customHeight="1" x14ac:dyDescent="0.2">
      <c r="A23" s="474" t="s">
        <v>49</v>
      </c>
      <c r="B23" s="475"/>
      <c r="C23" s="476"/>
      <c r="D23" s="486"/>
      <c r="E23" s="487"/>
      <c r="F23" s="9"/>
      <c r="G23" s="7"/>
      <c r="H23" s="7"/>
      <c r="I23" s="14"/>
      <c r="J23" s="14"/>
      <c r="K23" s="101"/>
      <c r="L23" s="259"/>
      <c r="M23" s="10"/>
      <c r="N23" s="10"/>
      <c r="O23" s="258"/>
      <c r="P23" s="14"/>
      <c r="Q23" s="56"/>
      <c r="R23" s="260"/>
    </row>
    <row r="24" spans="1:18" s="6" customFormat="1" ht="9.75" customHeight="1" x14ac:dyDescent="0.2">
      <c r="A24" s="142"/>
      <c r="B24" s="101"/>
      <c r="C24" s="101"/>
      <c r="D24" s="258"/>
      <c r="E24" s="14"/>
      <c r="F24" s="9"/>
      <c r="G24" s="7"/>
      <c r="H24" s="7"/>
      <c r="I24" s="14"/>
      <c r="J24" s="14"/>
      <c r="K24" s="101"/>
      <c r="L24" s="259"/>
      <c r="M24" s="10"/>
      <c r="N24" s="10"/>
      <c r="O24" s="258"/>
      <c r="P24" s="14"/>
      <c r="Q24" s="56"/>
      <c r="R24" s="260"/>
    </row>
    <row r="25" spans="1:18" s="6" customFormat="1" ht="6" customHeight="1" x14ac:dyDescent="0.2">
      <c r="A25" s="124"/>
      <c r="B25" s="10"/>
      <c r="C25" s="10"/>
      <c r="D25" s="9"/>
      <c r="E25" s="9"/>
      <c r="F25" s="9"/>
      <c r="G25" s="9"/>
      <c r="H25" s="9"/>
      <c r="I25" s="9"/>
      <c r="J25" s="9"/>
      <c r="K25" s="9"/>
      <c r="L25" s="9"/>
      <c r="M25" s="9"/>
      <c r="N25" s="9"/>
      <c r="O25" s="9"/>
      <c r="P25" s="9"/>
      <c r="Q25" s="9"/>
      <c r="R25" s="125"/>
    </row>
    <row r="26" spans="1:18" s="6" customFormat="1" ht="6" customHeight="1" x14ac:dyDescent="0.2">
      <c r="A26" s="124"/>
      <c r="B26" s="10"/>
      <c r="C26" s="10"/>
      <c r="D26" s="9"/>
      <c r="E26" s="9"/>
      <c r="F26" s="9"/>
      <c r="G26" s="9"/>
      <c r="H26" s="9"/>
      <c r="I26" s="9"/>
      <c r="J26" s="9"/>
      <c r="K26" s="9"/>
      <c r="L26" s="9"/>
      <c r="M26" s="9"/>
      <c r="N26" s="9"/>
      <c r="O26" s="9"/>
      <c r="P26" s="9"/>
      <c r="Q26" s="9"/>
      <c r="R26" s="125"/>
    </row>
    <row r="27" spans="1:18" s="5" customFormat="1" ht="15.75" customHeight="1" x14ac:dyDescent="0.2">
      <c r="A27" s="113" t="s">
        <v>8</v>
      </c>
      <c r="B27" s="171"/>
      <c r="C27" s="171"/>
      <c r="D27" s="154"/>
      <c r="E27" s="256" t="s">
        <v>73</v>
      </c>
      <c r="F27" s="9"/>
      <c r="G27" s="9"/>
      <c r="H27" s="25"/>
      <c r="I27" s="25"/>
      <c r="J27" s="9"/>
      <c r="K27" s="9"/>
      <c r="L27" s="9"/>
      <c r="M27" s="9"/>
      <c r="N27" s="9"/>
      <c r="O27" s="9"/>
      <c r="P27" s="9"/>
      <c r="Q27" s="25"/>
      <c r="R27" s="229"/>
    </row>
    <row r="28" spans="1:18" s="5" customFormat="1" ht="15.75" customHeight="1" x14ac:dyDescent="0.2">
      <c r="A28" s="113"/>
      <c r="B28" s="171"/>
      <c r="C28" s="171"/>
      <c r="D28" s="154"/>
      <c r="E28" s="256" t="s">
        <v>56</v>
      </c>
      <c r="F28" s="25"/>
      <c r="G28" s="9"/>
      <c r="H28" s="25"/>
      <c r="I28" s="25"/>
      <c r="J28" s="9"/>
      <c r="K28" s="9"/>
      <c r="L28" s="9"/>
      <c r="M28" s="9"/>
      <c r="N28" s="9"/>
      <c r="O28" s="9"/>
      <c r="P28" s="9"/>
      <c r="Q28" s="25"/>
      <c r="R28" s="229"/>
    </row>
    <row r="29" spans="1:18" s="5" customFormat="1" ht="15.75" customHeight="1" x14ac:dyDescent="0.2">
      <c r="A29" s="113"/>
      <c r="B29" s="171"/>
      <c r="C29" s="171"/>
      <c r="D29" s="154"/>
      <c r="E29" s="256" t="s">
        <v>57</v>
      </c>
      <c r="F29" s="25"/>
      <c r="G29" s="9"/>
      <c r="H29" s="25"/>
      <c r="I29" s="25"/>
      <c r="J29" s="9"/>
      <c r="K29" s="9"/>
      <c r="L29" s="9"/>
      <c r="M29" s="9"/>
      <c r="N29" s="9"/>
      <c r="O29" s="9"/>
      <c r="P29" s="9"/>
      <c r="Q29" s="25"/>
      <c r="R29" s="229"/>
    </row>
    <row r="30" spans="1:18" s="5" customFormat="1" ht="15.75" customHeight="1" x14ac:dyDescent="0.2">
      <c r="A30" s="113"/>
      <c r="B30" s="171"/>
      <c r="C30" s="171"/>
      <c r="D30" s="154"/>
      <c r="E30" s="256" t="s">
        <v>58</v>
      </c>
      <c r="F30" s="9"/>
      <c r="G30" s="9"/>
      <c r="H30" s="25"/>
      <c r="I30" s="25"/>
      <c r="J30" s="9"/>
      <c r="K30" s="9"/>
      <c r="L30" s="9"/>
      <c r="M30" s="9"/>
      <c r="N30" s="9"/>
      <c r="O30" s="9"/>
      <c r="P30" s="9"/>
      <c r="Q30" s="25"/>
      <c r="R30" s="229"/>
    </row>
    <row r="31" spans="1:18" s="5" customFormat="1" ht="15.75" customHeight="1" x14ac:dyDescent="0.2">
      <c r="A31" s="113"/>
      <c r="B31" s="171"/>
      <c r="C31" s="171"/>
      <c r="D31" s="154"/>
      <c r="E31" s="256" t="s">
        <v>59</v>
      </c>
      <c r="F31" s="25"/>
      <c r="G31" s="9"/>
      <c r="H31" s="25"/>
      <c r="I31" s="25"/>
      <c r="J31" s="9"/>
      <c r="K31" s="9"/>
      <c r="L31" s="9"/>
      <c r="M31" s="9"/>
      <c r="N31" s="9"/>
      <c r="O31" s="9"/>
      <c r="P31" s="9"/>
      <c r="Q31" s="25"/>
      <c r="R31" s="229"/>
    </row>
    <row r="32" spans="1:18" s="5" customFormat="1" ht="15.75" customHeight="1" x14ac:dyDescent="0.2">
      <c r="A32" s="113"/>
      <c r="B32" s="171"/>
      <c r="C32" s="171"/>
      <c r="D32" s="154"/>
      <c r="E32" s="256" t="s">
        <v>9</v>
      </c>
      <c r="F32" s="471"/>
      <c r="G32" s="471"/>
      <c r="H32" s="471"/>
      <c r="I32" s="471"/>
      <c r="J32" s="471"/>
      <c r="K32" s="471"/>
      <c r="L32" s="471"/>
      <c r="M32" s="471"/>
      <c r="N32" s="471"/>
      <c r="O32" s="471"/>
      <c r="P32" s="471"/>
      <c r="Q32" s="472"/>
      <c r="R32" s="473"/>
    </row>
    <row r="33" spans="1:18" ht="6" customHeight="1" x14ac:dyDescent="0.2">
      <c r="A33" s="126"/>
      <c r="B33" s="22"/>
      <c r="C33" s="22"/>
      <c r="D33" s="22"/>
      <c r="E33" s="22"/>
      <c r="F33" s="22"/>
      <c r="G33" s="22"/>
      <c r="H33" s="22"/>
      <c r="I33" s="2"/>
      <c r="J33" s="2"/>
      <c r="K33" s="22"/>
      <c r="L33" s="22"/>
      <c r="M33" s="22"/>
      <c r="N33" s="22"/>
      <c r="O33" s="22"/>
      <c r="P33" s="22"/>
      <c r="Q33" s="22"/>
      <c r="R33" s="127"/>
    </row>
    <row r="34" spans="1:18" ht="6" customHeight="1" x14ac:dyDescent="0.2">
      <c r="A34" s="128"/>
      <c r="B34" s="23"/>
      <c r="C34" s="23"/>
      <c r="D34" s="23"/>
      <c r="E34" s="23"/>
      <c r="F34" s="23"/>
      <c r="G34" s="23"/>
      <c r="H34" s="23"/>
      <c r="I34" s="23"/>
      <c r="J34" s="23"/>
      <c r="K34" s="23"/>
      <c r="L34" s="23"/>
      <c r="M34" s="23"/>
      <c r="N34" s="23"/>
      <c r="O34" s="23"/>
      <c r="P34" s="23"/>
      <c r="Q34" s="23"/>
      <c r="R34" s="129"/>
    </row>
    <row r="35" spans="1:18" s="164" customFormat="1" ht="15" customHeight="1" x14ac:dyDescent="0.2">
      <c r="A35" s="488" t="s">
        <v>2</v>
      </c>
      <c r="B35" s="489"/>
      <c r="C35" s="490"/>
      <c r="D35" s="496"/>
      <c r="E35" s="469"/>
      <c r="F35" s="469"/>
      <c r="G35" s="469"/>
      <c r="H35" s="469"/>
      <c r="I35" s="497"/>
      <c r="J35" s="498"/>
      <c r="K35" s="498"/>
      <c r="L35" s="499"/>
      <c r="M35" s="499"/>
      <c r="N35" s="500"/>
      <c r="O35" s="468"/>
      <c r="P35" s="469"/>
      <c r="Q35" s="469"/>
      <c r="R35" s="470"/>
    </row>
    <row r="36" spans="1:18" s="164" customFormat="1" ht="15" customHeight="1" x14ac:dyDescent="0.2">
      <c r="A36" s="491"/>
      <c r="B36" s="489"/>
      <c r="C36" s="490"/>
      <c r="D36" s="469"/>
      <c r="E36" s="469"/>
      <c r="F36" s="469"/>
      <c r="G36" s="469"/>
      <c r="H36" s="469"/>
      <c r="I36" s="501"/>
      <c r="J36" s="502"/>
      <c r="K36" s="502"/>
      <c r="L36" s="503"/>
      <c r="M36" s="503"/>
      <c r="N36" s="504"/>
      <c r="O36" s="469"/>
      <c r="P36" s="469"/>
      <c r="Q36" s="469"/>
      <c r="R36" s="470"/>
    </row>
    <row r="37" spans="1:18" s="164" customFormat="1" ht="15" customHeight="1" x14ac:dyDescent="0.2">
      <c r="A37" s="491"/>
      <c r="B37" s="489"/>
      <c r="C37" s="490"/>
      <c r="D37" s="469"/>
      <c r="E37" s="469"/>
      <c r="F37" s="469"/>
      <c r="G37" s="469"/>
      <c r="H37" s="469"/>
      <c r="I37" s="505"/>
      <c r="J37" s="506"/>
      <c r="K37" s="506"/>
      <c r="L37" s="507"/>
      <c r="M37" s="507"/>
      <c r="N37" s="508"/>
      <c r="O37" s="469"/>
      <c r="P37" s="469"/>
      <c r="Q37" s="469"/>
      <c r="R37" s="470"/>
    </row>
    <row r="38" spans="1:18" s="164" customFormat="1" ht="15" customHeight="1" x14ac:dyDescent="0.2">
      <c r="A38" s="492" t="s">
        <v>44</v>
      </c>
      <c r="B38" s="493"/>
      <c r="C38" s="494"/>
      <c r="D38" s="496"/>
      <c r="E38" s="469"/>
      <c r="F38" s="469"/>
      <c r="G38" s="469"/>
      <c r="H38" s="469"/>
      <c r="I38" s="497"/>
      <c r="J38" s="498"/>
      <c r="K38" s="498"/>
      <c r="L38" s="499"/>
      <c r="M38" s="499"/>
      <c r="N38" s="500"/>
      <c r="O38" s="468"/>
      <c r="P38" s="469"/>
      <c r="Q38" s="469"/>
      <c r="R38" s="470"/>
    </row>
    <row r="39" spans="1:18" s="164" customFormat="1" ht="15" customHeight="1" x14ac:dyDescent="0.2">
      <c r="A39" s="495"/>
      <c r="B39" s="493"/>
      <c r="C39" s="494"/>
      <c r="D39" s="469"/>
      <c r="E39" s="469"/>
      <c r="F39" s="469"/>
      <c r="G39" s="469"/>
      <c r="H39" s="469"/>
      <c r="I39" s="501"/>
      <c r="J39" s="502"/>
      <c r="K39" s="502"/>
      <c r="L39" s="503"/>
      <c r="M39" s="503"/>
      <c r="N39" s="504"/>
      <c r="O39" s="469"/>
      <c r="P39" s="469"/>
      <c r="Q39" s="469"/>
      <c r="R39" s="470"/>
    </row>
    <row r="40" spans="1:18" s="164" customFormat="1" ht="15" customHeight="1" x14ac:dyDescent="0.2">
      <c r="A40" s="495"/>
      <c r="B40" s="493"/>
      <c r="C40" s="494"/>
      <c r="D40" s="469"/>
      <c r="E40" s="469"/>
      <c r="F40" s="469"/>
      <c r="G40" s="469"/>
      <c r="H40" s="469"/>
      <c r="I40" s="505"/>
      <c r="J40" s="506"/>
      <c r="K40" s="506"/>
      <c r="L40" s="507"/>
      <c r="M40" s="507"/>
      <c r="N40" s="508"/>
      <c r="O40" s="469"/>
      <c r="P40" s="469"/>
      <c r="Q40" s="469"/>
      <c r="R40" s="470"/>
    </row>
    <row r="41" spans="1:18" s="164" customFormat="1" ht="6" customHeight="1" x14ac:dyDescent="0.2">
      <c r="A41" s="132"/>
      <c r="B41" s="2"/>
      <c r="C41" s="2"/>
      <c r="D41" s="2"/>
      <c r="E41" s="2"/>
      <c r="F41" s="2"/>
      <c r="G41" s="133"/>
      <c r="H41" s="133"/>
      <c r="I41" s="133"/>
      <c r="J41" s="133"/>
      <c r="K41" s="133"/>
      <c r="L41" s="133"/>
      <c r="M41" s="133"/>
      <c r="N41" s="133"/>
      <c r="O41" s="133"/>
      <c r="P41" s="133"/>
      <c r="Q41" s="133"/>
      <c r="R41" s="134"/>
    </row>
    <row r="42" spans="1:18" s="164" customFormat="1" ht="6" customHeight="1" x14ac:dyDescent="0.2">
      <c r="A42" s="131"/>
      <c r="B42" s="1"/>
      <c r="C42" s="1"/>
      <c r="D42" s="1"/>
      <c r="E42" s="1"/>
      <c r="F42" s="1"/>
      <c r="G42" s="135"/>
      <c r="H42" s="135"/>
      <c r="I42" s="135"/>
      <c r="J42" s="135"/>
      <c r="K42" s="135"/>
      <c r="L42" s="135"/>
      <c r="M42" s="135"/>
      <c r="N42" s="135"/>
      <c r="O42" s="135"/>
      <c r="P42" s="135"/>
      <c r="Q42" s="135"/>
      <c r="R42" s="136"/>
    </row>
    <row r="43" spans="1:18" s="164" customFormat="1" ht="23.25" customHeight="1" x14ac:dyDescent="0.25">
      <c r="A43" s="230" t="s">
        <v>269</v>
      </c>
      <c r="B43" s="24"/>
      <c r="C43" s="24"/>
      <c r="D43" s="19"/>
      <c r="E43" s="19"/>
      <c r="F43" s="19"/>
      <c r="G43" s="19"/>
      <c r="H43" s="19"/>
      <c r="I43" s="19"/>
      <c r="J43" s="19"/>
      <c r="K43" s="26"/>
      <c r="L43" s="184"/>
      <c r="M43" s="138"/>
      <c r="N43" s="138"/>
      <c r="O43" s="184"/>
      <c r="P43" s="138"/>
      <c r="Q43" s="26"/>
      <c r="R43" s="136"/>
    </row>
    <row r="44" spans="1:18" s="164" customFormat="1" ht="8.25" customHeight="1" x14ac:dyDescent="0.25">
      <c r="A44" s="130"/>
      <c r="B44" s="24"/>
      <c r="C44" s="24"/>
      <c r="D44" s="19"/>
      <c r="E44" s="19"/>
      <c r="F44" s="19"/>
      <c r="G44" s="19"/>
      <c r="H44" s="19"/>
      <c r="I44" s="19"/>
      <c r="J44" s="19"/>
      <c r="K44" s="26"/>
      <c r="L44" s="146"/>
      <c r="M44" s="146"/>
      <c r="N44" s="146"/>
      <c r="O44" s="147"/>
      <c r="P44" s="146"/>
      <c r="Q44" s="26"/>
      <c r="R44" s="136"/>
    </row>
    <row r="45" spans="1:18" s="164" customFormat="1" ht="5.25" customHeight="1" x14ac:dyDescent="0.25">
      <c r="A45" s="130"/>
      <c r="B45" s="24"/>
      <c r="C45" s="24"/>
      <c r="D45" s="19"/>
      <c r="E45" s="175"/>
      <c r="F45" s="176"/>
      <c r="G45" s="176"/>
      <c r="H45" s="177"/>
      <c r="I45" s="19"/>
      <c r="J45" s="175"/>
      <c r="K45" s="189"/>
      <c r="L45" s="190"/>
      <c r="M45" s="191"/>
      <c r="N45" s="146"/>
      <c r="O45" s="203"/>
      <c r="P45" s="190"/>
      <c r="Q45" s="204"/>
      <c r="R45" s="136"/>
    </row>
    <row r="46" spans="1:18" s="164" customFormat="1" ht="16.5" customHeight="1" x14ac:dyDescent="0.25">
      <c r="A46" s="130"/>
      <c r="B46" s="24"/>
      <c r="C46" s="24"/>
      <c r="D46" s="19"/>
      <c r="E46" s="517" t="s">
        <v>270</v>
      </c>
      <c r="F46" s="520"/>
      <c r="G46" s="520"/>
      <c r="H46" s="521"/>
      <c r="I46" s="184"/>
      <c r="J46" s="517" t="s">
        <v>216</v>
      </c>
      <c r="K46" s="520"/>
      <c r="L46" s="520"/>
      <c r="M46" s="521"/>
      <c r="N46" s="184"/>
      <c r="O46" s="517" t="s">
        <v>23</v>
      </c>
      <c r="P46" s="518"/>
      <c r="Q46" s="519"/>
      <c r="R46" s="136"/>
    </row>
    <row r="47" spans="1:18" s="164" customFormat="1" ht="7.5" customHeight="1" x14ac:dyDescent="0.25">
      <c r="A47" s="130"/>
      <c r="B47" s="24"/>
      <c r="C47" s="24"/>
      <c r="D47" s="19"/>
      <c r="E47" s="178"/>
      <c r="F47" s="19"/>
      <c r="G47" s="19"/>
      <c r="H47" s="179"/>
      <c r="I47" s="184"/>
      <c r="J47" s="181"/>
      <c r="K47" s="19"/>
      <c r="L47" s="19"/>
      <c r="M47" s="192"/>
      <c r="N47" s="184"/>
      <c r="O47" s="205"/>
      <c r="P47" s="146"/>
      <c r="Q47" s="192"/>
      <c r="R47" s="136"/>
    </row>
    <row r="48" spans="1:18" s="164" customFormat="1" ht="18.75" customHeight="1" x14ac:dyDescent="0.25">
      <c r="A48" s="231" t="s">
        <v>63</v>
      </c>
      <c r="B48" s="24"/>
      <c r="C48" s="24"/>
      <c r="D48" s="19"/>
      <c r="E48" s="180"/>
      <c r="F48" s="510">
        <f>D21</f>
        <v>0</v>
      </c>
      <c r="G48" s="511"/>
      <c r="H48" s="179"/>
      <c r="I48" s="184"/>
      <c r="J48" s="180"/>
      <c r="K48" s="510">
        <f>P2</f>
        <v>0</v>
      </c>
      <c r="L48" s="516"/>
      <c r="M48" s="192"/>
      <c r="N48" s="184"/>
      <c r="O48" s="180"/>
      <c r="P48" s="184"/>
      <c r="Q48" s="179"/>
      <c r="R48" s="136"/>
    </row>
    <row r="49" spans="1:25" s="165" customFormat="1" ht="8.25" customHeight="1" x14ac:dyDescent="0.25">
      <c r="A49" s="232"/>
      <c r="B49" s="143"/>
      <c r="C49" s="143"/>
      <c r="D49" s="144"/>
      <c r="E49" s="181"/>
      <c r="F49" s="262"/>
      <c r="G49" s="262"/>
      <c r="H49" s="182"/>
      <c r="I49" s="207"/>
      <c r="J49" s="193"/>
      <c r="K49" s="263"/>
      <c r="L49" s="263"/>
      <c r="M49" s="264"/>
      <c r="N49" s="207"/>
      <c r="O49" s="206"/>
      <c r="P49" s="207"/>
      <c r="Q49" s="182"/>
      <c r="R49" s="145"/>
    </row>
    <row r="50" spans="1:25" s="164" customFormat="1" ht="20.25" customHeight="1" x14ac:dyDescent="0.25">
      <c r="A50" s="231" t="s">
        <v>255</v>
      </c>
      <c r="B50" s="161"/>
      <c r="C50" s="161"/>
      <c r="D50" s="19"/>
      <c r="E50" s="183"/>
      <c r="F50" s="184"/>
      <c r="G50" s="257">
        <f>SUM('1. Management Questionnaire'!J11+'2. PPAP SAPQP Questionnaire'!J19)</f>
        <v>0</v>
      </c>
      <c r="H50" s="179"/>
      <c r="I50" s="184"/>
      <c r="J50" s="183"/>
      <c r="K50" s="184"/>
      <c r="L50" s="255">
        <f>'3. Crimp Process Questionnaire'!J40</f>
        <v>0</v>
      </c>
      <c r="M50" s="265"/>
      <c r="N50" s="184"/>
      <c r="O50" s="180"/>
      <c r="P50" s="255">
        <f>G50+L50</f>
        <v>0</v>
      </c>
      <c r="Q50" s="179"/>
      <c r="R50" s="136"/>
    </row>
    <row r="51" spans="1:25" s="164" customFormat="1" ht="11.25" customHeight="1" x14ac:dyDescent="0.2">
      <c r="A51" s="137"/>
      <c r="B51" s="82"/>
      <c r="C51" s="82"/>
      <c r="D51" s="19"/>
      <c r="E51" s="185"/>
      <c r="F51" s="184"/>
      <c r="G51" s="19"/>
      <c r="H51" s="179"/>
      <c r="I51" s="184"/>
      <c r="J51" s="194"/>
      <c r="K51" s="184"/>
      <c r="L51" s="27"/>
      <c r="M51" s="195"/>
      <c r="N51" s="184"/>
      <c r="O51" s="180"/>
      <c r="P51" s="184"/>
      <c r="Q51" s="179"/>
      <c r="R51" s="136"/>
    </row>
    <row r="52" spans="1:25" s="164" customFormat="1" ht="20.25" customHeight="1" x14ac:dyDescent="0.2">
      <c r="A52" s="124" t="s">
        <v>64</v>
      </c>
      <c r="B52" s="82"/>
      <c r="C52" s="82"/>
      <c r="D52" s="9"/>
      <c r="E52" s="183"/>
      <c r="F52" s="184"/>
      <c r="G52" s="257">
        <f>SUM('1. Management Questionnaire'!K11+'2. PPAP SAPQP Questionnaire'!K19)</f>
        <v>0</v>
      </c>
      <c r="H52" s="179"/>
      <c r="I52" s="184"/>
      <c r="J52" s="183"/>
      <c r="K52" s="184"/>
      <c r="L52" s="255">
        <f>'3. Crimp Process Questionnaire'!K40</f>
        <v>0</v>
      </c>
      <c r="M52" s="196"/>
      <c r="N52" s="184"/>
      <c r="O52" s="180"/>
      <c r="P52" s="255">
        <f>G52+L52</f>
        <v>0</v>
      </c>
      <c r="Q52" s="179"/>
      <c r="R52" s="136"/>
    </row>
    <row r="53" spans="1:25" s="164" customFormat="1" ht="9" customHeight="1" x14ac:dyDescent="0.2">
      <c r="A53" s="124"/>
      <c r="B53" s="82"/>
      <c r="C53" s="82"/>
      <c r="D53" s="9"/>
      <c r="E53" s="186"/>
      <c r="F53" s="184"/>
      <c r="G53" s="11"/>
      <c r="H53" s="179"/>
      <c r="I53" s="184"/>
      <c r="J53" s="197"/>
      <c r="K53" s="184"/>
      <c r="L53" s="28"/>
      <c r="M53" s="196"/>
      <c r="N53" s="184"/>
      <c r="O53" s="180"/>
      <c r="P53" s="184"/>
      <c r="Q53" s="179"/>
      <c r="R53" s="136"/>
    </row>
    <row r="54" spans="1:25" s="164" customFormat="1" ht="8.25" customHeight="1" x14ac:dyDescent="0.2">
      <c r="A54" s="233"/>
      <c r="B54" s="82"/>
      <c r="C54" s="82"/>
      <c r="D54" s="12"/>
      <c r="E54" s="186"/>
      <c r="F54" s="184"/>
      <c r="G54" s="11"/>
      <c r="H54" s="179"/>
      <c r="I54" s="184"/>
      <c r="J54" s="198"/>
      <c r="K54" s="184"/>
      <c r="L54" s="13"/>
      <c r="M54" s="199"/>
      <c r="N54" s="184"/>
      <c r="O54" s="180"/>
      <c r="P54" s="184"/>
      <c r="Q54" s="179"/>
      <c r="R54" s="136"/>
    </row>
    <row r="55" spans="1:25" s="164" customFormat="1" ht="20.25" customHeight="1" x14ac:dyDescent="0.2">
      <c r="A55" s="124" t="s">
        <v>62</v>
      </c>
      <c r="B55" s="25"/>
      <c r="C55" s="25"/>
      <c r="D55" s="9"/>
      <c r="E55" s="183"/>
      <c r="F55" s="210"/>
      <c r="G55" s="174">
        <f>G50+G52</f>
        <v>0</v>
      </c>
      <c r="H55" s="179"/>
      <c r="I55" s="184"/>
      <c r="J55" s="180"/>
      <c r="K55" s="184"/>
      <c r="L55" s="266">
        <f>L50+L52</f>
        <v>0</v>
      </c>
      <c r="M55" s="200"/>
      <c r="N55" s="184"/>
      <c r="O55" s="180"/>
      <c r="P55" s="266">
        <f>P50+P52</f>
        <v>0</v>
      </c>
      <c r="Q55" s="179"/>
      <c r="R55" s="136"/>
    </row>
    <row r="56" spans="1:25" s="164" customFormat="1" ht="9.75" customHeight="1" x14ac:dyDescent="0.2">
      <c r="A56" s="124"/>
      <c r="B56" s="25"/>
      <c r="C56" s="25"/>
      <c r="D56" s="9"/>
      <c r="E56" s="183"/>
      <c r="F56" s="184"/>
      <c r="G56" s="173"/>
      <c r="H56" s="179"/>
      <c r="I56" s="184"/>
      <c r="J56" s="201"/>
      <c r="K56" s="187"/>
      <c r="L56" s="267"/>
      <c r="M56" s="202"/>
      <c r="N56" s="184"/>
      <c r="O56" s="268"/>
      <c r="P56" s="187"/>
      <c r="Q56" s="188"/>
      <c r="R56" s="136"/>
      <c r="V56" s="448"/>
      <c r="W56" s="449"/>
      <c r="X56" s="449"/>
      <c r="Y56" s="449"/>
    </row>
    <row r="57" spans="1:25" s="164" customFormat="1" ht="23.25" customHeight="1" x14ac:dyDescent="0.2">
      <c r="A57" s="124"/>
      <c r="B57" s="25"/>
      <c r="C57" s="25"/>
      <c r="D57" s="9"/>
      <c r="E57" s="450" t="s">
        <v>70</v>
      </c>
      <c r="F57" s="451"/>
      <c r="G57" s="451"/>
      <c r="H57" s="451"/>
      <c r="I57" s="451"/>
      <c r="J57" s="451"/>
      <c r="K57" s="451"/>
      <c r="L57" s="451"/>
      <c r="M57" s="452"/>
      <c r="N57" s="184"/>
      <c r="O57" s="270"/>
      <c r="P57" s="184"/>
      <c r="Q57" s="184"/>
      <c r="R57" s="136"/>
      <c r="V57" s="449"/>
      <c r="W57" s="449"/>
      <c r="X57" s="449"/>
      <c r="Y57" s="449"/>
    </row>
    <row r="58" spans="1:25" s="164" customFormat="1" ht="15" customHeight="1" x14ac:dyDescent="0.2">
      <c r="A58" s="124"/>
      <c r="B58" s="25"/>
      <c r="C58" s="25"/>
      <c r="D58" s="9"/>
      <c r="E58" s="214"/>
      <c r="F58" s="184"/>
      <c r="G58" s="278" t="s">
        <v>76</v>
      </c>
      <c r="H58" s="215"/>
      <c r="I58" s="184"/>
      <c r="J58" s="216"/>
      <c r="K58" s="184"/>
      <c r="L58" s="278" t="s">
        <v>76</v>
      </c>
      <c r="M58" s="217"/>
      <c r="N58" s="184"/>
      <c r="O58" s="270"/>
      <c r="P58" s="184"/>
      <c r="Q58" s="184"/>
      <c r="R58" s="136"/>
      <c r="V58" s="269"/>
      <c r="W58" s="269"/>
      <c r="X58" s="269"/>
      <c r="Y58" s="269"/>
    </row>
    <row r="59" spans="1:25" s="164" customFormat="1" ht="20.25" customHeight="1" x14ac:dyDescent="0.2">
      <c r="A59" s="124" t="s">
        <v>61</v>
      </c>
      <c r="B59" s="25"/>
      <c r="C59" s="25"/>
      <c r="D59" s="9"/>
      <c r="E59" s="257"/>
      <c r="F59" s="67"/>
      <c r="G59" s="510">
        <f>F48+90</f>
        <v>90</v>
      </c>
      <c r="H59" s="511"/>
      <c r="I59" s="270"/>
      <c r="J59" s="257"/>
      <c r="K59" s="10"/>
      <c r="L59" s="510">
        <f>K48+90</f>
        <v>90</v>
      </c>
      <c r="M59" s="511"/>
      <c r="N59" s="184"/>
      <c r="O59" s="453" t="s">
        <v>68</v>
      </c>
      <c r="P59" s="454"/>
      <c r="Q59" s="455"/>
      <c r="R59" s="136"/>
    </row>
    <row r="60" spans="1:25" s="164" customFormat="1" ht="8.25" customHeight="1" x14ac:dyDescent="0.2">
      <c r="A60" s="234"/>
      <c r="B60" s="261"/>
      <c r="C60" s="261"/>
      <c r="D60" s="261"/>
      <c r="E60" s="213"/>
      <c r="F60" s="67"/>
      <c r="G60" s="211"/>
      <c r="H60" s="271"/>
      <c r="I60" s="270"/>
      <c r="J60" s="218"/>
      <c r="K60" s="10"/>
      <c r="L60" s="211"/>
      <c r="M60" s="179"/>
      <c r="N60" s="184"/>
      <c r="O60" s="514"/>
      <c r="P60" s="515"/>
      <c r="Q60" s="515"/>
      <c r="R60" s="136"/>
    </row>
    <row r="61" spans="1:25" s="164" customFormat="1" ht="8.25" customHeight="1" x14ac:dyDescent="0.2">
      <c r="A61" s="246"/>
      <c r="E61" s="272"/>
      <c r="F61" s="273"/>
      <c r="G61" s="56"/>
      <c r="H61" s="271"/>
      <c r="I61" s="270"/>
      <c r="J61" s="218"/>
      <c r="K61" s="273"/>
      <c r="L61" s="56"/>
      <c r="M61" s="179"/>
      <c r="N61" s="184"/>
      <c r="R61" s="136"/>
      <c r="S61" s="274"/>
      <c r="T61" s="184"/>
      <c r="U61" s="184"/>
    </row>
    <row r="62" spans="1:25" s="164" customFormat="1" ht="19.5" customHeight="1" x14ac:dyDescent="0.2">
      <c r="A62" s="509" t="s">
        <v>71</v>
      </c>
      <c r="B62" s="493"/>
      <c r="C62" s="493"/>
      <c r="D62" s="493"/>
      <c r="E62" s="257"/>
      <c r="F62" s="287" t="s">
        <v>77</v>
      </c>
      <c r="G62" s="512"/>
      <c r="H62" s="513"/>
      <c r="I62" s="184"/>
      <c r="J62" s="257"/>
      <c r="K62" s="287" t="s">
        <v>77</v>
      </c>
      <c r="L62" s="512"/>
      <c r="M62" s="513"/>
      <c r="P62" s="257"/>
      <c r="R62" s="136"/>
    </row>
    <row r="63" spans="1:25" s="164" customFormat="1" ht="10.5" customHeight="1" x14ac:dyDescent="0.2">
      <c r="A63" s="234"/>
      <c r="B63" s="73"/>
      <c r="C63" s="73"/>
      <c r="D63" s="73"/>
      <c r="E63" s="238"/>
      <c r="F63" s="239"/>
      <c r="G63" s="240"/>
      <c r="H63" s="275"/>
      <c r="I63" s="236"/>
      <c r="J63" s="238"/>
      <c r="K63" s="239"/>
      <c r="L63" s="240"/>
      <c r="M63" s="275"/>
      <c r="N63" s="237"/>
      <c r="O63" s="235"/>
      <c r="P63" s="276"/>
      <c r="Q63" s="211"/>
      <c r="R63" s="136"/>
    </row>
    <row r="64" spans="1:25" s="164" customFormat="1" ht="15" customHeight="1" x14ac:dyDescent="0.25">
      <c r="A64" s="137"/>
      <c r="B64" s="19"/>
      <c r="C64" s="19"/>
      <c r="D64" s="17"/>
      <c r="E64" s="17"/>
      <c r="F64" s="17"/>
      <c r="G64" s="17"/>
      <c r="H64" s="17"/>
      <c r="I64" s="17"/>
      <c r="J64" s="17"/>
      <c r="K64" s="18"/>
      <c r="L64" s="18"/>
      <c r="M64" s="18"/>
      <c r="N64" s="18"/>
      <c r="O64" s="241"/>
      <c r="P64" s="241"/>
      <c r="Q64" s="241"/>
      <c r="R64" s="134"/>
    </row>
    <row r="65" spans="1:18" s="8" customFormat="1" ht="6" customHeight="1" x14ac:dyDescent="0.2">
      <c r="A65" s="219"/>
      <c r="B65" s="220"/>
      <c r="C65" s="220"/>
      <c r="D65" s="221"/>
      <c r="E65" s="222"/>
      <c r="F65" s="222"/>
      <c r="G65" s="223"/>
      <c r="H65" s="223"/>
      <c r="I65" s="212"/>
      <c r="J65" s="212"/>
      <c r="K65" s="224"/>
      <c r="L65" s="225"/>
      <c r="M65" s="225"/>
      <c r="N65" s="226"/>
      <c r="O65" s="226"/>
      <c r="P65" s="226"/>
      <c r="Q65" s="226"/>
      <c r="R65" s="227"/>
    </row>
    <row r="66" spans="1:18" s="8" customFormat="1" ht="21.75" customHeight="1" x14ac:dyDescent="0.2">
      <c r="A66" s="534" t="s">
        <v>65</v>
      </c>
      <c r="B66" s="493"/>
      <c r="C66" s="494"/>
      <c r="D66" s="522"/>
      <c r="E66" s="523"/>
      <c r="F66" s="523"/>
      <c r="G66" s="523"/>
      <c r="H66" s="523"/>
      <c r="I66" s="523"/>
      <c r="J66" s="523"/>
      <c r="K66" s="523"/>
      <c r="L66" s="523"/>
      <c r="M66" s="523"/>
      <c r="N66" s="523"/>
      <c r="O66" s="523"/>
      <c r="P66" s="523"/>
      <c r="Q66" s="523"/>
      <c r="R66" s="524"/>
    </row>
    <row r="67" spans="1:18" s="164" customFormat="1" ht="6" customHeight="1" x14ac:dyDescent="0.25">
      <c r="A67" s="137"/>
      <c r="B67" s="19"/>
      <c r="C67" s="19"/>
      <c r="D67" s="17"/>
      <c r="E67" s="17"/>
      <c r="F67" s="17"/>
      <c r="G67" s="17"/>
      <c r="H67" s="17"/>
      <c r="I67" s="17"/>
      <c r="J67" s="17"/>
      <c r="K67" s="18"/>
      <c r="L67" s="18"/>
      <c r="M67" s="18"/>
      <c r="N67" s="18"/>
      <c r="O67" s="18"/>
      <c r="P67" s="18"/>
      <c r="Q67" s="18"/>
      <c r="R67" s="139"/>
    </row>
    <row r="68" spans="1:18" s="164" customFormat="1" ht="15" customHeight="1" x14ac:dyDescent="0.2">
      <c r="A68" s="535" t="s">
        <v>4</v>
      </c>
      <c r="B68" s="493"/>
      <c r="C68" s="494"/>
      <c r="D68" s="497"/>
      <c r="E68" s="525"/>
      <c r="F68" s="525"/>
      <c r="G68" s="525"/>
      <c r="H68" s="525"/>
      <c r="I68" s="525"/>
      <c r="J68" s="525"/>
      <c r="K68" s="525"/>
      <c r="L68" s="525"/>
      <c r="M68" s="525"/>
      <c r="N68" s="525"/>
      <c r="O68" s="525"/>
      <c r="P68" s="525"/>
      <c r="Q68" s="525"/>
      <c r="R68" s="526"/>
    </row>
    <row r="69" spans="1:18" s="164" customFormat="1" ht="15" customHeight="1" x14ac:dyDescent="0.2">
      <c r="A69" s="495"/>
      <c r="B69" s="493"/>
      <c r="C69" s="494"/>
      <c r="D69" s="527"/>
      <c r="E69" s="528"/>
      <c r="F69" s="528"/>
      <c r="G69" s="528"/>
      <c r="H69" s="528"/>
      <c r="I69" s="528"/>
      <c r="J69" s="528"/>
      <c r="K69" s="528"/>
      <c r="L69" s="528"/>
      <c r="M69" s="528"/>
      <c r="N69" s="528"/>
      <c r="O69" s="528"/>
      <c r="P69" s="528"/>
      <c r="Q69" s="528"/>
      <c r="R69" s="529"/>
    </row>
    <row r="70" spans="1:18" s="166" customFormat="1" ht="15" customHeight="1" x14ac:dyDescent="0.2">
      <c r="A70" s="495"/>
      <c r="B70" s="493"/>
      <c r="C70" s="494"/>
      <c r="D70" s="527"/>
      <c r="E70" s="528"/>
      <c r="F70" s="528"/>
      <c r="G70" s="528"/>
      <c r="H70" s="528"/>
      <c r="I70" s="528"/>
      <c r="J70" s="528"/>
      <c r="K70" s="528"/>
      <c r="L70" s="528"/>
      <c r="M70" s="528"/>
      <c r="N70" s="528"/>
      <c r="O70" s="528"/>
      <c r="P70" s="528"/>
      <c r="Q70" s="528"/>
      <c r="R70" s="529"/>
    </row>
    <row r="71" spans="1:18" s="164" customFormat="1" ht="15" customHeight="1" x14ac:dyDescent="0.2">
      <c r="A71" s="495"/>
      <c r="B71" s="493"/>
      <c r="C71" s="494"/>
      <c r="D71" s="527"/>
      <c r="E71" s="528"/>
      <c r="F71" s="528"/>
      <c r="G71" s="528"/>
      <c r="H71" s="528"/>
      <c r="I71" s="528"/>
      <c r="J71" s="528"/>
      <c r="K71" s="528"/>
      <c r="L71" s="528"/>
      <c r="M71" s="528"/>
      <c r="N71" s="528"/>
      <c r="O71" s="528"/>
      <c r="P71" s="528"/>
      <c r="Q71" s="528"/>
      <c r="R71" s="529"/>
    </row>
    <row r="72" spans="1:18" s="164" customFormat="1" ht="15" customHeight="1" x14ac:dyDescent="0.2">
      <c r="A72" s="495"/>
      <c r="B72" s="493"/>
      <c r="C72" s="494"/>
      <c r="D72" s="527"/>
      <c r="E72" s="528"/>
      <c r="F72" s="528"/>
      <c r="G72" s="528"/>
      <c r="H72" s="528"/>
      <c r="I72" s="528"/>
      <c r="J72" s="528"/>
      <c r="K72" s="528"/>
      <c r="L72" s="528"/>
      <c r="M72" s="528"/>
      <c r="N72" s="528"/>
      <c r="O72" s="528"/>
      <c r="P72" s="528"/>
      <c r="Q72" s="528"/>
      <c r="R72" s="529"/>
    </row>
    <row r="73" spans="1:18" s="164" customFormat="1" ht="15" customHeight="1" x14ac:dyDescent="0.2">
      <c r="A73" s="495"/>
      <c r="B73" s="493"/>
      <c r="C73" s="494"/>
      <c r="D73" s="527"/>
      <c r="E73" s="528"/>
      <c r="F73" s="528"/>
      <c r="G73" s="528"/>
      <c r="H73" s="528"/>
      <c r="I73" s="528"/>
      <c r="J73" s="528"/>
      <c r="K73" s="528"/>
      <c r="L73" s="528"/>
      <c r="M73" s="528"/>
      <c r="N73" s="528"/>
      <c r="O73" s="528"/>
      <c r="P73" s="528"/>
      <c r="Q73" s="528"/>
      <c r="R73" s="529"/>
    </row>
    <row r="74" spans="1:18" s="164" customFormat="1" ht="1.5" customHeight="1" x14ac:dyDescent="0.2">
      <c r="A74" s="131"/>
      <c r="B74" s="1"/>
      <c r="C74" s="1"/>
      <c r="D74" s="527"/>
      <c r="E74" s="528"/>
      <c r="F74" s="528"/>
      <c r="G74" s="528"/>
      <c r="H74" s="528"/>
      <c r="I74" s="528"/>
      <c r="J74" s="528"/>
      <c r="K74" s="528"/>
      <c r="L74" s="528"/>
      <c r="M74" s="528"/>
      <c r="N74" s="528"/>
      <c r="O74" s="528"/>
      <c r="P74" s="528"/>
      <c r="Q74" s="528"/>
      <c r="R74" s="529"/>
    </row>
    <row r="75" spans="1:18" s="164" customFormat="1" ht="3" customHeight="1" x14ac:dyDescent="0.2">
      <c r="A75" s="131"/>
      <c r="B75" s="1"/>
      <c r="C75" s="1"/>
      <c r="D75" s="530"/>
      <c r="E75" s="531"/>
      <c r="F75" s="531"/>
      <c r="G75" s="531"/>
      <c r="H75" s="531"/>
      <c r="I75" s="531"/>
      <c r="J75" s="531"/>
      <c r="K75" s="531"/>
      <c r="L75" s="531"/>
      <c r="M75" s="531"/>
      <c r="N75" s="531"/>
      <c r="O75" s="531"/>
      <c r="P75" s="531"/>
      <c r="Q75" s="531"/>
      <c r="R75" s="532"/>
    </row>
    <row r="76" spans="1:18" s="164" customFormat="1" ht="15" customHeight="1" x14ac:dyDescent="0.2">
      <c r="A76" s="535" t="s">
        <v>45</v>
      </c>
      <c r="B76" s="493"/>
      <c r="C76" s="494"/>
      <c r="D76" s="533"/>
      <c r="E76" s="525"/>
      <c r="F76" s="525"/>
      <c r="G76" s="525"/>
      <c r="H76" s="525"/>
      <c r="I76" s="525"/>
      <c r="J76" s="525"/>
      <c r="K76" s="525"/>
      <c r="L76" s="525"/>
      <c r="M76" s="525"/>
      <c r="N76" s="525"/>
      <c r="O76" s="525"/>
      <c r="P76" s="525"/>
      <c r="Q76" s="525"/>
      <c r="R76" s="526"/>
    </row>
    <row r="77" spans="1:18" s="164" customFormat="1" ht="15" customHeight="1" x14ac:dyDescent="0.2">
      <c r="A77" s="495"/>
      <c r="B77" s="493"/>
      <c r="C77" s="494"/>
      <c r="D77" s="527"/>
      <c r="E77" s="528"/>
      <c r="F77" s="528"/>
      <c r="G77" s="528"/>
      <c r="H77" s="528"/>
      <c r="I77" s="528"/>
      <c r="J77" s="528"/>
      <c r="K77" s="528"/>
      <c r="L77" s="528"/>
      <c r="M77" s="528"/>
      <c r="N77" s="528"/>
      <c r="O77" s="528"/>
      <c r="P77" s="528"/>
      <c r="Q77" s="528"/>
      <c r="R77" s="529"/>
    </row>
    <row r="78" spans="1:18" s="164" customFormat="1" ht="15" customHeight="1" x14ac:dyDescent="0.2">
      <c r="A78" s="495"/>
      <c r="B78" s="493"/>
      <c r="C78" s="494"/>
      <c r="D78" s="527"/>
      <c r="E78" s="528"/>
      <c r="F78" s="528"/>
      <c r="G78" s="528"/>
      <c r="H78" s="528"/>
      <c r="I78" s="528"/>
      <c r="J78" s="528"/>
      <c r="K78" s="528"/>
      <c r="L78" s="528"/>
      <c r="M78" s="528"/>
      <c r="N78" s="528"/>
      <c r="O78" s="528"/>
      <c r="P78" s="528"/>
      <c r="Q78" s="528"/>
      <c r="R78" s="529"/>
    </row>
    <row r="79" spans="1:18" s="164" customFormat="1" ht="15" customHeight="1" x14ac:dyDescent="0.2">
      <c r="A79" s="495"/>
      <c r="B79" s="493"/>
      <c r="C79" s="494"/>
      <c r="D79" s="527"/>
      <c r="E79" s="528"/>
      <c r="F79" s="528"/>
      <c r="G79" s="528"/>
      <c r="H79" s="528"/>
      <c r="I79" s="528"/>
      <c r="J79" s="528"/>
      <c r="K79" s="528"/>
      <c r="L79" s="528"/>
      <c r="M79" s="528"/>
      <c r="N79" s="528"/>
      <c r="O79" s="528"/>
      <c r="P79" s="528"/>
      <c r="Q79" s="528"/>
      <c r="R79" s="529"/>
    </row>
    <row r="80" spans="1:18" s="164" customFormat="1" ht="15" customHeight="1" x14ac:dyDescent="0.2">
      <c r="A80" s="495"/>
      <c r="B80" s="493"/>
      <c r="C80" s="494"/>
      <c r="D80" s="527"/>
      <c r="E80" s="528"/>
      <c r="F80" s="528"/>
      <c r="G80" s="528"/>
      <c r="H80" s="528"/>
      <c r="I80" s="528"/>
      <c r="J80" s="528"/>
      <c r="K80" s="528"/>
      <c r="L80" s="528"/>
      <c r="M80" s="528"/>
      <c r="N80" s="528"/>
      <c r="O80" s="528"/>
      <c r="P80" s="528"/>
      <c r="Q80" s="528"/>
      <c r="R80" s="529"/>
    </row>
    <row r="81" spans="1:18" s="164" customFormat="1" ht="15" customHeight="1" x14ac:dyDescent="0.2">
      <c r="A81" s="495"/>
      <c r="B81" s="493"/>
      <c r="C81" s="494"/>
      <c r="D81" s="527"/>
      <c r="E81" s="528"/>
      <c r="F81" s="528"/>
      <c r="G81" s="528"/>
      <c r="H81" s="528"/>
      <c r="I81" s="528"/>
      <c r="J81" s="528"/>
      <c r="K81" s="528"/>
      <c r="L81" s="528"/>
      <c r="M81" s="528"/>
      <c r="N81" s="528"/>
      <c r="O81" s="528"/>
      <c r="P81" s="528"/>
      <c r="Q81" s="528"/>
      <c r="R81" s="529"/>
    </row>
    <row r="82" spans="1:18" s="164" customFormat="1" ht="15" hidden="1" customHeight="1" x14ac:dyDescent="0.2">
      <c r="A82" s="131"/>
      <c r="B82" s="1"/>
      <c r="C82" s="1"/>
      <c r="D82" s="527"/>
      <c r="E82" s="528"/>
      <c r="F82" s="528"/>
      <c r="G82" s="528"/>
      <c r="H82" s="528"/>
      <c r="I82" s="528"/>
      <c r="J82" s="528"/>
      <c r="K82" s="528"/>
      <c r="L82" s="528"/>
      <c r="M82" s="528"/>
      <c r="N82" s="528"/>
      <c r="O82" s="528"/>
      <c r="P82" s="528"/>
      <c r="Q82" s="528"/>
      <c r="R82" s="529"/>
    </row>
    <row r="83" spans="1:18" s="164" customFormat="1" ht="1.5" customHeight="1" x14ac:dyDescent="0.2">
      <c r="A83" s="131"/>
      <c r="B83" s="1"/>
      <c r="C83" s="1"/>
      <c r="D83" s="530"/>
      <c r="E83" s="531"/>
      <c r="F83" s="531"/>
      <c r="G83" s="531"/>
      <c r="H83" s="531"/>
      <c r="I83" s="531"/>
      <c r="J83" s="531"/>
      <c r="K83" s="531"/>
      <c r="L83" s="531"/>
      <c r="M83" s="531"/>
      <c r="N83" s="531"/>
      <c r="O83" s="531"/>
      <c r="P83" s="531"/>
      <c r="Q83" s="531"/>
      <c r="R83" s="532"/>
    </row>
    <row r="84" spans="1:18" ht="6" customHeight="1" x14ac:dyDescent="0.2">
      <c r="A84" s="131"/>
      <c r="B84" s="1"/>
      <c r="C84" s="1"/>
      <c r="D84" s="1"/>
      <c r="E84" s="1"/>
      <c r="F84" s="1"/>
      <c r="G84" s="1"/>
      <c r="H84" s="1"/>
      <c r="I84" s="1"/>
      <c r="J84" s="1"/>
      <c r="K84" s="1"/>
      <c r="L84" s="1"/>
      <c r="M84" s="1"/>
      <c r="N84" s="1"/>
      <c r="O84" s="1"/>
      <c r="P84" s="1"/>
      <c r="Q84" s="1"/>
      <c r="R84" s="129"/>
    </row>
    <row r="85" spans="1:18" ht="23.25" customHeight="1" x14ac:dyDescent="0.2">
      <c r="A85" s="157"/>
      <c r="B85" s="159"/>
      <c r="C85" s="159"/>
      <c r="D85" s="158"/>
      <c r="E85" s="158"/>
      <c r="F85" s="158"/>
      <c r="G85" s="1"/>
      <c r="H85" s="1"/>
      <c r="I85" s="1"/>
      <c r="J85" s="1"/>
      <c r="K85" s="1"/>
      <c r="L85" s="1"/>
      <c r="M85" s="159"/>
      <c r="N85" s="158"/>
      <c r="O85" s="158"/>
      <c r="P85" s="158"/>
      <c r="Q85" s="158"/>
      <c r="R85" s="160"/>
    </row>
    <row r="86" spans="1:18" ht="21" customHeight="1" x14ac:dyDescent="0.2">
      <c r="A86" s="208" t="s">
        <v>46</v>
      </c>
      <c r="B86" s="209"/>
      <c r="C86" s="209"/>
      <c r="D86" s="209"/>
      <c r="E86" s="209"/>
      <c r="F86" s="209"/>
      <c r="G86" s="209"/>
      <c r="H86" s="209"/>
      <c r="I86" s="209"/>
      <c r="J86" s="209"/>
      <c r="K86" s="209"/>
      <c r="L86" s="209"/>
      <c r="M86" s="209" t="s">
        <v>3</v>
      </c>
      <c r="N86" s="209"/>
      <c r="O86" s="209"/>
      <c r="P86" s="209"/>
      <c r="Q86" s="1"/>
      <c r="R86" s="129"/>
    </row>
    <row r="87" spans="1:18" ht="4.5" customHeight="1" thickBot="1" x14ac:dyDescent="0.25">
      <c r="A87" s="140"/>
      <c r="B87" s="3"/>
      <c r="C87" s="3"/>
      <c r="D87" s="3"/>
      <c r="E87" s="3"/>
      <c r="F87" s="3"/>
      <c r="G87" s="3"/>
      <c r="H87" s="3"/>
      <c r="I87" s="3"/>
      <c r="J87" s="3"/>
      <c r="K87" s="3"/>
      <c r="L87" s="3"/>
      <c r="M87" s="3"/>
      <c r="N87" s="3"/>
      <c r="O87" s="3"/>
      <c r="P87" s="3"/>
      <c r="Q87" s="3"/>
      <c r="R87" s="141"/>
    </row>
    <row r="88" spans="1:18" ht="16.5" customHeight="1" x14ac:dyDescent="0.2">
      <c r="A88" s="1"/>
      <c r="B88" s="1"/>
      <c r="C88" s="1"/>
      <c r="D88" s="1"/>
      <c r="E88" s="1"/>
      <c r="F88" s="1"/>
      <c r="G88" s="1"/>
      <c r="H88" s="1"/>
      <c r="I88" s="1"/>
      <c r="J88" s="1"/>
      <c r="K88" s="1"/>
      <c r="L88" s="1"/>
      <c r="M88" s="1"/>
      <c r="N88" s="1"/>
      <c r="O88" s="1"/>
      <c r="P88" s="1"/>
      <c r="Q88" s="1"/>
      <c r="R88" s="167"/>
    </row>
    <row r="89" spans="1:18" ht="13.5" customHeight="1" x14ac:dyDescent="0.2">
      <c r="A89" s="168"/>
      <c r="B89" s="168"/>
      <c r="C89" s="168"/>
      <c r="D89" s="1"/>
      <c r="E89" s="1"/>
      <c r="F89" s="1"/>
      <c r="G89" s="1"/>
      <c r="H89" s="1"/>
      <c r="I89" s="1"/>
      <c r="J89" s="1"/>
      <c r="K89" s="1"/>
      <c r="L89" s="1"/>
      <c r="M89" s="1"/>
      <c r="N89" s="1"/>
      <c r="O89" s="1"/>
      <c r="P89" s="1"/>
      <c r="Q89" s="1"/>
      <c r="R89" s="167"/>
    </row>
    <row r="90" spans="1:18" ht="14.25" customHeight="1" x14ac:dyDescent="0.2">
      <c r="A90" s="169"/>
      <c r="B90" s="169"/>
      <c r="C90" s="169"/>
      <c r="D90" s="1"/>
      <c r="E90" s="1"/>
      <c r="F90" s="1"/>
      <c r="G90" s="167"/>
      <c r="H90" s="167"/>
      <c r="I90" s="167"/>
      <c r="J90" s="167"/>
      <c r="K90" s="167"/>
      <c r="L90" s="167"/>
      <c r="M90" s="167"/>
      <c r="N90" s="167"/>
      <c r="O90" s="167"/>
      <c r="P90" s="167"/>
      <c r="Q90" s="167"/>
      <c r="R90" s="167"/>
    </row>
    <row r="91" spans="1:18" ht="15" x14ac:dyDescent="0.2">
      <c r="A91" s="169"/>
      <c r="B91" s="169"/>
      <c r="C91" s="169"/>
      <c r="D91" s="1"/>
      <c r="E91" s="1"/>
      <c r="F91" s="1"/>
      <c r="G91" s="167"/>
      <c r="H91" s="167"/>
      <c r="I91" s="167"/>
      <c r="J91" s="167"/>
      <c r="K91" s="167"/>
      <c r="L91" s="167"/>
      <c r="M91" s="167"/>
      <c r="N91" s="167"/>
      <c r="O91" s="167"/>
      <c r="P91" s="167"/>
      <c r="Q91" s="167"/>
      <c r="R91" s="167"/>
    </row>
    <row r="92" spans="1:18" ht="15" x14ac:dyDescent="0.2">
      <c r="A92" s="169"/>
      <c r="B92" s="169"/>
      <c r="C92" s="169"/>
      <c r="D92" s="1"/>
      <c r="E92" s="1"/>
      <c r="F92" s="1"/>
      <c r="G92" s="167"/>
      <c r="H92" s="167"/>
      <c r="I92" s="167"/>
      <c r="J92" s="167"/>
      <c r="K92" s="167"/>
      <c r="L92" s="167"/>
      <c r="M92" s="167"/>
      <c r="N92" s="167"/>
      <c r="O92" s="167"/>
      <c r="P92" s="167"/>
      <c r="Q92" s="167"/>
      <c r="R92" s="167"/>
    </row>
    <row r="93" spans="1:18" ht="12" hidden="1" customHeight="1" x14ac:dyDescent="0.2">
      <c r="A93" s="169" t="s">
        <v>34</v>
      </c>
      <c r="B93" s="169"/>
      <c r="C93" s="169"/>
      <c r="D93" s="1"/>
      <c r="E93" s="1"/>
      <c r="F93" s="1"/>
      <c r="G93" s="167"/>
      <c r="H93" s="167"/>
      <c r="I93" s="167"/>
      <c r="J93" s="167"/>
      <c r="K93" s="167"/>
      <c r="L93" s="167"/>
      <c r="M93" s="167"/>
      <c r="N93" s="167"/>
      <c r="O93" s="167"/>
      <c r="P93" s="167"/>
      <c r="Q93" s="167"/>
      <c r="R93" s="167"/>
    </row>
    <row r="94" spans="1:18" ht="12" hidden="1" customHeight="1" x14ac:dyDescent="0.2">
      <c r="A94" s="169" t="s">
        <v>34</v>
      </c>
      <c r="B94" s="169"/>
      <c r="C94" s="169"/>
      <c r="D94" s="1"/>
      <c r="E94" s="1"/>
      <c r="F94" s="1"/>
      <c r="G94" s="167"/>
      <c r="H94" s="167"/>
      <c r="I94" s="167"/>
      <c r="J94" s="167"/>
      <c r="K94" s="167"/>
      <c r="L94" s="167"/>
      <c r="M94" s="167"/>
      <c r="N94" s="167"/>
      <c r="O94" s="167"/>
      <c r="P94" s="167"/>
      <c r="Q94" s="167"/>
      <c r="R94" s="167"/>
    </row>
    <row r="95" spans="1:18" hidden="1" x14ac:dyDescent="0.2">
      <c r="A95" s="170" t="s">
        <v>34</v>
      </c>
      <c r="B95" s="170"/>
      <c r="C95" s="170"/>
    </row>
    <row r="97" spans="2:3" ht="5.25" customHeight="1" x14ac:dyDescent="0.2">
      <c r="B97" s="170" t="s">
        <v>72</v>
      </c>
    </row>
    <row r="98" spans="2:3" ht="3.75" customHeight="1" x14ac:dyDescent="0.2">
      <c r="B98" s="170" t="s">
        <v>75</v>
      </c>
      <c r="C98" s="170" t="s">
        <v>66</v>
      </c>
    </row>
    <row r="99" spans="2:3" ht="3.75" customHeight="1" x14ac:dyDescent="0.2">
      <c r="B99" s="170" t="s">
        <v>60</v>
      </c>
      <c r="C99" s="170" t="s">
        <v>67</v>
      </c>
    </row>
  </sheetData>
  <sheetProtection algorithmName="SHA-512" hashValue="A2pZC+kYG5zu3glARhq4dMI2MeGJjBT0B3FBqy5XrcPqfys93F7zw3TUu6A21LYnQpqcdhkisn9d3bQn3v2KXQ==" saltValue="N4bfwt36iIUivx3KBlM/cg==" spinCount="100000" sheet="1" objects="1" scenarios="1" formatColumns="0" formatRows="0" selectLockedCells="1"/>
  <mergeCells count="47">
    <mergeCell ref="D66:R66"/>
    <mergeCell ref="D68:R75"/>
    <mergeCell ref="D76:R83"/>
    <mergeCell ref="A66:C66"/>
    <mergeCell ref="A68:C73"/>
    <mergeCell ref="A76:C81"/>
    <mergeCell ref="A62:D62"/>
    <mergeCell ref="G59:H59"/>
    <mergeCell ref="L59:M59"/>
    <mergeCell ref="G62:H62"/>
    <mergeCell ref="O38:R40"/>
    <mergeCell ref="O60:Q60"/>
    <mergeCell ref="L62:M62"/>
    <mergeCell ref="F48:G48"/>
    <mergeCell ref="K48:L48"/>
    <mergeCell ref="O46:Q46"/>
    <mergeCell ref="E46:H46"/>
    <mergeCell ref="J46:M46"/>
    <mergeCell ref="I38:N40"/>
    <mergeCell ref="A35:C37"/>
    <mergeCell ref="A38:C40"/>
    <mergeCell ref="D38:H40"/>
    <mergeCell ref="D35:H37"/>
    <mergeCell ref="I35:N37"/>
    <mergeCell ref="A21:C21"/>
    <mergeCell ref="A23:C23"/>
    <mergeCell ref="G21:I21"/>
    <mergeCell ref="N21:R21"/>
    <mergeCell ref="D8:R8"/>
    <mergeCell ref="D10:R10"/>
    <mergeCell ref="F12:R12"/>
    <mergeCell ref="F14:G14"/>
    <mergeCell ref="Q14:R14"/>
    <mergeCell ref="F16:R16"/>
    <mergeCell ref="F18:R18"/>
    <mergeCell ref="D21:E21"/>
    <mergeCell ref="D23:E23"/>
    <mergeCell ref="V56:Y57"/>
    <mergeCell ref="E57:M57"/>
    <mergeCell ref="O59:Q59"/>
    <mergeCell ref="P1:R1"/>
    <mergeCell ref="P2:R2"/>
    <mergeCell ref="D4:R4"/>
    <mergeCell ref="D6:R6"/>
    <mergeCell ref="F1:L2"/>
    <mergeCell ref="O35:R37"/>
    <mergeCell ref="F32:R32"/>
  </mergeCells>
  <phoneticPr fontId="21" type="noConversion"/>
  <conditionalFormatting sqref="Q63 P62">
    <cfRule type="cellIs" dxfId="19" priority="1" stopIfTrue="1" operator="equal">
      <formula>$C$98</formula>
    </cfRule>
    <cfRule type="cellIs" dxfId="18" priority="2" stopIfTrue="1" operator="equal">
      <formula>$C$99</formula>
    </cfRule>
  </conditionalFormatting>
  <conditionalFormatting sqref="D66">
    <cfRule type="cellIs" dxfId="17" priority="3" stopIfTrue="1" operator="equal">
      <formula>$A$93</formula>
    </cfRule>
  </conditionalFormatting>
  <conditionalFormatting sqref="E63 J63">
    <cfRule type="cellIs" dxfId="16" priority="4" stopIfTrue="1" operator="equal">
      <formula>$B$98</formula>
    </cfRule>
    <cfRule type="cellIs" dxfId="15" priority="5" stopIfTrue="1" operator="equal">
      <formula>$B$99</formula>
    </cfRule>
  </conditionalFormatting>
  <conditionalFormatting sqref="G60 L60">
    <cfRule type="cellIs" dxfId="14" priority="6" stopIfTrue="1" operator="equal">
      <formula>$B$98</formula>
    </cfRule>
    <cfRule type="cellIs" dxfId="13" priority="7" stopIfTrue="1" operator="equal">
      <formula>$B$99</formula>
    </cfRule>
  </conditionalFormatting>
  <dataValidations disablePrompts="1" count="3">
    <dataValidation type="list" allowBlank="1" showInputMessage="1" showErrorMessage="1" sqref="Q63 P62" xr:uid="{00000000-0002-0000-0100-000000000000}">
      <formula1>$C$98:$C$99</formula1>
    </dataValidation>
    <dataValidation type="list" allowBlank="1" showInputMessage="1" showErrorMessage="1" sqref="E62:E63 J62:J63 G60 E59 J59 L60" xr:uid="{00000000-0002-0000-0100-000001000000}">
      <formula1>$B$98:$B$99</formula1>
    </dataValidation>
    <dataValidation type="list" allowBlank="1" showInputMessage="1" showErrorMessage="1" sqref="J21" xr:uid="{00000000-0002-0000-0100-000002000000}">
      <formula1>$B$97</formula1>
    </dataValidation>
  </dataValidations>
  <pageMargins left="0.78740157480314965" right="0.78740157480314965" top="0.98425196850393704" bottom="0.98425196850393704" header="0.51181102362204722" footer="0.51181102362204722"/>
  <pageSetup paperSize="9" scale="60" orientation="portrait" r:id="rId1"/>
  <headerFooter alignWithMargins="0">
    <oddHeader>&amp;LVS069 Appendix F
Crimping Requirements and Assessment Report</oddHeader>
    <oddFooter>&amp;LVersion 1.0 / 1-Apr-2018&amp;C&amp;A&amp;R&amp;P (&amp;N)</oddFooter>
  </headerFooter>
  <rowBreaks count="1" manualBreakCount="1">
    <brk id="87" max="17" man="1"/>
  </rowBreaks>
  <ignoredErrors>
    <ignoredError sqref="G50 G52" unlockedFormula="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41"/>
  </sheetPr>
  <dimension ref="A1:S79"/>
  <sheetViews>
    <sheetView view="pageLayout" zoomScale="80" zoomScaleNormal="75" zoomScaleSheetLayoutView="75" zoomScalePageLayoutView="80" workbookViewId="0">
      <selection activeCell="J7" sqref="J7"/>
    </sheetView>
  </sheetViews>
  <sheetFormatPr defaultColWidth="1.85546875" defaultRowHeight="12.75" x14ac:dyDescent="0.2"/>
  <cols>
    <col min="1" max="1" width="6.140625" style="56" customWidth="1"/>
    <col min="2" max="2" width="9" style="66" customWidth="1"/>
    <col min="3" max="3" width="17.42578125" style="51" customWidth="1"/>
    <col min="4" max="4" width="78" style="51" customWidth="1"/>
    <col min="5" max="6" width="3.140625" style="51" customWidth="1"/>
    <col min="7" max="7" width="54" style="51" customWidth="1"/>
    <col min="8" max="8" width="4.42578125" style="54" customWidth="1"/>
    <col min="9" max="10" width="4.42578125" style="56" customWidth="1"/>
    <col min="11" max="11" width="4.5703125" style="56" customWidth="1"/>
    <col min="12" max="12" width="4.85546875" style="56" customWidth="1"/>
    <col min="13" max="13" width="63.5703125" style="288" customWidth="1"/>
    <col min="14" max="14" width="1.140625" style="288" customWidth="1"/>
    <col min="15" max="15" width="1.85546875" style="288"/>
    <col min="16" max="16" width="1.85546875" style="288" customWidth="1"/>
    <col min="17" max="17" width="2.140625" style="288" customWidth="1"/>
    <col min="18" max="16384" width="1.85546875" style="288"/>
  </cols>
  <sheetData>
    <row r="1" spans="1:19" s="33" customFormat="1" ht="28.5" customHeight="1" x14ac:dyDescent="0.2">
      <c r="A1" s="29" t="s">
        <v>22</v>
      </c>
      <c r="B1" s="30"/>
      <c r="C1" s="31"/>
      <c r="D1" s="558" t="s">
        <v>225</v>
      </c>
      <c r="E1" s="289"/>
      <c r="F1" s="289"/>
      <c r="G1" s="289"/>
      <c r="H1" s="560" t="s">
        <v>48</v>
      </c>
      <c r="I1" s="560"/>
      <c r="J1" s="560"/>
      <c r="K1" s="561"/>
      <c r="L1" s="560"/>
      <c r="M1" s="439">
        <f>'Summary Report'!P1</f>
        <v>0</v>
      </c>
      <c r="P1" s="33" t="s">
        <v>72</v>
      </c>
    </row>
    <row r="2" spans="1:19" s="33" customFormat="1" ht="28.5" customHeight="1" x14ac:dyDescent="0.2">
      <c r="A2" s="34"/>
      <c r="B2" s="35"/>
      <c r="C2" s="36"/>
      <c r="D2" s="559"/>
      <c r="E2" s="290"/>
      <c r="F2" s="290"/>
      <c r="G2" s="290"/>
      <c r="H2" s="562" t="s">
        <v>50</v>
      </c>
      <c r="I2" s="562"/>
      <c r="J2" s="562"/>
      <c r="K2" s="562"/>
      <c r="L2" s="562"/>
      <c r="M2" s="438">
        <f>'Summary Report'!P2</f>
        <v>0</v>
      </c>
    </row>
    <row r="3" spans="1:19" s="33" customFormat="1" ht="28.5" customHeight="1" thickBot="1" x14ac:dyDescent="0.25">
      <c r="A3" s="38"/>
      <c r="B3" s="39"/>
      <c r="C3" s="39"/>
      <c r="D3" s="291"/>
      <c r="E3" s="563" t="s">
        <v>10</v>
      </c>
      <c r="F3" s="563" t="s">
        <v>11</v>
      </c>
      <c r="G3" s="291"/>
      <c r="H3" s="565" t="s">
        <v>12</v>
      </c>
      <c r="I3" s="565"/>
      <c r="J3" s="565"/>
      <c r="K3" s="565"/>
      <c r="L3" s="565"/>
      <c r="M3" s="41">
        <f>'Summary Report'!D8</f>
        <v>0</v>
      </c>
    </row>
    <row r="4" spans="1:19" s="33" customFormat="1" ht="16.5" customHeight="1" x14ac:dyDescent="0.2">
      <c r="A4" s="544" t="s">
        <v>13</v>
      </c>
      <c r="B4" s="546" t="s">
        <v>14</v>
      </c>
      <c r="C4" s="548" t="s">
        <v>15</v>
      </c>
      <c r="D4" s="550" t="s">
        <v>16</v>
      </c>
      <c r="E4" s="564"/>
      <c r="F4" s="564"/>
      <c r="G4" s="552" t="s">
        <v>27</v>
      </c>
      <c r="H4" s="554" t="s">
        <v>17</v>
      </c>
      <c r="I4" s="555"/>
      <c r="J4" s="566" t="s">
        <v>69</v>
      </c>
      <c r="K4" s="567"/>
      <c r="L4" s="568"/>
      <c r="M4" s="540" t="s">
        <v>18</v>
      </c>
    </row>
    <row r="5" spans="1:19" s="44" customFormat="1" ht="48.75" customHeight="1" x14ac:dyDescent="0.2">
      <c r="A5" s="545"/>
      <c r="B5" s="547"/>
      <c r="C5" s="549"/>
      <c r="D5" s="551"/>
      <c r="E5" s="564"/>
      <c r="F5" s="564"/>
      <c r="G5" s="553"/>
      <c r="H5" s="556"/>
      <c r="I5" s="557"/>
      <c r="J5" s="569"/>
      <c r="K5" s="569"/>
      <c r="L5" s="557"/>
      <c r="M5" s="541"/>
    </row>
    <row r="6" spans="1:19" s="47" customFormat="1" ht="55.5" customHeight="1" thickBot="1" x14ac:dyDescent="0.25">
      <c r="A6" s="45"/>
      <c r="B6" s="542" t="s">
        <v>259</v>
      </c>
      <c r="C6" s="543"/>
      <c r="D6" s="543"/>
      <c r="E6" s="243"/>
      <c r="F6" s="243"/>
      <c r="G6" s="244" t="s">
        <v>19</v>
      </c>
      <c r="H6" s="42" t="s">
        <v>0</v>
      </c>
      <c r="I6" s="418" t="s">
        <v>1</v>
      </c>
      <c r="J6" s="360" t="s">
        <v>253</v>
      </c>
      <c r="K6" s="43" t="s">
        <v>24</v>
      </c>
      <c r="L6" s="42" t="s">
        <v>25</v>
      </c>
      <c r="M6" s="398" t="s">
        <v>254</v>
      </c>
      <c r="N6" s="46"/>
      <c r="O6" s="46"/>
      <c r="P6" s="46"/>
      <c r="Q6" s="46"/>
      <c r="R6" s="46"/>
      <c r="S6" s="46"/>
    </row>
    <row r="7" spans="1:19" s="51" customFormat="1" ht="69.75" customHeight="1" thickBot="1" x14ac:dyDescent="0.25">
      <c r="A7" s="48" t="str">
        <f>IF(AND(H7="X",L7=" "),1,"")</f>
        <v/>
      </c>
      <c r="B7" s="49" t="s">
        <v>162</v>
      </c>
      <c r="C7" s="536" t="s">
        <v>170</v>
      </c>
      <c r="D7" s="294" t="s">
        <v>166</v>
      </c>
      <c r="E7" s="296" t="s">
        <v>20</v>
      </c>
      <c r="F7" s="296" t="s">
        <v>22</v>
      </c>
      <c r="G7" s="297" t="s">
        <v>172</v>
      </c>
      <c r="H7" s="399" t="str">
        <f t="shared" ref="H7" si="0">IF(I7="X","","X")</f>
        <v>X</v>
      </c>
      <c r="I7" s="433"/>
      <c r="J7" s="423"/>
      <c r="K7" s="420"/>
      <c r="L7" s="357" t="str">
        <f>IF(OR(OR(OR(I7="X"),J7="X"),K7="X")," ","X")</f>
        <v>X</v>
      </c>
      <c r="M7" s="385"/>
      <c r="Q7" s="51" t="str">
        <f t="array" ref="Q7">IF(SUM(ISBLANK(J7)*1)&lt;1,"N/A",IF(SUM(ISBLANK(K7)*1)&lt;1,"NS","S"))</f>
        <v>S</v>
      </c>
    </row>
    <row r="8" spans="1:19" s="51" customFormat="1" ht="65.25" customHeight="1" thickBot="1" x14ac:dyDescent="0.25">
      <c r="A8" s="344" t="str">
        <f>IF(AND(H8="X",L8=" "),(MAX(A$7:A7)+1),"")</f>
        <v/>
      </c>
      <c r="B8" s="49" t="s">
        <v>163</v>
      </c>
      <c r="C8" s="537"/>
      <c r="D8" s="293" t="s">
        <v>167</v>
      </c>
      <c r="E8" s="295" t="s">
        <v>20</v>
      </c>
      <c r="F8" s="295"/>
      <c r="G8" s="298" t="s">
        <v>173</v>
      </c>
      <c r="H8" s="399" t="str">
        <f t="shared" ref="H8:H10" si="1">IF(I8="X","","X")</f>
        <v>X</v>
      </c>
      <c r="I8" s="433"/>
      <c r="J8" s="419"/>
      <c r="K8" s="419"/>
      <c r="L8" s="413" t="str">
        <f>IF(OR(OR(OR(I8="X"),J8="X"),K8="X")," ","X")</f>
        <v>X</v>
      </c>
      <c r="M8" s="411"/>
      <c r="Q8" s="51" t="str">
        <f t="array" ref="Q8">IF(SUM(ISBLANK(J8)*1)&lt;1,"N/A",IF(SUM(ISBLANK(K8)*1)&lt;1,"NS","S"))</f>
        <v>S</v>
      </c>
    </row>
    <row r="9" spans="1:19" s="51" customFormat="1" ht="66" customHeight="1" thickBot="1" x14ac:dyDescent="0.25">
      <c r="A9" s="386" t="str">
        <f>IF(AND(H9="X",L9=" "),(MAX(A$7:A8)+1),"")</f>
        <v/>
      </c>
      <c r="B9" s="49" t="s">
        <v>164</v>
      </c>
      <c r="C9" s="538" t="s">
        <v>171</v>
      </c>
      <c r="D9" s="349" t="s">
        <v>168</v>
      </c>
      <c r="E9" s="292" t="s">
        <v>20</v>
      </c>
      <c r="F9" s="292"/>
      <c r="G9" s="377" t="s">
        <v>245</v>
      </c>
      <c r="H9" s="399" t="str">
        <f t="shared" si="1"/>
        <v>X</v>
      </c>
      <c r="I9" s="433"/>
      <c r="J9" s="423"/>
      <c r="K9" s="420"/>
      <c r="L9" s="357" t="str">
        <f>IF(OR(OR(OR(I9="X"),J9="X"),K9="X")," ","X")</f>
        <v>X</v>
      </c>
      <c r="M9" s="412"/>
      <c r="Q9" s="51" t="str">
        <f t="array" ref="Q9">IF(SUM(ISBLANK(J9)*1)&lt;1,"N/A",IF(SUM(ISBLANK(K9)*1)&lt;1,"NS","S"))</f>
        <v>S</v>
      </c>
    </row>
    <row r="10" spans="1:19" s="51" customFormat="1" ht="49.5" customHeight="1" thickBot="1" x14ac:dyDescent="0.25">
      <c r="A10" s="344" t="str">
        <f>IF(AND(H10="X",L10=" "),(MAX(A$7:A9)+1),"")</f>
        <v/>
      </c>
      <c r="B10" s="49" t="s">
        <v>165</v>
      </c>
      <c r="C10" s="539"/>
      <c r="D10" s="394" t="s">
        <v>169</v>
      </c>
      <c r="E10" s="395" t="s">
        <v>20</v>
      </c>
      <c r="F10" s="395" t="s">
        <v>21</v>
      </c>
      <c r="G10" s="396" t="s">
        <v>252</v>
      </c>
      <c r="H10" s="399" t="str">
        <f t="shared" si="1"/>
        <v>X</v>
      </c>
      <c r="I10" s="433"/>
      <c r="J10" s="419"/>
      <c r="K10" s="419"/>
      <c r="L10" s="414" t="str">
        <f>IF(OR(OR(OR(I10="X"),J10="X"),K10="X")," ","X")</f>
        <v>X</v>
      </c>
      <c r="M10" s="397"/>
      <c r="Q10" s="51" t="str">
        <f t="array" ref="Q10">IF(SUM(ISBLANK(J10)*1)&lt;1,"N/A",IF(SUM(ISBLANK(K10)*1)&lt;1,"NS","S"))</f>
        <v>S</v>
      </c>
    </row>
    <row r="11" spans="1:19" s="61" customFormat="1" ht="27" customHeight="1" x14ac:dyDescent="0.2">
      <c r="A11" s="57"/>
      <c r="B11" s="58"/>
      <c r="C11" s="59"/>
      <c r="D11" s="60"/>
      <c r="E11" s="60"/>
      <c r="F11" s="60"/>
      <c r="G11" s="60"/>
      <c r="H11" s="148">
        <f>COUNTIF(H7:H10,"x")</f>
        <v>4</v>
      </c>
      <c r="I11" s="148">
        <f>COUNTIF(I7:I10,"x")</f>
        <v>0</v>
      </c>
      <c r="J11" s="148">
        <f>COUNTIF(J7:J10,"x")</f>
        <v>0</v>
      </c>
      <c r="K11" s="148">
        <f>COUNTIF(K7:K10,"x")</f>
        <v>0</v>
      </c>
      <c r="L11" s="148">
        <f>COUNTIF(L7:L10,"x")</f>
        <v>4</v>
      </c>
      <c r="M11" s="245" t="s">
        <v>74</v>
      </c>
    </row>
    <row r="12" spans="1:19" x14ac:dyDescent="0.2">
      <c r="A12" s="62"/>
      <c r="B12" s="63"/>
    </row>
    <row r="13" spans="1:19" x14ac:dyDescent="0.2">
      <c r="A13" s="62"/>
      <c r="B13" s="63"/>
    </row>
    <row r="14" spans="1:19" x14ac:dyDescent="0.2">
      <c r="A14" s="62"/>
      <c r="B14" s="63"/>
      <c r="D14" s="51" t="s">
        <v>22</v>
      </c>
    </row>
    <row r="15" spans="1:19" x14ac:dyDescent="0.2">
      <c r="A15" s="62"/>
      <c r="B15" s="63"/>
    </row>
    <row r="16" spans="1:19" x14ac:dyDescent="0.2">
      <c r="A16" s="62"/>
      <c r="B16" s="63"/>
    </row>
    <row r="17" spans="1:2" x14ac:dyDescent="0.2">
      <c r="A17" s="62"/>
      <c r="B17" s="63"/>
    </row>
    <row r="18" spans="1:2" x14ac:dyDescent="0.2">
      <c r="A18" s="62"/>
      <c r="B18" s="63"/>
    </row>
    <row r="19" spans="1:2" x14ac:dyDescent="0.2">
      <c r="B19" s="63"/>
    </row>
    <row r="20" spans="1:2" x14ac:dyDescent="0.2">
      <c r="B20" s="63"/>
    </row>
    <row r="21" spans="1:2" x14ac:dyDescent="0.2">
      <c r="B21" s="63"/>
    </row>
    <row r="22" spans="1:2" x14ac:dyDescent="0.2">
      <c r="B22" s="63"/>
    </row>
    <row r="23" spans="1:2" x14ac:dyDescent="0.2">
      <c r="B23" s="63"/>
    </row>
    <row r="24" spans="1:2" x14ac:dyDescent="0.2">
      <c r="B24" s="63"/>
    </row>
    <row r="25" spans="1:2" x14ac:dyDescent="0.2">
      <c r="B25" s="63"/>
    </row>
    <row r="26" spans="1:2" x14ac:dyDescent="0.2">
      <c r="B26" s="63"/>
    </row>
    <row r="27" spans="1:2" x14ac:dyDescent="0.2">
      <c r="B27" s="63"/>
    </row>
    <row r="28" spans="1:2" x14ac:dyDescent="0.2">
      <c r="B28" s="63"/>
    </row>
    <row r="29" spans="1:2" x14ac:dyDescent="0.2">
      <c r="B29" s="63"/>
    </row>
    <row r="30" spans="1:2" x14ac:dyDescent="0.2">
      <c r="B30" s="63"/>
    </row>
    <row r="31" spans="1:2" x14ac:dyDescent="0.2">
      <c r="B31" s="63"/>
    </row>
    <row r="32" spans="1:2" x14ac:dyDescent="0.2">
      <c r="B32" s="63"/>
    </row>
    <row r="33" spans="2:2" x14ac:dyDescent="0.2">
      <c r="B33" s="63"/>
    </row>
    <row r="34" spans="2:2" x14ac:dyDescent="0.2">
      <c r="B34" s="63"/>
    </row>
    <row r="35" spans="2:2" x14ac:dyDescent="0.2">
      <c r="B35" s="63"/>
    </row>
    <row r="36" spans="2:2" x14ac:dyDescent="0.2">
      <c r="B36" s="63"/>
    </row>
    <row r="37" spans="2:2" x14ac:dyDescent="0.2">
      <c r="B37" s="63"/>
    </row>
    <row r="38" spans="2:2" x14ac:dyDescent="0.2">
      <c r="B38" s="63"/>
    </row>
    <row r="39" spans="2:2" x14ac:dyDescent="0.2">
      <c r="B39" s="63"/>
    </row>
    <row r="40" spans="2:2" x14ac:dyDescent="0.2">
      <c r="B40" s="63"/>
    </row>
    <row r="41" spans="2:2" x14ac:dyDescent="0.2">
      <c r="B41" s="63"/>
    </row>
    <row r="42" spans="2:2" x14ac:dyDescent="0.2">
      <c r="B42" s="63"/>
    </row>
    <row r="43" spans="2:2" x14ac:dyDescent="0.2">
      <c r="B43" s="63"/>
    </row>
    <row r="44" spans="2:2" x14ac:dyDescent="0.2">
      <c r="B44" s="63"/>
    </row>
    <row r="45" spans="2:2" x14ac:dyDescent="0.2">
      <c r="B45" s="63"/>
    </row>
    <row r="46" spans="2:2" x14ac:dyDescent="0.2">
      <c r="B46" s="63"/>
    </row>
    <row r="47" spans="2:2" x14ac:dyDescent="0.2">
      <c r="B47" s="63"/>
    </row>
    <row r="48" spans="2:2" x14ac:dyDescent="0.2">
      <c r="B48" s="63"/>
    </row>
    <row r="49" spans="1:12" x14ac:dyDescent="0.2">
      <c r="B49" s="63"/>
    </row>
    <row r="50" spans="1:12" x14ac:dyDescent="0.2">
      <c r="B50" s="63"/>
    </row>
    <row r="51" spans="1:12" x14ac:dyDescent="0.2">
      <c r="B51" s="63"/>
    </row>
    <row r="52" spans="1:12" x14ac:dyDescent="0.2">
      <c r="B52" s="63"/>
    </row>
    <row r="53" spans="1:12" x14ac:dyDescent="0.2">
      <c r="B53" s="63"/>
    </row>
    <row r="54" spans="1:12" x14ac:dyDescent="0.2">
      <c r="B54" s="63"/>
    </row>
    <row r="55" spans="1:12" x14ac:dyDescent="0.2">
      <c r="B55" s="63"/>
    </row>
    <row r="56" spans="1:12" x14ac:dyDescent="0.2">
      <c r="B56" s="63"/>
    </row>
    <row r="57" spans="1:12" x14ac:dyDescent="0.2">
      <c r="B57" s="63"/>
    </row>
    <row r="58" spans="1:12" x14ac:dyDescent="0.2">
      <c r="B58" s="63"/>
    </row>
    <row r="59" spans="1:12" x14ac:dyDescent="0.2">
      <c r="B59" s="63"/>
    </row>
    <row r="60" spans="1:12" x14ac:dyDescent="0.2">
      <c r="B60" s="63"/>
    </row>
    <row r="61" spans="1:12" x14ac:dyDescent="0.2">
      <c r="B61" s="63"/>
    </row>
    <row r="62" spans="1:12" x14ac:dyDescent="0.2">
      <c r="B62" s="63"/>
    </row>
    <row r="63" spans="1:12" x14ac:dyDescent="0.2">
      <c r="B63" s="63"/>
    </row>
    <row r="64" spans="1:12" s="51" customFormat="1" x14ac:dyDescent="0.2">
      <c r="A64" s="56"/>
      <c r="B64" s="63"/>
      <c r="H64" s="64"/>
      <c r="I64" s="65"/>
      <c r="J64" s="65"/>
      <c r="K64" s="65"/>
      <c r="L64" s="65"/>
    </row>
    <row r="65" spans="1:12" s="51" customFormat="1" x14ac:dyDescent="0.2">
      <c r="A65" s="56"/>
      <c r="B65" s="63"/>
      <c r="H65" s="64"/>
      <c r="I65" s="65"/>
      <c r="J65" s="65"/>
      <c r="K65" s="65"/>
      <c r="L65" s="65"/>
    </row>
    <row r="66" spans="1:12" x14ac:dyDescent="0.2">
      <c r="B66" s="63"/>
      <c r="H66" s="64"/>
      <c r="I66" s="65"/>
      <c r="J66" s="65"/>
      <c r="K66" s="65"/>
      <c r="L66" s="65"/>
    </row>
    <row r="67" spans="1:12" x14ac:dyDescent="0.2">
      <c r="B67" s="63"/>
      <c r="H67" s="64"/>
      <c r="I67" s="65"/>
      <c r="J67" s="65"/>
      <c r="K67" s="65"/>
      <c r="L67" s="65"/>
    </row>
    <row r="68" spans="1:12" x14ac:dyDescent="0.2">
      <c r="B68" s="63"/>
    </row>
    <row r="69" spans="1:12" x14ac:dyDescent="0.2">
      <c r="B69" s="63"/>
    </row>
    <row r="70" spans="1:12" x14ac:dyDescent="0.2">
      <c r="B70" s="63"/>
    </row>
    <row r="71" spans="1:12" x14ac:dyDescent="0.2">
      <c r="B71" s="63"/>
    </row>
    <row r="72" spans="1:12" x14ac:dyDescent="0.2">
      <c r="B72" s="63"/>
    </row>
    <row r="73" spans="1:12" x14ac:dyDescent="0.2">
      <c r="B73" s="63"/>
    </row>
    <row r="74" spans="1:12" x14ac:dyDescent="0.2">
      <c r="B74" s="63"/>
    </row>
    <row r="75" spans="1:12" x14ac:dyDescent="0.2">
      <c r="B75" s="63"/>
    </row>
    <row r="76" spans="1:12" x14ac:dyDescent="0.2">
      <c r="A76" s="65"/>
      <c r="B76" s="63"/>
    </row>
    <row r="77" spans="1:12" x14ac:dyDescent="0.2">
      <c r="A77" s="65"/>
      <c r="B77" s="63"/>
    </row>
    <row r="78" spans="1:12" x14ac:dyDescent="0.2">
      <c r="B78" s="63"/>
    </row>
    <row r="79" spans="1:12" x14ac:dyDescent="0.2">
      <c r="B79" s="63"/>
    </row>
  </sheetData>
  <sheetProtection algorithmName="SHA-512" hashValue="tMcjcuDUWzBqWHs4BgPEEifbWbn++gR4vtgv11thrvCLOhkBvAO0N12nRNzlt1fA2vYhtj8waHbgO7jUei9c/g==" saltValue="j/ylBqDkybpbOqJLNf4K+Q==" spinCount="100000" sheet="1" objects="1" scenarios="1" formatColumns="0" formatRows="0" selectLockedCells="1"/>
  <mergeCells count="17">
    <mergeCell ref="D1:D2"/>
    <mergeCell ref="H1:L1"/>
    <mergeCell ref="H2:L2"/>
    <mergeCell ref="E3:E5"/>
    <mergeCell ref="F3:F5"/>
    <mergeCell ref="H3:L3"/>
    <mergeCell ref="J4:L5"/>
    <mergeCell ref="C7:C8"/>
    <mergeCell ref="C9:C10"/>
    <mergeCell ref="M4:M5"/>
    <mergeCell ref="B6:D6"/>
    <mergeCell ref="A4:A5"/>
    <mergeCell ref="B4:B5"/>
    <mergeCell ref="C4:C5"/>
    <mergeCell ref="D4:D5"/>
    <mergeCell ref="G4:G5"/>
    <mergeCell ref="H4:I5"/>
  </mergeCells>
  <conditionalFormatting sqref="J7:J10">
    <cfRule type="cellIs" dxfId="12" priority="5" stopIfTrue="1" operator="equal">
      <formula>$P$1</formula>
    </cfRule>
  </conditionalFormatting>
  <conditionalFormatting sqref="L7:L10">
    <cfRule type="cellIs" dxfId="11" priority="6" stopIfTrue="1" operator="equal">
      <formula>$P$1</formula>
    </cfRule>
  </conditionalFormatting>
  <conditionalFormatting sqref="K7:K10">
    <cfRule type="cellIs" dxfId="10" priority="3" operator="equal">
      <formula>$P$1</formula>
    </cfRule>
  </conditionalFormatting>
  <conditionalFormatting sqref="H7:I10">
    <cfRule type="containsBlanks" dxfId="9" priority="1">
      <formula>LEN(TRIM(H7))=0</formula>
    </cfRule>
  </conditionalFormatting>
  <pageMargins left="0.78740157480314965" right="0.78740157480314965" top="0.98425196850393704" bottom="0.98425196850393704" header="0.51181102362204722" footer="0.51181102362204722"/>
  <pageSetup paperSize="9" scale="51" orientation="landscape" r:id="rId1"/>
  <headerFooter alignWithMargins="0">
    <oddHeader>&amp;LVS069 Appendix F
Crimping Requirements and Assessment Report</oddHeader>
    <oddFooter>&amp;LVersion 1.0 / 1-Apr-2018&amp;C&amp;A&amp;R&amp;P (&amp;N)</oddFooter>
  </headerFooter>
  <ignoredErrors>
    <ignoredError sqref="B7:B8 B9:B10" twoDigitTextYear="1"/>
  </ignoredError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41"/>
  </sheetPr>
  <dimension ref="A1:S87"/>
  <sheetViews>
    <sheetView view="pageLayout" zoomScale="80" zoomScaleNormal="75" zoomScaleSheetLayoutView="75" zoomScalePageLayoutView="80" workbookViewId="0">
      <selection activeCell="J8" sqref="J8"/>
    </sheetView>
  </sheetViews>
  <sheetFormatPr defaultColWidth="1.85546875" defaultRowHeight="12.75" x14ac:dyDescent="0.2"/>
  <cols>
    <col min="1" max="1" width="6.140625" style="56" customWidth="1"/>
    <col min="2" max="2" width="9" style="66" customWidth="1"/>
    <col min="3" max="3" width="17.42578125" style="51" customWidth="1"/>
    <col min="4" max="4" width="78" style="51" customWidth="1"/>
    <col min="5" max="6" width="3.140625" style="51" customWidth="1"/>
    <col min="7" max="7" width="54" style="51" customWidth="1"/>
    <col min="8" max="8" width="4.42578125" style="54" customWidth="1"/>
    <col min="9" max="10" width="4.42578125" style="56" customWidth="1"/>
    <col min="11" max="11" width="4.5703125" style="56" customWidth="1"/>
    <col min="12" max="12" width="4.85546875" style="56" customWidth="1"/>
    <col min="13" max="13" width="63.5703125" style="288" customWidth="1"/>
    <col min="14" max="14" width="1.140625" style="288" customWidth="1"/>
    <col min="15" max="15" width="1.85546875" style="288"/>
    <col min="16" max="16" width="1.85546875" style="288" customWidth="1"/>
    <col min="17" max="17" width="2.140625" style="288" customWidth="1"/>
    <col min="18" max="16384" width="1.85546875" style="288"/>
  </cols>
  <sheetData>
    <row r="1" spans="1:19" s="33" customFormat="1" ht="28.5" customHeight="1" x14ac:dyDescent="0.2">
      <c r="A1" s="29" t="s">
        <v>22</v>
      </c>
      <c r="B1" s="30"/>
      <c r="C1" s="31"/>
      <c r="D1" s="558" t="s">
        <v>225</v>
      </c>
      <c r="E1" s="289"/>
      <c r="F1" s="289"/>
      <c r="G1" s="289"/>
      <c r="H1" s="560" t="s">
        <v>48</v>
      </c>
      <c r="I1" s="560"/>
      <c r="J1" s="560"/>
      <c r="K1" s="561"/>
      <c r="L1" s="560"/>
      <c r="M1" s="439">
        <f>'Summary Report'!P1</f>
        <v>0</v>
      </c>
      <c r="P1" s="33" t="s">
        <v>72</v>
      </c>
    </row>
    <row r="2" spans="1:19" s="33" customFormat="1" ht="28.5" customHeight="1" x14ac:dyDescent="0.2">
      <c r="A2" s="34"/>
      <c r="B2" s="35"/>
      <c r="C2" s="36"/>
      <c r="D2" s="559"/>
      <c r="E2" s="290"/>
      <c r="F2" s="290"/>
      <c r="G2" s="290"/>
      <c r="H2" s="562" t="s">
        <v>50</v>
      </c>
      <c r="I2" s="562"/>
      <c r="J2" s="562"/>
      <c r="K2" s="562"/>
      <c r="L2" s="562"/>
      <c r="M2" s="438">
        <f>'Summary Report'!P2</f>
        <v>0</v>
      </c>
    </row>
    <row r="3" spans="1:19" s="33" customFormat="1" ht="28.5" customHeight="1" thickBot="1" x14ac:dyDescent="0.25">
      <c r="A3" s="38"/>
      <c r="B3" s="39"/>
      <c r="C3" s="39"/>
      <c r="D3" s="291"/>
      <c r="E3" s="563" t="s">
        <v>10</v>
      </c>
      <c r="F3" s="563" t="s">
        <v>11</v>
      </c>
      <c r="G3" s="291"/>
      <c r="H3" s="565" t="s">
        <v>12</v>
      </c>
      <c r="I3" s="565"/>
      <c r="J3" s="565"/>
      <c r="K3" s="565"/>
      <c r="L3" s="565"/>
      <c r="M3" s="41">
        <f>'Summary Report'!D8</f>
        <v>0</v>
      </c>
    </row>
    <row r="4" spans="1:19" s="33" customFormat="1" ht="16.5" customHeight="1" x14ac:dyDescent="0.2">
      <c r="A4" s="544" t="s">
        <v>13</v>
      </c>
      <c r="B4" s="546" t="s">
        <v>14</v>
      </c>
      <c r="C4" s="548" t="s">
        <v>15</v>
      </c>
      <c r="D4" s="550" t="s">
        <v>16</v>
      </c>
      <c r="E4" s="564"/>
      <c r="F4" s="564"/>
      <c r="G4" s="552" t="s">
        <v>27</v>
      </c>
      <c r="H4" s="554" t="s">
        <v>17</v>
      </c>
      <c r="I4" s="555"/>
      <c r="J4" s="566" t="s">
        <v>69</v>
      </c>
      <c r="K4" s="567"/>
      <c r="L4" s="568"/>
      <c r="M4" s="540" t="s">
        <v>18</v>
      </c>
    </row>
    <row r="5" spans="1:19" s="44" customFormat="1" ht="48.75" customHeight="1" x14ac:dyDescent="0.2">
      <c r="A5" s="545"/>
      <c r="B5" s="547"/>
      <c r="C5" s="549"/>
      <c r="D5" s="551"/>
      <c r="E5" s="564"/>
      <c r="F5" s="564"/>
      <c r="G5" s="553"/>
      <c r="H5" s="556"/>
      <c r="I5" s="557"/>
      <c r="J5" s="569"/>
      <c r="K5" s="569"/>
      <c r="L5" s="557"/>
      <c r="M5" s="541"/>
    </row>
    <row r="6" spans="1:19" s="47" customFormat="1" ht="55.5" customHeight="1" thickBot="1" x14ac:dyDescent="0.25">
      <c r="A6" s="45">
        <v>0</v>
      </c>
      <c r="B6" s="542" t="s">
        <v>240</v>
      </c>
      <c r="C6" s="543"/>
      <c r="D6" s="543"/>
      <c r="E6" s="243"/>
      <c r="F6" s="243"/>
      <c r="G6" s="244" t="s">
        <v>19</v>
      </c>
      <c r="H6" s="42" t="s">
        <v>0</v>
      </c>
      <c r="I6" s="418" t="s">
        <v>1</v>
      </c>
      <c r="J6" s="360" t="s">
        <v>253</v>
      </c>
      <c r="K6" s="43" t="s">
        <v>24</v>
      </c>
      <c r="L6" s="42" t="s">
        <v>25</v>
      </c>
      <c r="M6" s="437" t="s">
        <v>256</v>
      </c>
      <c r="N6" s="46"/>
      <c r="O6" s="46"/>
      <c r="P6" s="46"/>
      <c r="Q6" s="46"/>
      <c r="R6" s="46"/>
      <c r="S6" s="46"/>
    </row>
    <row r="7" spans="1:19" s="51" customFormat="1" ht="51.75" customHeight="1" thickBot="1" x14ac:dyDescent="0.25">
      <c r="A7" s="48" t="str">
        <f t="array" ref="A7">IF(AND(H7="X",L7=""),1,"")</f>
        <v/>
      </c>
      <c r="B7" s="318" t="s">
        <v>174</v>
      </c>
      <c r="C7" s="336" t="s">
        <v>175</v>
      </c>
      <c r="D7" s="318" t="s">
        <v>176</v>
      </c>
      <c r="E7" s="303" t="s">
        <v>20</v>
      </c>
      <c r="F7" s="304" t="s">
        <v>21</v>
      </c>
      <c r="G7" s="312" t="s">
        <v>196</v>
      </c>
      <c r="H7" s="399" t="str">
        <f t="shared" ref="H7" si="0">IF(I7="X","","X")</f>
        <v>X</v>
      </c>
      <c r="I7" s="433"/>
      <c r="J7" s="423"/>
      <c r="K7" s="420"/>
      <c r="L7" s="242" t="str">
        <f>IF(OR(OR(OR(I7="X"),J7="X"),K7="X"),"","X")</f>
        <v>X</v>
      </c>
      <c r="M7" s="50"/>
      <c r="Q7" s="51" t="str">
        <f t="array" ref="Q7">IF(SUM(ISBLANK(J7)*1)&lt;1,"N/A",IF(SUM(ISBLANK(K7)*1)&lt;1,"NS","S"))</f>
        <v>S</v>
      </c>
    </row>
    <row r="8" spans="1:19" s="51" customFormat="1" ht="53.25" customHeight="1" thickBot="1" x14ac:dyDescent="0.25">
      <c r="A8" s="52" t="str">
        <f t="array" ref="A8">IF(AND(H8="X",L8=""),(MAX(A$7:A7)+1),"")</f>
        <v/>
      </c>
      <c r="B8" s="318" t="s">
        <v>226</v>
      </c>
      <c r="C8" s="572" t="s">
        <v>178</v>
      </c>
      <c r="D8" s="321" t="s">
        <v>179</v>
      </c>
      <c r="E8" s="302" t="s">
        <v>20</v>
      </c>
      <c r="F8" s="302" t="s">
        <v>21</v>
      </c>
      <c r="G8" s="311" t="s">
        <v>197</v>
      </c>
      <c r="H8" s="399" t="str">
        <f t="shared" ref="H8:H18" si="1">IF(I8="X","","X")</f>
        <v>X</v>
      </c>
      <c r="I8" s="433"/>
      <c r="J8" s="427"/>
      <c r="K8" s="422"/>
      <c r="L8" s="392" t="str">
        <f t="shared" ref="L8:L18" si="2">IF(OR(OR(OR(I8="X"),J8="X"),K8="X"),"","X")</f>
        <v>X</v>
      </c>
      <c r="M8" s="53"/>
      <c r="Q8" s="51" t="str">
        <f t="array" ref="Q8">IF(SUM(ISBLANK(J8)*1)&lt;1,"N/A",IF(SUM(ISBLANK(K8)*1)&lt;1,"NS","S"))</f>
        <v>S</v>
      </c>
    </row>
    <row r="9" spans="1:19" s="51" customFormat="1" ht="63" customHeight="1" thickBot="1" x14ac:dyDescent="0.25">
      <c r="A9" s="52" t="str">
        <f t="array" ref="A9">IF(AND(H9="X",L9=""),(MAX(A$7:A8)+1),"")</f>
        <v/>
      </c>
      <c r="B9" s="318" t="s">
        <v>227</v>
      </c>
      <c r="C9" s="573"/>
      <c r="D9" s="299" t="s">
        <v>181</v>
      </c>
      <c r="E9" s="300" t="s">
        <v>20</v>
      </c>
      <c r="F9" s="300"/>
      <c r="G9" s="310" t="s">
        <v>247</v>
      </c>
      <c r="H9" s="390" t="str">
        <f t="shared" si="1"/>
        <v>X</v>
      </c>
      <c r="I9" s="432"/>
      <c r="J9" s="419"/>
      <c r="K9" s="422"/>
      <c r="L9" s="407" t="str">
        <f t="shared" si="2"/>
        <v>X</v>
      </c>
      <c r="M9" s="411"/>
      <c r="Q9" s="51" t="str">
        <f t="array" ref="Q9">IF(SUM(ISBLANK(J9)*1)&lt;1,"N/A",IF(SUM(ISBLANK(K9)*1)&lt;1,"NS","S"))</f>
        <v>S</v>
      </c>
    </row>
    <row r="10" spans="1:19" s="51" customFormat="1" ht="57.75" customHeight="1" thickBot="1" x14ac:dyDescent="0.25">
      <c r="A10" s="52" t="str">
        <f t="array" ref="A10">IF(AND(H10="X",L10=""),(MAX(A$7:A9)+1),"")</f>
        <v/>
      </c>
      <c r="B10" s="318" t="s">
        <v>177</v>
      </c>
      <c r="C10" s="575" t="s">
        <v>183</v>
      </c>
      <c r="D10" s="362" t="s">
        <v>184</v>
      </c>
      <c r="E10" s="301" t="s">
        <v>20</v>
      </c>
      <c r="F10" s="301" t="s">
        <v>21</v>
      </c>
      <c r="G10" s="309" t="s">
        <v>198</v>
      </c>
      <c r="H10" s="399" t="str">
        <f t="shared" si="1"/>
        <v>X</v>
      </c>
      <c r="I10" s="432"/>
      <c r="J10" s="423"/>
      <c r="K10" s="420"/>
      <c r="L10" s="392" t="str">
        <f t="shared" si="2"/>
        <v>X</v>
      </c>
      <c r="M10" s="410"/>
      <c r="Q10" s="51" t="str">
        <f t="array" ref="Q10">IF(SUM(ISBLANK(J10)*1)&lt;1,"N/A",IF(SUM(ISBLANK(K10)*1)&lt;1,"NS","S"))</f>
        <v>S</v>
      </c>
    </row>
    <row r="11" spans="1:19" s="51" customFormat="1" ht="61.5" customHeight="1" thickBot="1" x14ac:dyDescent="0.25">
      <c r="A11" s="52" t="str">
        <f t="array" ref="A11">IF(AND(H11="X",L11=""),(MAX(A$7:A10)+1),"")</f>
        <v/>
      </c>
      <c r="B11" s="318" t="s">
        <v>180</v>
      </c>
      <c r="C11" s="575"/>
      <c r="D11" s="321" t="s">
        <v>186</v>
      </c>
      <c r="E11" s="313" t="s">
        <v>20</v>
      </c>
      <c r="F11" s="313" t="s">
        <v>21</v>
      </c>
      <c r="G11" s="306" t="s">
        <v>199</v>
      </c>
      <c r="H11" s="405" t="str">
        <f t="shared" si="1"/>
        <v>X</v>
      </c>
      <c r="I11" s="434"/>
      <c r="J11" s="424"/>
      <c r="K11" s="425"/>
      <c r="L11" s="404" t="str">
        <f t="shared" si="2"/>
        <v>X</v>
      </c>
      <c r="M11" s="53"/>
      <c r="Q11" s="51" t="str">
        <f t="array" ref="Q11">IF(SUM(ISBLANK(J11)*1)&lt;1,"N/A",IF(SUM(ISBLANK(K11)*1)&lt;1,"NS","S"))</f>
        <v>S</v>
      </c>
    </row>
    <row r="12" spans="1:19" s="51" customFormat="1" ht="63" customHeight="1" thickBot="1" x14ac:dyDescent="0.25">
      <c r="A12" s="52" t="str">
        <f t="array" ref="A12">IF(AND(H12="X",L12=""),(MAX(A$7:A11)+1),"")</f>
        <v/>
      </c>
      <c r="B12" s="318" t="s">
        <v>228</v>
      </c>
      <c r="C12" s="576"/>
      <c r="D12" s="361" t="s">
        <v>188</v>
      </c>
      <c r="E12" s="314" t="s">
        <v>20</v>
      </c>
      <c r="F12" s="314"/>
      <c r="G12" s="307" t="s">
        <v>200</v>
      </c>
      <c r="H12" s="390" t="str">
        <f t="shared" si="1"/>
        <v>X</v>
      </c>
      <c r="I12" s="432"/>
      <c r="J12" s="419"/>
      <c r="K12" s="422"/>
      <c r="L12" s="392" t="str">
        <f t="shared" si="2"/>
        <v>X</v>
      </c>
      <c r="M12" s="409"/>
      <c r="Q12" s="51" t="str">
        <f t="array" ref="Q12">IF(SUM(ISBLANK(J12)*1)&lt;1,"N/A",IF(SUM(ISBLANK(K12)*1)&lt;1,"NS","S"))</f>
        <v>S</v>
      </c>
    </row>
    <row r="13" spans="1:19" s="51" customFormat="1" ht="51.75" customHeight="1" thickBot="1" x14ac:dyDescent="0.25">
      <c r="A13" s="52" t="str">
        <f t="array" ref="A13">IF(AND(H13="X",L13=""),(MAX(A$7:A12)+1),"")</f>
        <v/>
      </c>
      <c r="B13" s="318" t="s">
        <v>182</v>
      </c>
      <c r="C13" s="574" t="s">
        <v>189</v>
      </c>
      <c r="D13" s="363" t="s">
        <v>190</v>
      </c>
      <c r="E13" s="349" t="s">
        <v>20</v>
      </c>
      <c r="F13" s="349"/>
      <c r="G13" s="305" t="s">
        <v>271</v>
      </c>
      <c r="H13" s="399" t="str">
        <f t="shared" si="1"/>
        <v>X</v>
      </c>
      <c r="I13" s="432"/>
      <c r="J13" s="423"/>
      <c r="K13" s="420"/>
      <c r="L13" s="242" t="str">
        <f t="shared" si="2"/>
        <v>X</v>
      </c>
      <c r="M13" s="406"/>
      <c r="Q13" s="51" t="str">
        <f t="array" ref="Q13">IF(SUM(ISBLANK(J13)*1)&lt;1,"N/A",IF(SUM(ISBLANK(K13)*1)&lt;1,"NS","S"))</f>
        <v>S</v>
      </c>
    </row>
    <row r="14" spans="1:19" s="51" customFormat="1" ht="51.75" customHeight="1" thickBot="1" x14ac:dyDescent="0.25">
      <c r="A14" s="52" t="str">
        <f t="array" ref="A14">IF(AND(H14="X",L14=""),(MAX(A$7:A13)+1),"")</f>
        <v/>
      </c>
      <c r="B14" s="318" t="s">
        <v>185</v>
      </c>
      <c r="C14" s="575"/>
      <c r="D14" s="321" t="s">
        <v>191</v>
      </c>
      <c r="E14" s="313" t="s">
        <v>20</v>
      </c>
      <c r="F14" s="313" t="s">
        <v>21</v>
      </c>
      <c r="G14" s="306" t="s">
        <v>201</v>
      </c>
      <c r="H14" s="405" t="str">
        <f t="shared" si="1"/>
        <v>X</v>
      </c>
      <c r="I14" s="432"/>
      <c r="J14" s="424"/>
      <c r="K14" s="425"/>
      <c r="L14" s="404" t="str">
        <f t="shared" si="2"/>
        <v>X</v>
      </c>
      <c r="M14" s="68"/>
      <c r="Q14" s="51" t="str">
        <f t="array" ref="Q14">IF(SUM(ISBLANK(J14)*1)&lt;1,"N/A",IF(SUM(ISBLANK(K14)*1)&lt;1,"NS","S"))</f>
        <v>S</v>
      </c>
    </row>
    <row r="15" spans="1:19" s="51" customFormat="1" ht="51.75" customHeight="1" thickBot="1" x14ac:dyDescent="0.25">
      <c r="A15" s="52" t="str">
        <f t="array" ref="A15">IF(AND(H15="X",L15=""),(MAX(A$7:A14)+1),"")</f>
        <v/>
      </c>
      <c r="B15" s="318" t="s">
        <v>229</v>
      </c>
      <c r="C15" s="576"/>
      <c r="D15" s="361" t="s">
        <v>248</v>
      </c>
      <c r="E15" s="314" t="s">
        <v>20</v>
      </c>
      <c r="F15" s="314"/>
      <c r="G15" s="307" t="s">
        <v>202</v>
      </c>
      <c r="H15" s="390" t="str">
        <f t="shared" si="1"/>
        <v>X</v>
      </c>
      <c r="I15" s="432"/>
      <c r="J15" s="419"/>
      <c r="K15" s="422"/>
      <c r="L15" s="407" t="str">
        <f t="shared" si="2"/>
        <v>X</v>
      </c>
      <c r="M15" s="397"/>
      <c r="Q15" s="51" t="str">
        <f t="array" ref="Q15">IF(SUM(ISBLANK(J15)*1)&lt;1,"N/A",IF(SUM(ISBLANK(K15)*1)&lt;1,"NS","S"))</f>
        <v>S</v>
      </c>
    </row>
    <row r="16" spans="1:19" s="51" customFormat="1" ht="51.75" customHeight="1" thickBot="1" x14ac:dyDescent="0.25">
      <c r="A16" s="52" t="str">
        <f t="array" ref="A16">IF(AND(H16="X",L16=""),(MAX(A$7:A15)+1),"")</f>
        <v/>
      </c>
      <c r="B16" s="318" t="s">
        <v>187</v>
      </c>
      <c r="C16" s="570" t="s">
        <v>192</v>
      </c>
      <c r="D16" s="323" t="s">
        <v>193</v>
      </c>
      <c r="E16" s="301" t="s">
        <v>22</v>
      </c>
      <c r="F16" s="301" t="s">
        <v>21</v>
      </c>
      <c r="G16" s="309" t="s">
        <v>203</v>
      </c>
      <c r="H16" s="399" t="str">
        <f t="shared" si="1"/>
        <v>X</v>
      </c>
      <c r="I16" s="432"/>
      <c r="J16" s="423"/>
      <c r="K16" s="420"/>
      <c r="L16" s="392" t="str">
        <f t="shared" si="2"/>
        <v>X</v>
      </c>
      <c r="M16" s="406"/>
      <c r="Q16" s="51" t="str">
        <f t="array" ref="Q16">IF(SUM(ISBLANK(J16)*1)&lt;1,"N/A",IF(SUM(ISBLANK(K16)*1)&lt;1,"NS","S"))</f>
        <v>S</v>
      </c>
    </row>
    <row r="17" spans="1:17" s="51" customFormat="1" ht="51.75" customHeight="1" thickBot="1" x14ac:dyDescent="0.25">
      <c r="A17" s="52" t="str">
        <f t="array" ref="A17">IF(AND(H17="X",L17=""),(MAX(A$7:A16)+1),"")</f>
        <v/>
      </c>
      <c r="B17" s="318" t="s">
        <v>230</v>
      </c>
      <c r="C17" s="570"/>
      <c r="D17" s="321" t="s">
        <v>194</v>
      </c>
      <c r="E17" s="313" t="s">
        <v>20</v>
      </c>
      <c r="F17" s="313"/>
      <c r="G17" s="306" t="s">
        <v>204</v>
      </c>
      <c r="H17" s="405" t="str">
        <f t="shared" si="1"/>
        <v>X</v>
      </c>
      <c r="I17" s="432"/>
      <c r="J17" s="424"/>
      <c r="K17" s="425"/>
      <c r="L17" s="404" t="str">
        <f t="shared" si="2"/>
        <v>X</v>
      </c>
      <c r="M17" s="68"/>
      <c r="Q17" s="51" t="str">
        <f t="array" ref="Q17">IF(SUM(ISBLANK(J17)*1)&lt;1,"N/A",IF(SUM(ISBLANK(K17)*1)&lt;1,"NS","S"))</f>
        <v>S</v>
      </c>
    </row>
    <row r="18" spans="1:17" s="51" customFormat="1" ht="51.75" customHeight="1" thickBot="1" x14ac:dyDescent="0.25">
      <c r="A18" s="52" t="str">
        <f t="array" ref="A18">IF(AND(H18="X",L18=""),(MAX(A$7:A17)+1),"")</f>
        <v/>
      </c>
      <c r="B18" s="318" t="s">
        <v>231</v>
      </c>
      <c r="C18" s="571"/>
      <c r="D18" s="361" t="s">
        <v>195</v>
      </c>
      <c r="E18" s="314" t="s">
        <v>20</v>
      </c>
      <c r="F18" s="314"/>
      <c r="G18" s="308" t="s">
        <v>125</v>
      </c>
      <c r="H18" s="390" t="str">
        <f t="shared" si="1"/>
        <v>X</v>
      </c>
      <c r="I18" s="435"/>
      <c r="J18" s="426"/>
      <c r="K18" s="421"/>
      <c r="L18" s="408" t="str">
        <f t="shared" si="2"/>
        <v>X</v>
      </c>
      <c r="M18" s="397"/>
      <c r="Q18" s="51" t="str">
        <f t="array" ref="Q18">IF(SUM(ISBLANK(J18)*1)&lt;1,"N/A",IF(SUM(ISBLANK(K18)*1)&lt;1,"NS","S"))</f>
        <v>S</v>
      </c>
    </row>
    <row r="19" spans="1:17" s="61" customFormat="1" ht="27" customHeight="1" x14ac:dyDescent="0.2">
      <c r="A19" s="57"/>
      <c r="B19" s="58"/>
      <c r="C19" s="59"/>
      <c r="D19" s="60"/>
      <c r="E19" s="60"/>
      <c r="F19" s="60"/>
      <c r="G19" s="60"/>
      <c r="H19" s="148">
        <f>COUNTIF(H7:H18,"X")</f>
        <v>12</v>
      </c>
      <c r="I19" s="148">
        <f>COUNTIF(I7:I18,"X")</f>
        <v>0</v>
      </c>
      <c r="J19" s="148">
        <f>COUNTIF(J7:J18,"X")</f>
        <v>0</v>
      </c>
      <c r="K19" s="148">
        <f>COUNTIF(K7:K18,"X")</f>
        <v>0</v>
      </c>
      <c r="L19" s="148">
        <f>COUNTIF(L7:L18,"X")</f>
        <v>12</v>
      </c>
      <c r="M19" s="245" t="s">
        <v>74</v>
      </c>
    </row>
    <row r="20" spans="1:17" x14ac:dyDescent="0.2">
      <c r="A20" s="62"/>
      <c r="B20" s="63"/>
    </row>
    <row r="21" spans="1:17" x14ac:dyDescent="0.2">
      <c r="A21" s="62"/>
      <c r="B21" s="63"/>
    </row>
    <row r="22" spans="1:17" x14ac:dyDescent="0.2">
      <c r="A22" s="62"/>
      <c r="B22" s="63"/>
      <c r="D22" s="51" t="s">
        <v>22</v>
      </c>
    </row>
    <row r="23" spans="1:17" x14ac:dyDescent="0.2">
      <c r="A23" s="62"/>
      <c r="B23" s="63"/>
    </row>
    <row r="24" spans="1:17" x14ac:dyDescent="0.2">
      <c r="A24" s="62"/>
      <c r="B24" s="63"/>
    </row>
    <row r="25" spans="1:17" x14ac:dyDescent="0.2">
      <c r="A25" s="62"/>
      <c r="B25" s="63"/>
    </row>
    <row r="26" spans="1:17" x14ac:dyDescent="0.2">
      <c r="A26" s="62"/>
      <c r="B26" s="63"/>
    </row>
    <row r="27" spans="1:17" x14ac:dyDescent="0.2">
      <c r="B27" s="63"/>
    </row>
    <row r="28" spans="1:17" x14ac:dyDescent="0.2">
      <c r="B28" s="63"/>
    </row>
    <row r="29" spans="1:17" x14ac:dyDescent="0.2">
      <c r="B29" s="63"/>
    </row>
    <row r="30" spans="1:17" x14ac:dyDescent="0.2">
      <c r="B30" s="63"/>
    </row>
    <row r="31" spans="1:17" x14ac:dyDescent="0.2">
      <c r="B31" s="63"/>
    </row>
    <row r="32" spans="1:17" x14ac:dyDescent="0.2">
      <c r="B32" s="63"/>
    </row>
    <row r="33" spans="2:2" x14ac:dyDescent="0.2">
      <c r="B33" s="63"/>
    </row>
    <row r="34" spans="2:2" x14ac:dyDescent="0.2">
      <c r="B34" s="63"/>
    </row>
    <row r="35" spans="2:2" x14ac:dyDescent="0.2">
      <c r="B35" s="63"/>
    </row>
    <row r="36" spans="2:2" x14ac:dyDescent="0.2">
      <c r="B36" s="63"/>
    </row>
    <row r="37" spans="2:2" x14ac:dyDescent="0.2">
      <c r="B37" s="63"/>
    </row>
    <row r="38" spans="2:2" x14ac:dyDescent="0.2">
      <c r="B38" s="63"/>
    </row>
    <row r="39" spans="2:2" x14ac:dyDescent="0.2">
      <c r="B39" s="63"/>
    </row>
    <row r="40" spans="2:2" x14ac:dyDescent="0.2">
      <c r="B40" s="63"/>
    </row>
    <row r="41" spans="2:2" x14ac:dyDescent="0.2">
      <c r="B41" s="63"/>
    </row>
    <row r="42" spans="2:2" x14ac:dyDescent="0.2">
      <c r="B42" s="63"/>
    </row>
    <row r="43" spans="2:2" x14ac:dyDescent="0.2">
      <c r="B43" s="63"/>
    </row>
    <row r="44" spans="2:2" x14ac:dyDescent="0.2">
      <c r="B44" s="63"/>
    </row>
    <row r="45" spans="2:2" x14ac:dyDescent="0.2">
      <c r="B45" s="63"/>
    </row>
    <row r="46" spans="2:2" x14ac:dyDescent="0.2">
      <c r="B46" s="63"/>
    </row>
    <row r="47" spans="2:2" x14ac:dyDescent="0.2">
      <c r="B47" s="63"/>
    </row>
    <row r="48" spans="2:2" x14ac:dyDescent="0.2">
      <c r="B48" s="63"/>
    </row>
    <row r="49" spans="2:2" x14ac:dyDescent="0.2">
      <c r="B49" s="63"/>
    </row>
    <row r="50" spans="2:2" x14ac:dyDescent="0.2">
      <c r="B50" s="63"/>
    </row>
    <row r="51" spans="2:2" x14ac:dyDescent="0.2">
      <c r="B51" s="63"/>
    </row>
    <row r="52" spans="2:2" x14ac:dyDescent="0.2">
      <c r="B52" s="63"/>
    </row>
    <row r="53" spans="2:2" x14ac:dyDescent="0.2">
      <c r="B53" s="63"/>
    </row>
    <row r="54" spans="2:2" x14ac:dyDescent="0.2">
      <c r="B54" s="63"/>
    </row>
    <row r="55" spans="2:2" x14ac:dyDescent="0.2">
      <c r="B55" s="63"/>
    </row>
    <row r="56" spans="2:2" x14ac:dyDescent="0.2">
      <c r="B56" s="63"/>
    </row>
    <row r="57" spans="2:2" x14ac:dyDescent="0.2">
      <c r="B57" s="63"/>
    </row>
    <row r="58" spans="2:2" x14ac:dyDescent="0.2">
      <c r="B58" s="63"/>
    </row>
    <row r="59" spans="2:2" x14ac:dyDescent="0.2">
      <c r="B59" s="63"/>
    </row>
    <row r="60" spans="2:2" x14ac:dyDescent="0.2">
      <c r="B60" s="63"/>
    </row>
    <row r="61" spans="2:2" x14ac:dyDescent="0.2">
      <c r="B61" s="63"/>
    </row>
    <row r="62" spans="2:2" x14ac:dyDescent="0.2">
      <c r="B62" s="63"/>
    </row>
    <row r="63" spans="2:2" x14ac:dyDescent="0.2">
      <c r="B63" s="63"/>
    </row>
    <row r="64" spans="2:2" x14ac:dyDescent="0.2">
      <c r="B64" s="63"/>
    </row>
    <row r="65" spans="1:12" x14ac:dyDescent="0.2">
      <c r="B65" s="63"/>
    </row>
    <row r="66" spans="1:12" x14ac:dyDescent="0.2">
      <c r="B66" s="63"/>
    </row>
    <row r="67" spans="1:12" x14ac:dyDescent="0.2">
      <c r="B67" s="63"/>
    </row>
    <row r="68" spans="1:12" x14ac:dyDescent="0.2">
      <c r="B68" s="63"/>
    </row>
    <row r="69" spans="1:12" x14ac:dyDescent="0.2">
      <c r="B69" s="63"/>
    </row>
    <row r="70" spans="1:12" x14ac:dyDescent="0.2">
      <c r="B70" s="63"/>
    </row>
    <row r="71" spans="1:12" x14ac:dyDescent="0.2">
      <c r="B71" s="63"/>
    </row>
    <row r="72" spans="1:12" s="51" customFormat="1" x14ac:dyDescent="0.2">
      <c r="A72" s="56"/>
      <c r="B72" s="63"/>
      <c r="H72" s="64"/>
      <c r="I72" s="65"/>
      <c r="J72" s="65"/>
      <c r="K72" s="65"/>
      <c r="L72" s="65"/>
    </row>
    <row r="73" spans="1:12" s="51" customFormat="1" x14ac:dyDescent="0.2">
      <c r="A73" s="56"/>
      <c r="B73" s="63"/>
      <c r="H73" s="64"/>
      <c r="I73" s="65"/>
      <c r="J73" s="65"/>
      <c r="K73" s="65"/>
      <c r="L73" s="65"/>
    </row>
    <row r="74" spans="1:12" x14ac:dyDescent="0.2">
      <c r="B74" s="63"/>
      <c r="H74" s="64"/>
      <c r="I74" s="65"/>
      <c r="J74" s="65"/>
      <c r="K74" s="65"/>
      <c r="L74" s="65"/>
    </row>
    <row r="75" spans="1:12" x14ac:dyDescent="0.2">
      <c r="B75" s="63"/>
      <c r="H75" s="64"/>
      <c r="I75" s="65"/>
      <c r="J75" s="65"/>
      <c r="K75" s="65"/>
      <c r="L75" s="65"/>
    </row>
    <row r="76" spans="1:12" x14ac:dyDescent="0.2">
      <c r="B76" s="63"/>
    </row>
    <row r="77" spans="1:12" x14ac:dyDescent="0.2">
      <c r="B77" s="63"/>
    </row>
    <row r="78" spans="1:12" x14ac:dyDescent="0.2">
      <c r="B78" s="63"/>
    </row>
    <row r="79" spans="1:12" x14ac:dyDescent="0.2">
      <c r="B79" s="63"/>
    </row>
    <row r="80" spans="1:12" x14ac:dyDescent="0.2">
      <c r="B80" s="63"/>
    </row>
    <row r="81" spans="1:2" x14ac:dyDescent="0.2">
      <c r="B81" s="63"/>
    </row>
    <row r="82" spans="1:2" x14ac:dyDescent="0.2">
      <c r="B82" s="63"/>
    </row>
    <row r="83" spans="1:2" x14ac:dyDescent="0.2">
      <c r="B83" s="63"/>
    </row>
    <row r="84" spans="1:2" x14ac:dyDescent="0.2">
      <c r="A84" s="65"/>
      <c r="B84" s="63"/>
    </row>
    <row r="85" spans="1:2" x14ac:dyDescent="0.2">
      <c r="A85" s="65"/>
      <c r="B85" s="63"/>
    </row>
    <row r="86" spans="1:2" x14ac:dyDescent="0.2">
      <c r="B86" s="63"/>
    </row>
    <row r="87" spans="1:2" x14ac:dyDescent="0.2">
      <c r="B87" s="63"/>
    </row>
  </sheetData>
  <sheetProtection algorithmName="SHA-512" hashValue="3PcZc37PVqOYLGuI7aSl94KP6MBo93UIMHdJ2chokPTZQ3Fr2J1YfvzOIzkDFo7JdFBa0aKSMmkGnz7G7iFxTw==" saltValue="X/rtO6LBeC07VRO6zJXMDw==" spinCount="100000" sheet="1" objects="1" scenarios="1" formatColumns="0" formatRows="0" selectLockedCells="1"/>
  <mergeCells count="19">
    <mergeCell ref="D1:D2"/>
    <mergeCell ref="H1:L1"/>
    <mergeCell ref="H2:L2"/>
    <mergeCell ref="E3:E5"/>
    <mergeCell ref="F3:F5"/>
    <mergeCell ref="H3:L3"/>
    <mergeCell ref="J4:L5"/>
    <mergeCell ref="A4:A5"/>
    <mergeCell ref="B4:B5"/>
    <mergeCell ref="C4:C5"/>
    <mergeCell ref="D4:D5"/>
    <mergeCell ref="G4:G5"/>
    <mergeCell ref="C16:C18"/>
    <mergeCell ref="C8:C9"/>
    <mergeCell ref="C13:C15"/>
    <mergeCell ref="C10:C12"/>
    <mergeCell ref="M4:M5"/>
    <mergeCell ref="B6:D6"/>
    <mergeCell ref="H4:I5"/>
  </mergeCells>
  <conditionalFormatting sqref="J11 J16:J18">
    <cfRule type="cellIs" dxfId="8" priority="3" stopIfTrue="1" operator="equal">
      <formula>$P$1</formula>
    </cfRule>
  </conditionalFormatting>
  <conditionalFormatting sqref="J7:J18">
    <cfRule type="cellIs" dxfId="7" priority="4" stopIfTrue="1" operator="equal">
      <formula>$P$1</formula>
    </cfRule>
  </conditionalFormatting>
  <conditionalFormatting sqref="L7:L18">
    <cfRule type="cellIs" dxfId="6" priority="5" stopIfTrue="1" operator="equal">
      <formula>$P$1</formula>
    </cfRule>
  </conditionalFormatting>
  <conditionalFormatting sqref="K7:K18">
    <cfRule type="cellIs" dxfId="5" priority="2" operator="equal">
      <formula>$P$1</formula>
    </cfRule>
  </conditionalFormatting>
  <conditionalFormatting sqref="H7:I18">
    <cfRule type="containsBlanks" dxfId="4" priority="1">
      <formula>LEN(TRIM(H7))=0</formula>
    </cfRule>
  </conditionalFormatting>
  <pageMargins left="0.78740157480314965" right="0.78740157480314965" top="0.98425196850393704" bottom="0.98425196850393704" header="0.51181102362204722" footer="0.51181102362204722"/>
  <pageSetup paperSize="9" scale="51" orientation="landscape" r:id="rId1"/>
  <headerFooter alignWithMargins="0">
    <oddHeader>&amp;LVS069 Appendix F
Crimping Requirements and Assessment Report</oddHeader>
    <oddFooter>&amp;LVersion 1.0 / 1-Apr-2018&amp;C&amp;A&amp;R&amp;P (&amp;N)</oddFooter>
  </headerFooter>
  <ignoredErrors>
    <ignoredError sqref="B12:B18 B7:B11" twoDigitTextYear="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41"/>
  </sheetPr>
  <dimension ref="A1:S108"/>
  <sheetViews>
    <sheetView view="pageLayout" zoomScale="80" zoomScaleNormal="75" zoomScaleSheetLayoutView="75" zoomScalePageLayoutView="80" workbookViewId="0">
      <selection activeCell="J7" sqref="J7"/>
    </sheetView>
  </sheetViews>
  <sheetFormatPr defaultColWidth="1.85546875" defaultRowHeight="12.75" x14ac:dyDescent="0.2"/>
  <cols>
    <col min="1" max="1" width="6.140625" style="56" customWidth="1"/>
    <col min="2" max="2" width="9" style="66" customWidth="1"/>
    <col min="3" max="3" width="17.42578125" style="51" customWidth="1"/>
    <col min="4" max="4" width="78" style="51" customWidth="1"/>
    <col min="5" max="6" width="3.140625" style="51" customWidth="1"/>
    <col min="7" max="7" width="54" style="51" customWidth="1"/>
    <col min="8" max="8" width="4.42578125" style="54" customWidth="1"/>
    <col min="9" max="10" width="4.42578125" style="56" customWidth="1"/>
    <col min="11" max="11" width="4.5703125" style="56" customWidth="1"/>
    <col min="12" max="12" width="4.85546875" style="56" customWidth="1"/>
    <col min="13" max="13" width="63.5703125" style="55" customWidth="1"/>
    <col min="14" max="14" width="1.140625" style="55" customWidth="1"/>
    <col min="15" max="16" width="1.85546875" style="55" customWidth="1"/>
    <col min="17" max="17" width="2.140625" style="55" customWidth="1"/>
    <col min="18" max="18" width="1.85546875" style="55" customWidth="1"/>
    <col min="19" max="16384" width="1.85546875" style="55"/>
  </cols>
  <sheetData>
    <row r="1" spans="1:19" s="33" customFormat="1" ht="28.5" customHeight="1" x14ac:dyDescent="0.2">
      <c r="A1" s="29" t="s">
        <v>22</v>
      </c>
      <c r="B1" s="30"/>
      <c r="C1" s="31"/>
      <c r="D1" s="558" t="s">
        <v>225</v>
      </c>
      <c r="E1" s="32"/>
      <c r="F1" s="32"/>
      <c r="G1" s="589"/>
      <c r="H1" s="560" t="s">
        <v>48</v>
      </c>
      <c r="I1" s="560"/>
      <c r="J1" s="560"/>
      <c r="K1" s="561"/>
      <c r="L1" s="560"/>
      <c r="M1" s="440">
        <f>'Summary Report'!P1</f>
        <v>0</v>
      </c>
      <c r="P1" s="33" t="s">
        <v>72</v>
      </c>
    </row>
    <row r="2" spans="1:19" s="33" customFormat="1" ht="28.5" customHeight="1" x14ac:dyDescent="0.2">
      <c r="A2" s="34"/>
      <c r="B2" s="35"/>
      <c r="C2" s="36"/>
      <c r="D2" s="559"/>
      <c r="E2" s="37"/>
      <c r="F2" s="37"/>
      <c r="G2" s="590"/>
      <c r="H2" s="562" t="s">
        <v>50</v>
      </c>
      <c r="I2" s="562"/>
      <c r="J2" s="562"/>
      <c r="K2" s="562"/>
      <c r="L2" s="562"/>
      <c r="M2" s="438">
        <f>'Summary Report'!P2</f>
        <v>0</v>
      </c>
    </row>
    <row r="3" spans="1:19" s="33" customFormat="1" ht="28.5" customHeight="1" thickBot="1" x14ac:dyDescent="0.25">
      <c r="A3" s="38"/>
      <c r="B3" s="39"/>
      <c r="C3" s="39"/>
      <c r="D3" s="40"/>
      <c r="E3" s="563" t="s">
        <v>10</v>
      </c>
      <c r="F3" s="563" t="s">
        <v>11</v>
      </c>
      <c r="G3" s="40"/>
      <c r="H3" s="565" t="s">
        <v>12</v>
      </c>
      <c r="I3" s="565"/>
      <c r="J3" s="565"/>
      <c r="K3" s="565"/>
      <c r="L3" s="565"/>
      <c r="M3" s="41">
        <f>'Summary Report'!D8</f>
        <v>0</v>
      </c>
    </row>
    <row r="4" spans="1:19" s="33" customFormat="1" ht="16.5" customHeight="1" x14ac:dyDescent="0.2">
      <c r="A4" s="544" t="s">
        <v>13</v>
      </c>
      <c r="B4" s="546" t="s">
        <v>14</v>
      </c>
      <c r="C4" s="548" t="s">
        <v>15</v>
      </c>
      <c r="D4" s="550" t="s">
        <v>16</v>
      </c>
      <c r="E4" s="564"/>
      <c r="F4" s="564"/>
      <c r="G4" s="552" t="s">
        <v>27</v>
      </c>
      <c r="H4" s="554" t="s">
        <v>17</v>
      </c>
      <c r="I4" s="555"/>
      <c r="J4" s="566" t="s">
        <v>69</v>
      </c>
      <c r="K4" s="567"/>
      <c r="L4" s="568"/>
      <c r="M4" s="540" t="s">
        <v>18</v>
      </c>
    </row>
    <row r="5" spans="1:19" s="44" customFormat="1" ht="48.75" customHeight="1" x14ac:dyDescent="0.2">
      <c r="A5" s="545"/>
      <c r="B5" s="547"/>
      <c r="C5" s="549"/>
      <c r="D5" s="551"/>
      <c r="E5" s="564"/>
      <c r="F5" s="564"/>
      <c r="G5" s="553"/>
      <c r="H5" s="556"/>
      <c r="I5" s="557"/>
      <c r="J5" s="569"/>
      <c r="K5" s="569"/>
      <c r="L5" s="557"/>
      <c r="M5" s="541"/>
    </row>
    <row r="6" spans="1:19" s="47" customFormat="1" ht="55.5" customHeight="1" thickBot="1" x14ac:dyDescent="0.25">
      <c r="A6" s="45"/>
      <c r="B6" s="542" t="s">
        <v>239</v>
      </c>
      <c r="C6" s="543"/>
      <c r="D6" s="543"/>
      <c r="E6" s="243"/>
      <c r="F6" s="243"/>
      <c r="G6" s="244" t="s">
        <v>19</v>
      </c>
      <c r="H6" s="42" t="s">
        <v>0</v>
      </c>
      <c r="I6" s="418" t="s">
        <v>1</v>
      </c>
      <c r="J6" s="360" t="s">
        <v>253</v>
      </c>
      <c r="K6" s="43" t="s">
        <v>24</v>
      </c>
      <c r="L6" s="42" t="s">
        <v>25</v>
      </c>
      <c r="M6" s="437" t="s">
        <v>257</v>
      </c>
      <c r="N6" s="46"/>
      <c r="O6" s="46"/>
      <c r="P6" s="46"/>
      <c r="Q6" s="46"/>
      <c r="R6" s="46"/>
      <c r="S6" s="46"/>
    </row>
    <row r="7" spans="1:19" s="51" customFormat="1" ht="51.75" customHeight="1" thickBot="1" x14ac:dyDescent="0.25">
      <c r="A7" s="387" t="str">
        <f t="array" ref="A7">IF(AND(H7="X",L7=""),1,"")</f>
        <v/>
      </c>
      <c r="B7" s="341" t="s">
        <v>78</v>
      </c>
      <c r="C7" s="340" t="s">
        <v>205</v>
      </c>
      <c r="D7" s="336" t="s">
        <v>85</v>
      </c>
      <c r="E7" s="342" t="s">
        <v>20</v>
      </c>
      <c r="F7" s="342" t="s">
        <v>22</v>
      </c>
      <c r="G7" s="366" t="s">
        <v>112</v>
      </c>
      <c r="H7" s="436" t="str">
        <f t="shared" ref="H7" si="0">IF(I7="X","","X")</f>
        <v>X</v>
      </c>
      <c r="I7" s="432"/>
      <c r="J7" s="358"/>
      <c r="K7" s="359"/>
      <c r="L7" s="242" t="str">
        <f>IF(OR(OR(OR(I7="X"),J7="X"),K7="X"),"","X")</f>
        <v>X</v>
      </c>
      <c r="M7" s="415"/>
      <c r="Q7" s="51" t="str">
        <f t="array" ref="Q7">IF(SUM(ISBLANK(J7)*1)&lt;1,"N/A",IF(SUM(ISBLANK(K7)*1)&lt;1,"NS","S"))</f>
        <v>S</v>
      </c>
    </row>
    <row r="8" spans="1:19" s="51" customFormat="1" ht="69.75" customHeight="1" thickBot="1" x14ac:dyDescent="0.25">
      <c r="A8" s="386" t="str">
        <f t="array" ref="A8">IF(AND(H8="X",L8=""),(MAX(A$7:A7)+1),"")</f>
        <v/>
      </c>
      <c r="B8" s="319" t="s">
        <v>79</v>
      </c>
      <c r="C8" s="580" t="s">
        <v>206</v>
      </c>
      <c r="D8" s="323" t="s">
        <v>86</v>
      </c>
      <c r="E8" s="338" t="s">
        <v>20</v>
      </c>
      <c r="F8" s="338" t="s">
        <v>21</v>
      </c>
      <c r="G8" s="367" t="s">
        <v>249</v>
      </c>
      <c r="H8" s="436" t="str">
        <f t="shared" ref="H8:H9" si="1">IF(I8="X","","X")</f>
        <v>X</v>
      </c>
      <c r="I8" s="432"/>
      <c r="J8" s="358"/>
      <c r="K8" s="420"/>
      <c r="L8" s="242" t="str">
        <f>IF(OR(OR(OR(I8="X"),J8="X"),K8="X"),"","X")</f>
        <v>X</v>
      </c>
      <c r="M8" s="412"/>
      <c r="Q8" s="51" t="str">
        <f t="array" ref="Q8">IF(SUM(ISBLANK(J8)*1)&lt;1,"N/A",IF(SUM(ISBLANK(K8)*1)&lt;1,"NS","S"))</f>
        <v>S</v>
      </c>
    </row>
    <row r="9" spans="1:19" s="51" customFormat="1" ht="69" customHeight="1" thickBot="1" x14ac:dyDescent="0.25">
      <c r="A9" s="52" t="str">
        <f t="array" ref="A9">IF(AND(H9="X",L9=""),(MAX(A$7:A8)+1),"")</f>
        <v/>
      </c>
      <c r="B9" s="315" t="s">
        <v>80</v>
      </c>
      <c r="C9" s="581"/>
      <c r="D9" s="330" t="s">
        <v>87</v>
      </c>
      <c r="E9" s="320" t="s">
        <v>20</v>
      </c>
      <c r="F9" s="320"/>
      <c r="G9" s="368" t="s">
        <v>113</v>
      </c>
      <c r="H9" s="436" t="str">
        <f t="shared" si="1"/>
        <v>X</v>
      </c>
      <c r="I9" s="432"/>
      <c r="J9" s="379"/>
      <c r="K9" s="422"/>
      <c r="L9" s="404" t="str">
        <f t="shared" ref="L9:L39" si="2">IF(OR(OR(OR(I9="X"),J9="X"),K9="X"),"","X")</f>
        <v>X</v>
      </c>
      <c r="M9" s="53"/>
      <c r="Q9" s="51" t="str">
        <f t="array" ref="Q9">IF(SUM(ISBLANK(J9)*1)&lt;1,"N/A",IF(SUM(ISBLANK(K9)*1)&lt;1,"NS","S"))</f>
        <v>S</v>
      </c>
    </row>
    <row r="10" spans="1:19" s="51" customFormat="1" ht="87.75" customHeight="1" thickBot="1" x14ac:dyDescent="0.25">
      <c r="A10" s="52" t="str">
        <f t="array" ref="A10">IF(AND(H10="X",L10=""),(MAX(A$7:A9)+1),"")</f>
        <v/>
      </c>
      <c r="B10" s="319" t="s">
        <v>81</v>
      </c>
      <c r="C10" s="581"/>
      <c r="D10" s="322" t="s">
        <v>88</v>
      </c>
      <c r="E10" s="325" t="s">
        <v>20</v>
      </c>
      <c r="F10" s="325" t="s">
        <v>21</v>
      </c>
      <c r="G10" s="315" t="s">
        <v>114</v>
      </c>
      <c r="H10" s="436" t="str">
        <f t="shared" ref="H10:H39" si="3">IF(I10="X","","X")</f>
        <v>X</v>
      </c>
      <c r="I10" s="432"/>
      <c r="J10" s="379"/>
      <c r="K10" s="422"/>
      <c r="L10" s="404" t="str">
        <f t="shared" si="2"/>
        <v>X</v>
      </c>
      <c r="M10" s="53"/>
      <c r="Q10" s="51" t="str">
        <f t="array" ref="Q10">IF(SUM(ISBLANK(J10)*1)&lt;1,"N/A",IF(SUM(ISBLANK(K10)*1)&lt;1,"NS","S"))</f>
        <v>S</v>
      </c>
    </row>
    <row r="11" spans="1:19" s="51" customFormat="1" ht="45.75" thickBot="1" x14ac:dyDescent="0.25">
      <c r="A11" s="52" t="str">
        <f t="array" ref="A11">IF(AND(H11="X",L11=""),(MAX(A$7:A10)+1),"")</f>
        <v/>
      </c>
      <c r="B11" s="315" t="s">
        <v>82</v>
      </c>
      <c r="C11" s="581"/>
      <c r="D11" s="323" t="s">
        <v>89</v>
      </c>
      <c r="E11" s="326"/>
      <c r="F11" s="326" t="s">
        <v>21</v>
      </c>
      <c r="G11" s="339" t="s">
        <v>115</v>
      </c>
      <c r="H11" s="436" t="str">
        <f t="shared" si="3"/>
        <v>X</v>
      </c>
      <c r="I11" s="432"/>
      <c r="J11" s="379"/>
      <c r="K11" s="422"/>
      <c r="L11" s="404" t="str">
        <f t="shared" si="2"/>
        <v>X</v>
      </c>
      <c r="M11" s="53"/>
      <c r="Q11" s="51" t="str">
        <f t="array" ref="Q11">IF(SUM(ISBLANK(J11)*1)&lt;1,"N/A",IF(SUM(ISBLANK(K11)*1)&lt;1,"NS","S"))</f>
        <v>S</v>
      </c>
    </row>
    <row r="12" spans="1:19" s="51" customFormat="1" ht="63" customHeight="1" thickBot="1" x14ac:dyDescent="0.25">
      <c r="A12" s="52" t="str">
        <f t="array" ref="A12">IF(AND(H12="X",L12=""),(MAX(A$7:A11)+1),"")</f>
        <v/>
      </c>
      <c r="B12" s="319" t="s">
        <v>83</v>
      </c>
      <c r="C12" s="581"/>
      <c r="D12" s="333" t="s">
        <v>90</v>
      </c>
      <c r="E12" s="325"/>
      <c r="F12" s="325" t="s">
        <v>21</v>
      </c>
      <c r="G12" s="315" t="s">
        <v>116</v>
      </c>
      <c r="H12" s="436" t="str">
        <f t="shared" si="3"/>
        <v>X</v>
      </c>
      <c r="I12" s="432"/>
      <c r="J12" s="379"/>
      <c r="K12" s="422"/>
      <c r="L12" s="404" t="str">
        <f t="shared" si="2"/>
        <v>X</v>
      </c>
      <c r="M12" s="68"/>
      <c r="Q12" s="51" t="str">
        <f t="array" ref="Q12">IF(SUM(ISBLANK(J12)*1)&lt;1,"N/A",IF(SUM(ISBLANK(K12)*1)&lt;1,"NS","S"))</f>
        <v>S</v>
      </c>
    </row>
    <row r="13" spans="1:19" s="51" customFormat="1" ht="51.75" customHeight="1" thickBot="1" x14ac:dyDescent="0.25">
      <c r="A13" s="52" t="str">
        <f t="array" ref="A13">IF(AND(H13="X",L13=""),(MAX(A$7:A12)+1),"")</f>
        <v/>
      </c>
      <c r="B13" s="315" t="s">
        <v>84</v>
      </c>
      <c r="C13" s="581"/>
      <c r="D13" s="333" t="s">
        <v>91</v>
      </c>
      <c r="E13" s="325" t="s">
        <v>20</v>
      </c>
      <c r="F13" s="325" t="s">
        <v>21</v>
      </c>
      <c r="G13" s="315" t="s">
        <v>117</v>
      </c>
      <c r="H13" s="436" t="str">
        <f t="shared" si="3"/>
        <v>X</v>
      </c>
      <c r="I13" s="432"/>
      <c r="J13" s="379"/>
      <c r="K13" s="422"/>
      <c r="L13" s="404" t="str">
        <f t="shared" si="2"/>
        <v>X</v>
      </c>
      <c r="M13" s="68"/>
      <c r="Q13" s="51" t="str">
        <f t="array" ref="Q13">IF(SUM(ISBLANK(J13)*1)&lt;1,"N/A",IF(SUM(ISBLANK(K13)*1)&lt;1,"NS","S"))</f>
        <v>S</v>
      </c>
    </row>
    <row r="14" spans="1:19" s="51" customFormat="1" ht="51.75" customHeight="1" thickBot="1" x14ac:dyDescent="0.25">
      <c r="A14" s="52" t="str">
        <f t="array" ref="A14">IF(AND(H14="X",L14=""),(MAX(A$7:A13)+1),"")</f>
        <v/>
      </c>
      <c r="B14" s="319" t="s">
        <v>138</v>
      </c>
      <c r="C14" s="581"/>
      <c r="D14" s="335" t="s">
        <v>92</v>
      </c>
      <c r="E14" s="320" t="s">
        <v>20</v>
      </c>
      <c r="F14" s="320" t="s">
        <v>21</v>
      </c>
      <c r="G14" s="368" t="s">
        <v>118</v>
      </c>
      <c r="H14" s="436" t="str">
        <f t="shared" si="3"/>
        <v>X</v>
      </c>
      <c r="I14" s="432"/>
      <c r="J14" s="379"/>
      <c r="K14" s="422"/>
      <c r="L14" s="404" t="str">
        <f t="shared" si="2"/>
        <v>X</v>
      </c>
      <c r="M14" s="68"/>
      <c r="Q14" s="51" t="str">
        <f t="array" ref="Q14">IF(SUM(ISBLANK(J14)*1)&lt;1,"N/A",IF(SUM(ISBLANK(K14)*1)&lt;1,"NS","S"))</f>
        <v>S</v>
      </c>
    </row>
    <row r="15" spans="1:19" s="51" customFormat="1" ht="51.75" customHeight="1" thickBot="1" x14ac:dyDescent="0.25">
      <c r="A15" s="52" t="str">
        <f t="array" ref="A15">IF(AND(H15="X",L15=""),(MAX(A$7:A14)+1),"")</f>
        <v/>
      </c>
      <c r="B15" s="315" t="s">
        <v>139</v>
      </c>
      <c r="C15" s="581"/>
      <c r="D15" s="333" t="s">
        <v>93</v>
      </c>
      <c r="E15" s="325" t="s">
        <v>20</v>
      </c>
      <c r="F15" s="325" t="s">
        <v>21</v>
      </c>
      <c r="G15" s="315" t="s">
        <v>119</v>
      </c>
      <c r="H15" s="436" t="str">
        <f t="shared" si="3"/>
        <v>X</v>
      </c>
      <c r="I15" s="432"/>
      <c r="J15" s="379"/>
      <c r="K15" s="422"/>
      <c r="L15" s="404" t="str">
        <f t="shared" si="2"/>
        <v>X</v>
      </c>
      <c r="M15" s="68"/>
      <c r="Q15" s="51" t="str">
        <f t="array" ref="Q15">IF(SUM(ISBLANK(J15)*1)&lt;1,"N/A",IF(SUM(ISBLANK(K15)*1)&lt;1,"NS","S"))</f>
        <v>S</v>
      </c>
    </row>
    <row r="16" spans="1:19" s="51" customFormat="1" ht="51.75" customHeight="1" thickBot="1" x14ac:dyDescent="0.25">
      <c r="A16" s="52" t="str">
        <f t="array" ref="A16">IF(AND(H16="X",L16=""),(MAX(A$7:A15)+1),"")</f>
        <v/>
      </c>
      <c r="B16" s="319" t="s">
        <v>140</v>
      </c>
      <c r="C16" s="581"/>
      <c r="D16" s="333" t="s">
        <v>94</v>
      </c>
      <c r="E16" s="325"/>
      <c r="F16" s="325" t="s">
        <v>21</v>
      </c>
      <c r="G16" s="315" t="s">
        <v>120</v>
      </c>
      <c r="H16" s="436" t="str">
        <f t="shared" si="3"/>
        <v>X</v>
      </c>
      <c r="I16" s="432"/>
      <c r="J16" s="379"/>
      <c r="K16" s="422"/>
      <c r="L16" s="404" t="str">
        <f t="shared" si="2"/>
        <v>X</v>
      </c>
      <c r="M16" s="68"/>
      <c r="Q16" s="51" t="str">
        <f t="array" ref="Q16">IF(SUM(ISBLANK(J16)*1)&lt;1,"N/A",IF(SUM(ISBLANK(K16)*1)&lt;1,"NS","S"))</f>
        <v>S</v>
      </c>
    </row>
    <row r="17" spans="1:17" s="51" customFormat="1" ht="51.75" customHeight="1" thickBot="1" x14ac:dyDescent="0.25">
      <c r="A17" s="344" t="str">
        <f t="array" ref="A17">IF(AND(H17="X",L17=""),(MAX(A$7:A16)+1),"")</f>
        <v/>
      </c>
      <c r="B17" s="337" t="s">
        <v>141</v>
      </c>
      <c r="C17" s="582"/>
      <c r="D17" s="321" t="s">
        <v>95</v>
      </c>
      <c r="E17" s="325"/>
      <c r="F17" s="325" t="s">
        <v>21</v>
      </c>
      <c r="G17" s="315" t="s">
        <v>121</v>
      </c>
      <c r="H17" s="436" t="str">
        <f t="shared" si="3"/>
        <v>X</v>
      </c>
      <c r="I17" s="432"/>
      <c r="J17" s="391"/>
      <c r="K17" s="419"/>
      <c r="L17" s="392" t="str">
        <f t="shared" si="2"/>
        <v>X</v>
      </c>
      <c r="M17" s="409"/>
      <c r="Q17" s="51" t="str">
        <f t="array" ref="Q17">IF(SUM(ISBLANK(J17)*1)&lt;1,"N/A",IF(SUM(ISBLANK(K17)*1)&lt;1,"NS","S"))</f>
        <v>S</v>
      </c>
    </row>
    <row r="18" spans="1:17" s="51" customFormat="1" ht="51.75" customHeight="1" thickBot="1" x14ac:dyDescent="0.25">
      <c r="A18" s="386" t="str">
        <f t="array" ref="A18">IF(AND(H18="X",L18=""),(MAX(A$7:A17)+1),"")</f>
        <v/>
      </c>
      <c r="B18" s="319" t="s">
        <v>142</v>
      </c>
      <c r="C18" s="577" t="s">
        <v>207</v>
      </c>
      <c r="D18" s="364" t="s">
        <v>96</v>
      </c>
      <c r="E18" s="324"/>
      <c r="F18" s="324" t="s">
        <v>21</v>
      </c>
      <c r="G18" s="369" t="s">
        <v>122</v>
      </c>
      <c r="H18" s="436" t="str">
        <f t="shared" si="3"/>
        <v>X</v>
      </c>
      <c r="I18" s="432"/>
      <c r="J18" s="358"/>
      <c r="K18" s="420"/>
      <c r="L18" s="242" t="str">
        <f t="shared" si="2"/>
        <v>X</v>
      </c>
      <c r="M18" s="406"/>
      <c r="Q18" s="51" t="str">
        <f t="array" ref="Q18">IF(SUM(ISBLANK(J18)*1)&lt;1,"N/A",IF(SUM(ISBLANK(K18)*1)&lt;1,"NS","S"))</f>
        <v>S</v>
      </c>
    </row>
    <row r="19" spans="1:17" s="51" customFormat="1" ht="51.75" customHeight="1" thickBot="1" x14ac:dyDescent="0.25">
      <c r="A19" s="52" t="str">
        <f t="array" ref="A19">IF(AND(H19="X",L19=""),(MAX(A$7:A18)+1),"")</f>
        <v/>
      </c>
      <c r="B19" s="315" t="s">
        <v>143</v>
      </c>
      <c r="C19" s="578"/>
      <c r="D19" s="333" t="s">
        <v>97</v>
      </c>
      <c r="E19" s="325" t="s">
        <v>20</v>
      </c>
      <c r="F19" s="325" t="s">
        <v>21</v>
      </c>
      <c r="G19" s="370" t="s">
        <v>123</v>
      </c>
      <c r="H19" s="436" t="str">
        <f t="shared" si="3"/>
        <v>X</v>
      </c>
      <c r="I19" s="432"/>
      <c r="J19" s="378"/>
      <c r="K19" s="422"/>
      <c r="L19" s="404" t="str">
        <f t="shared" si="2"/>
        <v>X</v>
      </c>
      <c r="M19" s="68"/>
      <c r="Q19" s="51" t="str">
        <f t="array" ref="Q19">IF(SUM(ISBLANK(J19)*1)&lt;1,"N/A",IF(SUM(ISBLANK(K19)*1)&lt;1,"NS","S"))</f>
        <v>S</v>
      </c>
    </row>
    <row r="20" spans="1:17" s="51" customFormat="1" ht="51.75" customHeight="1" thickBot="1" x14ac:dyDescent="0.25">
      <c r="A20" s="344" t="str">
        <f t="array" ref="A20">IF(AND(H20="X",L20=""),(MAX(A$7:A19)+1),"")</f>
        <v/>
      </c>
      <c r="B20" s="343" t="s">
        <v>144</v>
      </c>
      <c r="C20" s="579"/>
      <c r="D20" s="334" t="s">
        <v>243</v>
      </c>
      <c r="E20" s="400"/>
      <c r="F20" s="400" t="s">
        <v>21</v>
      </c>
      <c r="G20" s="371" t="s">
        <v>208</v>
      </c>
      <c r="H20" s="436" t="str">
        <f t="shared" si="3"/>
        <v>X</v>
      </c>
      <c r="I20" s="432"/>
      <c r="J20" s="419"/>
      <c r="K20" s="419"/>
      <c r="L20" s="407" t="str">
        <f t="shared" si="2"/>
        <v>X</v>
      </c>
      <c r="M20" s="397"/>
      <c r="Q20" s="51" t="str">
        <f t="array" ref="Q20">IF(SUM(ISBLANK(J20)*1)&lt;1,"N/A",IF(SUM(ISBLANK(K20)*1)&lt;1,"NS","S"))</f>
        <v>S</v>
      </c>
    </row>
    <row r="21" spans="1:17" s="51" customFormat="1" ht="51.75" customHeight="1" thickBot="1" x14ac:dyDescent="0.25">
      <c r="A21" s="386" t="str">
        <f t="array" ref="A21">IF(AND(H21="X",L21=""),(MAX(A$7:A20)+1),"")</f>
        <v/>
      </c>
      <c r="B21" s="315" t="s">
        <v>145</v>
      </c>
      <c r="C21" s="588" t="s">
        <v>209</v>
      </c>
      <c r="D21" s="362" t="s">
        <v>241</v>
      </c>
      <c r="E21" s="326"/>
      <c r="F21" s="326" t="s">
        <v>21</v>
      </c>
      <c r="G21" s="373" t="s">
        <v>242</v>
      </c>
      <c r="H21" s="436" t="str">
        <f t="shared" si="3"/>
        <v>X</v>
      </c>
      <c r="I21" s="432"/>
      <c r="J21" s="359"/>
      <c r="K21" s="420"/>
      <c r="L21" s="392" t="str">
        <f t="shared" si="2"/>
        <v>X</v>
      </c>
      <c r="M21" s="406"/>
      <c r="Q21" s="51" t="str">
        <f t="array" ref="Q21">IF(SUM(ISBLANK(J21)*1)&lt;1,"N/A",IF(SUM(ISBLANK(K21)*1)&lt;1,"NS","S"))</f>
        <v>S</v>
      </c>
    </row>
    <row r="22" spans="1:17" s="51" customFormat="1" ht="51.75" customHeight="1" thickBot="1" x14ac:dyDescent="0.25">
      <c r="A22" s="386" t="str">
        <f t="array" ref="A22">IF(AND(H22="X",L22=""),(MAX(A$7:A21)+1),"")</f>
        <v/>
      </c>
      <c r="B22" s="401" t="s">
        <v>146</v>
      </c>
      <c r="C22" s="586"/>
      <c r="D22" s="362" t="s">
        <v>98</v>
      </c>
      <c r="E22" s="331" t="s">
        <v>20</v>
      </c>
      <c r="F22" s="331" t="s">
        <v>21</v>
      </c>
      <c r="G22" s="373" t="s">
        <v>124</v>
      </c>
      <c r="H22" s="436" t="str">
        <f t="shared" si="3"/>
        <v>X</v>
      </c>
      <c r="I22" s="432"/>
      <c r="J22" s="379"/>
      <c r="K22" s="422"/>
      <c r="L22" s="404" t="str">
        <f t="shared" si="2"/>
        <v>X</v>
      </c>
      <c r="M22" s="68"/>
      <c r="Q22" s="51" t="str">
        <f t="array" ref="Q22">IF(SUM(ISBLANK(J22)*1)&lt;1,"N/A",IF(SUM(ISBLANK(K22)*1)&lt;1,"NS","S"))</f>
        <v>S</v>
      </c>
    </row>
    <row r="23" spans="1:17" s="51" customFormat="1" ht="66.75" customHeight="1" thickBot="1" x14ac:dyDescent="0.25">
      <c r="A23" s="52" t="str">
        <f t="array" ref="A23">IF(AND(H23="X",L23=""),(MAX(A$7:A22)+1),"")</f>
        <v/>
      </c>
      <c r="B23" s="339" t="s">
        <v>233</v>
      </c>
      <c r="C23" s="586"/>
      <c r="D23" s="333" t="s">
        <v>99</v>
      </c>
      <c r="E23" s="328"/>
      <c r="F23" s="328" t="s">
        <v>21</v>
      </c>
      <c r="G23" s="370" t="s">
        <v>238</v>
      </c>
      <c r="H23" s="436" t="str">
        <f t="shared" si="3"/>
        <v>X</v>
      </c>
      <c r="I23" s="432"/>
      <c r="J23" s="379"/>
      <c r="K23" s="422"/>
      <c r="L23" s="404" t="str">
        <f t="shared" si="2"/>
        <v>X</v>
      </c>
      <c r="M23" s="68"/>
      <c r="Q23" s="51" t="str">
        <f t="array" ref="Q23">IF(SUM(ISBLANK(J23)*1)&lt;1,"N/A",IF(SUM(ISBLANK(K23)*1)&lt;1,"NS","S"))</f>
        <v>S</v>
      </c>
    </row>
    <row r="24" spans="1:17" s="51" customFormat="1" ht="51.75" customHeight="1" thickBot="1" x14ac:dyDescent="0.25">
      <c r="A24" s="52" t="str">
        <f t="array" ref="A24">IF(AND(H24="X",L24=""),(MAX(A$7:A23)+1),"")</f>
        <v/>
      </c>
      <c r="B24" s="401" t="s">
        <v>147</v>
      </c>
      <c r="C24" s="586"/>
      <c r="D24" s="321" t="s">
        <v>100</v>
      </c>
      <c r="E24" s="328" t="s">
        <v>20</v>
      </c>
      <c r="F24" s="328"/>
      <c r="G24" s="370" t="s">
        <v>125</v>
      </c>
      <c r="H24" s="436" t="str">
        <f t="shared" si="3"/>
        <v>X</v>
      </c>
      <c r="I24" s="432"/>
      <c r="J24" s="379"/>
      <c r="K24" s="422"/>
      <c r="L24" s="404" t="str">
        <f t="shared" si="2"/>
        <v>X</v>
      </c>
      <c r="M24" s="68"/>
      <c r="Q24" s="51" t="str">
        <f t="array" ref="Q24">IF(SUM(ISBLANK(J24)*1)&lt;1,"N/A",IF(SUM(ISBLANK(K24)*1)&lt;1,"NS","S"))</f>
        <v>S</v>
      </c>
    </row>
    <row r="25" spans="1:17" s="51" customFormat="1" ht="51.75" customHeight="1" thickBot="1" x14ac:dyDescent="0.25">
      <c r="A25" s="52" t="str">
        <f t="array" ref="A25">IF(AND(H25="X",L25=""),(MAX(A$7:A24)+1),"")</f>
        <v/>
      </c>
      <c r="B25" s="339" t="s">
        <v>148</v>
      </c>
      <c r="C25" s="586"/>
      <c r="D25" s="321" t="s">
        <v>101</v>
      </c>
      <c r="E25" s="328" t="s">
        <v>20</v>
      </c>
      <c r="F25" s="328"/>
      <c r="G25" s="370" t="s">
        <v>126</v>
      </c>
      <c r="H25" s="436" t="str">
        <f t="shared" si="3"/>
        <v>X</v>
      </c>
      <c r="I25" s="432"/>
      <c r="J25" s="378"/>
      <c r="K25" s="422"/>
      <c r="L25" s="404" t="str">
        <f t="shared" si="2"/>
        <v>X</v>
      </c>
      <c r="M25" s="68"/>
      <c r="Q25" s="51" t="str">
        <f t="array" ref="Q25">IF(SUM(ISBLANK(J25)*1)&lt;1,"N/A",IF(SUM(ISBLANK(K25)*1)&lt;1,"NS","S"))</f>
        <v>S</v>
      </c>
    </row>
    <row r="26" spans="1:17" s="51" customFormat="1" ht="57.75" customHeight="1" thickBot="1" x14ac:dyDescent="0.25">
      <c r="A26" s="52" t="str">
        <f t="array" ref="A26">IF(AND(H26="X",L26=""),(MAX(A$7:A25)+1),"")</f>
        <v/>
      </c>
      <c r="B26" s="401" t="s">
        <v>149</v>
      </c>
      <c r="C26" s="586"/>
      <c r="D26" s="333" t="s">
        <v>102</v>
      </c>
      <c r="E26" s="328" t="s">
        <v>20</v>
      </c>
      <c r="F26" s="328"/>
      <c r="G26" s="370" t="s">
        <v>127</v>
      </c>
      <c r="H26" s="436" t="str">
        <f t="shared" si="3"/>
        <v>X</v>
      </c>
      <c r="I26" s="432"/>
      <c r="J26" s="378"/>
      <c r="K26" s="422"/>
      <c r="L26" s="404" t="str">
        <f t="shared" si="2"/>
        <v>X</v>
      </c>
      <c r="M26" s="68"/>
      <c r="Q26" s="51" t="str">
        <f t="array" ref="Q26">IF(SUM(ISBLANK(J26)*1)&lt;1,"N/A",IF(SUM(ISBLANK(K26)*1)&lt;1,"NS","S"))</f>
        <v>S</v>
      </c>
    </row>
    <row r="27" spans="1:17" s="51" customFormat="1" ht="72" customHeight="1" thickBot="1" x14ac:dyDescent="0.25">
      <c r="A27" s="52" t="str">
        <f t="array" ref="A27">IF(AND(H27="X",L27=""),(MAX(A$7:A26)+1),"")</f>
        <v/>
      </c>
      <c r="B27" s="339" t="s">
        <v>150</v>
      </c>
      <c r="C27" s="586"/>
      <c r="D27" s="333" t="s">
        <v>103</v>
      </c>
      <c r="E27" s="328" t="s">
        <v>20</v>
      </c>
      <c r="F27" s="328" t="s">
        <v>21</v>
      </c>
      <c r="G27" s="370" t="s">
        <v>128</v>
      </c>
      <c r="H27" s="436" t="str">
        <f t="shared" si="3"/>
        <v>X</v>
      </c>
      <c r="I27" s="432"/>
      <c r="J27" s="379"/>
      <c r="K27" s="422"/>
      <c r="L27" s="404" t="str">
        <f t="shared" si="2"/>
        <v>X</v>
      </c>
      <c r="M27" s="68"/>
      <c r="Q27" s="51" t="str">
        <f t="array" ref="Q27">IF(SUM(ISBLANK(J27)*1)&lt;1,"N/A",IF(SUM(ISBLANK(K27)*1)&lt;1,"NS","S"))</f>
        <v>S</v>
      </c>
    </row>
    <row r="28" spans="1:17" s="51" customFormat="1" ht="51.75" customHeight="1" thickBot="1" x14ac:dyDescent="0.25">
      <c r="A28" s="344" t="str">
        <f t="array" ref="A28">IF(AND(H28="X",L28=""),(MAX(A$7:A27)+1),"")</f>
        <v/>
      </c>
      <c r="B28" s="343" t="s">
        <v>151</v>
      </c>
      <c r="C28" s="587"/>
      <c r="D28" s="365" t="s">
        <v>235</v>
      </c>
      <c r="E28" s="329" t="s">
        <v>20</v>
      </c>
      <c r="F28" s="329" t="s">
        <v>21</v>
      </c>
      <c r="G28" s="371" t="s">
        <v>129</v>
      </c>
      <c r="H28" s="436" t="str">
        <f t="shared" si="3"/>
        <v>X</v>
      </c>
      <c r="I28" s="432"/>
      <c r="J28" s="391"/>
      <c r="K28" s="419"/>
      <c r="L28" s="392" t="str">
        <f t="shared" si="2"/>
        <v>X</v>
      </c>
      <c r="M28" s="409"/>
      <c r="Q28" s="51" t="str">
        <f t="array" ref="Q28">IF(SUM(ISBLANK(J28)*1)&lt;1,"N/A",IF(SUM(ISBLANK(K28)*1)&lt;1,"NS","S"))</f>
        <v>S</v>
      </c>
    </row>
    <row r="29" spans="1:17" s="51" customFormat="1" ht="51.75" customHeight="1" thickBot="1" x14ac:dyDescent="0.25">
      <c r="A29" s="389" t="str">
        <f t="array" ref="A29">IF(AND(H29="X",L29=""),(MAX(A$7:A28)+1),"")</f>
        <v/>
      </c>
      <c r="B29" s="315" t="s">
        <v>152</v>
      </c>
      <c r="C29" s="583" t="s">
        <v>210</v>
      </c>
      <c r="D29" s="393" t="s">
        <v>236</v>
      </c>
      <c r="E29" s="331" t="s">
        <v>20</v>
      </c>
      <c r="F29" s="331" t="s">
        <v>21</v>
      </c>
      <c r="G29" s="373" t="s">
        <v>129</v>
      </c>
      <c r="H29" s="436" t="str">
        <f t="shared" si="3"/>
        <v>X</v>
      </c>
      <c r="I29" s="432"/>
      <c r="J29" s="358"/>
      <c r="K29" s="420"/>
      <c r="L29" s="242" t="str">
        <f t="shared" si="2"/>
        <v>X</v>
      </c>
      <c r="M29" s="406"/>
      <c r="Q29" s="51" t="str">
        <f t="array" ref="Q29">IF(SUM(ISBLANK(J29)*1)&lt;1,"N/A",IF(SUM(ISBLANK(K29)*1)&lt;1,"NS","S"))</f>
        <v>S</v>
      </c>
    </row>
    <row r="30" spans="1:17" s="51" customFormat="1" ht="51.75" customHeight="1" thickBot="1" x14ac:dyDescent="0.25">
      <c r="A30" s="386" t="str">
        <f t="array" ref="A30">IF(AND(H30="X",L30=""),(MAX(A$7:A29)+1),"")</f>
        <v/>
      </c>
      <c r="B30" s="343" t="s">
        <v>153</v>
      </c>
      <c r="C30" s="586"/>
      <c r="D30" s="339" t="s">
        <v>104</v>
      </c>
      <c r="E30" s="326" t="s">
        <v>20</v>
      </c>
      <c r="F30" s="326"/>
      <c r="G30" s="339" t="s">
        <v>237</v>
      </c>
      <c r="H30" s="436" t="str">
        <f t="shared" si="3"/>
        <v>X</v>
      </c>
      <c r="I30" s="432"/>
      <c r="J30" s="379"/>
      <c r="K30" s="422"/>
      <c r="L30" s="404" t="str">
        <f t="shared" si="2"/>
        <v>X</v>
      </c>
      <c r="M30" s="68"/>
      <c r="Q30" s="51" t="str">
        <f t="array" ref="Q30">IF(SUM(ISBLANK(J30)*1)&lt;1,"N/A",IF(SUM(ISBLANK(K30)*1)&lt;1,"NS","S"))</f>
        <v>S</v>
      </c>
    </row>
    <row r="31" spans="1:17" s="51" customFormat="1" ht="51.75" customHeight="1" thickBot="1" x14ac:dyDescent="0.25">
      <c r="A31" s="52" t="str">
        <f t="array" ref="A31">IF(AND(H31="X",L31=""),(MAX(A$7:A30)+1),"")</f>
        <v/>
      </c>
      <c r="B31" s="315" t="s">
        <v>154</v>
      </c>
      <c r="C31" s="586"/>
      <c r="D31" s="315" t="s">
        <v>250</v>
      </c>
      <c r="E31" s="325" t="s">
        <v>20</v>
      </c>
      <c r="F31" s="325"/>
      <c r="G31" s="315" t="s">
        <v>130</v>
      </c>
      <c r="H31" s="436" t="str">
        <f t="shared" si="3"/>
        <v>X</v>
      </c>
      <c r="I31" s="432"/>
      <c r="J31" s="379"/>
      <c r="K31" s="422"/>
      <c r="L31" s="404" t="str">
        <f t="shared" si="2"/>
        <v>X</v>
      </c>
      <c r="M31" s="68"/>
      <c r="Q31" s="51" t="str">
        <f t="array" ref="Q31">IF(SUM(ISBLANK(J31)*1)&lt;1,"N/A",IF(SUM(ISBLANK(K31)*1)&lt;1,"NS","S"))</f>
        <v>S</v>
      </c>
    </row>
    <row r="32" spans="1:17" s="51" customFormat="1" ht="51.75" customHeight="1" thickBot="1" x14ac:dyDescent="0.25">
      <c r="A32" s="344" t="str">
        <f t="array" ref="A32">IF(AND(H32="X",L32=""),(MAX(A$7:A31)+1),"")</f>
        <v/>
      </c>
      <c r="B32" s="343" t="s">
        <v>155</v>
      </c>
      <c r="C32" s="587"/>
      <c r="D32" s="316" t="s">
        <v>105</v>
      </c>
      <c r="E32" s="317" t="s">
        <v>20</v>
      </c>
      <c r="F32" s="317"/>
      <c r="G32" s="372" t="s">
        <v>131</v>
      </c>
      <c r="H32" s="436" t="str">
        <f t="shared" si="3"/>
        <v>X</v>
      </c>
      <c r="I32" s="432"/>
      <c r="J32" s="419"/>
      <c r="K32" s="429"/>
      <c r="L32" s="392" t="str">
        <f t="shared" si="2"/>
        <v>X</v>
      </c>
      <c r="M32" s="409"/>
      <c r="Q32" s="51" t="str">
        <f t="array" ref="Q32">IF(SUM(ISBLANK(J32)*1)&lt;1,"N/A",IF(SUM(ISBLANK(K32)*1)&lt;1,"NS","S"))</f>
        <v>S</v>
      </c>
    </row>
    <row r="33" spans="1:17" s="51" customFormat="1" ht="51.75" customHeight="1" thickBot="1" x14ac:dyDescent="0.25">
      <c r="A33" s="386" t="str">
        <f t="array" ref="A33">IF(AND(H33="X",L33=""),(MAX(A$7:A32)+1),"")</f>
        <v/>
      </c>
      <c r="B33" s="315" t="s">
        <v>156</v>
      </c>
      <c r="C33" s="583" t="s">
        <v>211</v>
      </c>
      <c r="D33" s="322" t="s">
        <v>106</v>
      </c>
      <c r="E33" s="327"/>
      <c r="F33" s="327" t="s">
        <v>21</v>
      </c>
      <c r="G33" s="373" t="s">
        <v>132</v>
      </c>
      <c r="H33" s="436" t="str">
        <f t="shared" si="3"/>
        <v>X</v>
      </c>
      <c r="I33" s="432"/>
      <c r="J33" s="358"/>
      <c r="K33" s="422"/>
      <c r="L33" s="242" t="str">
        <f t="shared" si="2"/>
        <v>X</v>
      </c>
      <c r="M33" s="406"/>
      <c r="Q33" s="51" t="str">
        <f t="array" ref="Q33">IF(SUM(ISBLANK(J33)*1)&lt;1,"N/A",IF(SUM(ISBLANK(K33)*1)&lt;1,"NS","S"))</f>
        <v>S</v>
      </c>
    </row>
    <row r="34" spans="1:17" s="51" customFormat="1" ht="51.75" customHeight="1" thickBot="1" x14ac:dyDescent="0.25">
      <c r="A34" s="52" t="str">
        <f t="array" ref="A34">IF(AND(H34="X",L34=""),(MAX(A$7:A33)+1),"")</f>
        <v/>
      </c>
      <c r="B34" s="401" t="s">
        <v>157</v>
      </c>
      <c r="C34" s="584"/>
      <c r="D34" s="321" t="s">
        <v>107</v>
      </c>
      <c r="E34" s="331" t="s">
        <v>20</v>
      </c>
      <c r="F34" s="331"/>
      <c r="G34" s="373" t="s">
        <v>133</v>
      </c>
      <c r="H34" s="436" t="str">
        <f t="shared" si="3"/>
        <v>X</v>
      </c>
      <c r="I34" s="432"/>
      <c r="J34" s="378"/>
      <c r="K34" s="422"/>
      <c r="L34" s="404" t="str">
        <f t="shared" si="2"/>
        <v>X</v>
      </c>
      <c r="M34" s="68"/>
      <c r="Q34" s="51" t="str">
        <f t="array" ref="Q34">IF(SUM(ISBLANK(J34)*1)&lt;1,"N/A",IF(SUM(ISBLANK(K34)*1)&lt;1,"NS","S"))</f>
        <v>S</v>
      </c>
    </row>
    <row r="35" spans="1:17" s="51" customFormat="1" ht="51.75" customHeight="1" thickBot="1" x14ac:dyDescent="0.25">
      <c r="A35" s="344" t="str">
        <f t="array" ref="A35">IF(AND(H35="X",L35=""),(MAX(A$7:A34)+1),"")</f>
        <v/>
      </c>
      <c r="B35" s="337" t="s">
        <v>158</v>
      </c>
      <c r="C35" s="585"/>
      <c r="D35" s="321" t="s">
        <v>108</v>
      </c>
      <c r="E35" s="331" t="s">
        <v>20</v>
      </c>
      <c r="F35" s="331"/>
      <c r="G35" s="372" t="s">
        <v>134</v>
      </c>
      <c r="H35" s="436" t="str">
        <f t="shared" si="3"/>
        <v>X</v>
      </c>
      <c r="I35" s="432"/>
      <c r="J35" s="391"/>
      <c r="K35" s="419"/>
      <c r="L35" s="392" t="str">
        <f t="shared" si="2"/>
        <v>X</v>
      </c>
      <c r="M35" s="409"/>
      <c r="Q35" s="51" t="str">
        <f t="array" ref="Q35">IF(SUM(ISBLANK(J35)*1)&lt;1,"N/A",IF(SUM(ISBLANK(K35)*1)&lt;1,"NS","S"))</f>
        <v>S</v>
      </c>
    </row>
    <row r="36" spans="1:17" s="51" customFormat="1" ht="51.75" customHeight="1" thickBot="1" x14ac:dyDescent="0.25">
      <c r="A36" s="386" t="str">
        <f t="array" ref="A36">IF(AND(H36="X",L36=""),(MAX(A$7:A35)+1),"")</f>
        <v/>
      </c>
      <c r="B36" s="402" t="s">
        <v>159</v>
      </c>
      <c r="C36" s="574" t="s">
        <v>212</v>
      </c>
      <c r="D36" s="349" t="s">
        <v>109</v>
      </c>
      <c r="E36" s="349" t="s">
        <v>20</v>
      </c>
      <c r="F36" s="349" t="s">
        <v>21</v>
      </c>
      <c r="G36" s="374" t="s">
        <v>135</v>
      </c>
      <c r="H36" s="436" t="str">
        <f t="shared" si="3"/>
        <v>X</v>
      </c>
      <c r="I36" s="432"/>
      <c r="J36" s="359"/>
      <c r="K36" s="420"/>
      <c r="L36" s="242" t="str">
        <f t="shared" si="2"/>
        <v>X</v>
      </c>
      <c r="M36" s="406"/>
      <c r="Q36" s="51" t="str">
        <f t="array" ref="Q36">IF(SUM(ISBLANK(J36)*1)&lt;1,"N/A",IF(SUM(ISBLANK(K36)*1)&lt;1,"NS","S"))</f>
        <v>S</v>
      </c>
    </row>
    <row r="37" spans="1:17" s="51" customFormat="1" ht="51.75" customHeight="1" thickBot="1" x14ac:dyDescent="0.25">
      <c r="A37" s="52" t="str">
        <f t="array" ref="A37">IF(AND(H37="X",L37=""),(MAX(A$7:A36)+1),"")</f>
        <v/>
      </c>
      <c r="B37" s="315" t="s">
        <v>160</v>
      </c>
      <c r="C37" s="575"/>
      <c r="D37" s="313" t="s">
        <v>213</v>
      </c>
      <c r="E37" s="313" t="s">
        <v>20</v>
      </c>
      <c r="F37" s="313" t="s">
        <v>21</v>
      </c>
      <c r="G37" s="375" t="s">
        <v>214</v>
      </c>
      <c r="H37" s="436" t="str">
        <f t="shared" si="3"/>
        <v>X</v>
      </c>
      <c r="I37" s="432"/>
      <c r="J37" s="378"/>
      <c r="K37" s="425"/>
      <c r="L37" s="404" t="str">
        <f t="shared" si="2"/>
        <v>X</v>
      </c>
      <c r="M37" s="68"/>
      <c r="Q37" s="51" t="str">
        <f t="array" ref="Q37">IF(SUM(ISBLANK(J37)*1)&lt;1,"N/A",IF(SUM(ISBLANK(K37)*1)&lt;1,"NS","S"))</f>
        <v>S</v>
      </c>
    </row>
    <row r="38" spans="1:17" s="51" customFormat="1" ht="51.75" customHeight="1" thickBot="1" x14ac:dyDescent="0.25">
      <c r="A38" s="344" t="str">
        <f t="array" ref="A38">IF(AND(H38="X",L38=""),(MAX(A$7:A37)+1),"")</f>
        <v/>
      </c>
      <c r="B38" s="430" t="s">
        <v>161</v>
      </c>
      <c r="C38" s="576"/>
      <c r="D38" s="314" t="s">
        <v>110</v>
      </c>
      <c r="E38" s="314" t="s">
        <v>20</v>
      </c>
      <c r="F38" s="314"/>
      <c r="G38" s="376" t="s">
        <v>136</v>
      </c>
      <c r="H38" s="436" t="str">
        <f t="shared" si="3"/>
        <v>X</v>
      </c>
      <c r="I38" s="432"/>
      <c r="J38" s="419"/>
      <c r="K38" s="419"/>
      <c r="L38" s="392" t="str">
        <f t="shared" si="2"/>
        <v>X</v>
      </c>
      <c r="M38" s="409"/>
      <c r="Q38" s="51" t="str">
        <f t="array" ref="Q38">IF(SUM(ISBLANK(J38)*1)&lt;1,"N/A",IF(SUM(ISBLANK(K38)*1)&lt;1,"NS","S"))</f>
        <v>S</v>
      </c>
    </row>
    <row r="39" spans="1:17" s="51" customFormat="1" ht="51.75" customHeight="1" thickBot="1" x14ac:dyDescent="0.25">
      <c r="A39" s="403" t="str">
        <f t="array" ref="A39">IF(AND(H39="X",L39=""),(MAX(A$7:A38)+1),"")</f>
        <v/>
      </c>
      <c r="B39" s="341" t="s">
        <v>244</v>
      </c>
      <c r="C39" s="345" t="s">
        <v>215</v>
      </c>
      <c r="D39" s="314" t="s">
        <v>111</v>
      </c>
      <c r="E39" s="332" t="s">
        <v>20</v>
      </c>
      <c r="F39" s="332" t="s">
        <v>21</v>
      </c>
      <c r="G39" s="376" t="s">
        <v>137</v>
      </c>
      <c r="H39" s="436" t="str">
        <f t="shared" si="3"/>
        <v>X</v>
      </c>
      <c r="I39" s="432"/>
      <c r="J39" s="416"/>
      <c r="K39" s="428"/>
      <c r="L39" s="417" t="str">
        <f t="shared" si="2"/>
        <v>X</v>
      </c>
      <c r="M39" s="415"/>
      <c r="Q39" s="51" t="str">
        <f t="array" ref="Q39">IF(SUM(ISBLANK(J39)*1)&lt;1,"N/A",IF(SUM(ISBLANK(K39)*1)&lt;1,"NS","S"))</f>
        <v>S</v>
      </c>
    </row>
    <row r="40" spans="1:17" s="61" customFormat="1" ht="27" customHeight="1" x14ac:dyDescent="0.2">
      <c r="A40" s="57"/>
      <c r="B40" s="58"/>
      <c r="C40" s="59"/>
      <c r="D40" s="60"/>
      <c r="E40" s="60"/>
      <c r="F40" s="60"/>
      <c r="G40" s="60"/>
      <c r="H40" s="148">
        <f>COUNTIF(H7:H39,"X")</f>
        <v>33</v>
      </c>
      <c r="I40" s="148">
        <f>COUNTIF(I7:I39,"X")</f>
        <v>0</v>
      </c>
      <c r="J40" s="148">
        <f>COUNTIF(J7:J39,"X")</f>
        <v>0</v>
      </c>
      <c r="K40" s="148">
        <f>COUNTIF(K7:K39,"X")</f>
        <v>0</v>
      </c>
      <c r="L40" s="148">
        <f>COUNTIF(L7:L39,"X")</f>
        <v>33</v>
      </c>
      <c r="M40" s="245" t="s">
        <v>74</v>
      </c>
    </row>
    <row r="41" spans="1:17" x14ac:dyDescent="0.2">
      <c r="A41" s="62"/>
      <c r="B41" s="63"/>
    </row>
    <row r="42" spans="1:17" x14ac:dyDescent="0.2">
      <c r="A42" s="62"/>
      <c r="B42" s="63"/>
    </row>
    <row r="43" spans="1:17" x14ac:dyDescent="0.2">
      <c r="A43" s="62"/>
      <c r="B43" s="63"/>
      <c r="D43" s="51" t="s">
        <v>22</v>
      </c>
    </row>
    <row r="44" spans="1:17" x14ac:dyDescent="0.2">
      <c r="A44" s="62"/>
      <c r="B44" s="63"/>
    </row>
    <row r="45" spans="1:17" x14ac:dyDescent="0.2">
      <c r="A45" s="62"/>
      <c r="B45" s="63"/>
    </row>
    <row r="46" spans="1:17" x14ac:dyDescent="0.2">
      <c r="A46" s="62"/>
      <c r="B46" s="63"/>
    </row>
    <row r="47" spans="1:17" x14ac:dyDescent="0.2">
      <c r="A47" s="62"/>
      <c r="B47" s="63"/>
    </row>
    <row r="48" spans="1:17" x14ac:dyDescent="0.2">
      <c r="B48" s="63"/>
    </row>
    <row r="49" spans="2:2" x14ac:dyDescent="0.2">
      <c r="B49" s="63"/>
    </row>
    <row r="50" spans="2:2" x14ac:dyDescent="0.2">
      <c r="B50" s="63"/>
    </row>
    <row r="51" spans="2:2" x14ac:dyDescent="0.2">
      <c r="B51" s="63"/>
    </row>
    <row r="52" spans="2:2" x14ac:dyDescent="0.2">
      <c r="B52" s="63"/>
    </row>
    <row r="53" spans="2:2" x14ac:dyDescent="0.2">
      <c r="B53" s="63"/>
    </row>
    <row r="54" spans="2:2" x14ac:dyDescent="0.2">
      <c r="B54" s="63"/>
    </row>
    <row r="55" spans="2:2" x14ac:dyDescent="0.2">
      <c r="B55" s="63"/>
    </row>
    <row r="56" spans="2:2" x14ac:dyDescent="0.2">
      <c r="B56" s="63"/>
    </row>
    <row r="57" spans="2:2" x14ac:dyDescent="0.2">
      <c r="B57" s="63"/>
    </row>
    <row r="58" spans="2:2" x14ac:dyDescent="0.2">
      <c r="B58" s="63"/>
    </row>
    <row r="59" spans="2:2" x14ac:dyDescent="0.2">
      <c r="B59" s="63"/>
    </row>
    <row r="60" spans="2:2" x14ac:dyDescent="0.2">
      <c r="B60" s="63"/>
    </row>
    <row r="61" spans="2:2" x14ac:dyDescent="0.2">
      <c r="B61" s="63"/>
    </row>
    <row r="62" spans="2:2" x14ac:dyDescent="0.2">
      <c r="B62" s="63"/>
    </row>
    <row r="63" spans="2:2" x14ac:dyDescent="0.2">
      <c r="B63" s="63"/>
    </row>
    <row r="64" spans="2:2" x14ac:dyDescent="0.2">
      <c r="B64" s="63"/>
    </row>
    <row r="65" spans="2:2" x14ac:dyDescent="0.2">
      <c r="B65" s="63"/>
    </row>
    <row r="66" spans="2:2" x14ac:dyDescent="0.2">
      <c r="B66" s="63"/>
    </row>
    <row r="67" spans="2:2" x14ac:dyDescent="0.2">
      <c r="B67" s="63"/>
    </row>
    <row r="68" spans="2:2" x14ac:dyDescent="0.2">
      <c r="B68" s="63"/>
    </row>
    <row r="69" spans="2:2" x14ac:dyDescent="0.2">
      <c r="B69" s="63"/>
    </row>
    <row r="70" spans="2:2" x14ac:dyDescent="0.2">
      <c r="B70" s="63"/>
    </row>
    <row r="71" spans="2:2" x14ac:dyDescent="0.2">
      <c r="B71" s="63"/>
    </row>
    <row r="72" spans="2:2" x14ac:dyDescent="0.2">
      <c r="B72" s="63"/>
    </row>
    <row r="73" spans="2:2" x14ac:dyDescent="0.2">
      <c r="B73" s="63"/>
    </row>
    <row r="74" spans="2:2" x14ac:dyDescent="0.2">
      <c r="B74" s="63"/>
    </row>
    <row r="75" spans="2:2" x14ac:dyDescent="0.2">
      <c r="B75" s="63"/>
    </row>
    <row r="76" spans="2:2" x14ac:dyDescent="0.2">
      <c r="B76" s="63"/>
    </row>
    <row r="77" spans="2:2" x14ac:dyDescent="0.2">
      <c r="B77" s="63"/>
    </row>
    <row r="78" spans="2:2" x14ac:dyDescent="0.2">
      <c r="B78" s="63"/>
    </row>
    <row r="79" spans="2:2" x14ac:dyDescent="0.2">
      <c r="B79" s="63"/>
    </row>
    <row r="80" spans="2:2" x14ac:dyDescent="0.2">
      <c r="B80" s="63"/>
    </row>
    <row r="81" spans="1:12" x14ac:dyDescent="0.2">
      <c r="B81" s="63"/>
    </row>
    <row r="82" spans="1:12" x14ac:dyDescent="0.2">
      <c r="B82" s="63"/>
    </row>
    <row r="83" spans="1:12" x14ac:dyDescent="0.2">
      <c r="B83" s="63"/>
    </row>
    <row r="84" spans="1:12" x14ac:dyDescent="0.2">
      <c r="B84" s="63"/>
    </row>
    <row r="85" spans="1:12" x14ac:dyDescent="0.2">
      <c r="B85" s="63"/>
    </row>
    <row r="86" spans="1:12" x14ac:dyDescent="0.2">
      <c r="B86" s="63"/>
    </row>
    <row r="87" spans="1:12" x14ac:dyDescent="0.2">
      <c r="B87" s="63"/>
    </row>
    <row r="88" spans="1:12" x14ac:dyDescent="0.2">
      <c r="B88" s="63"/>
    </row>
    <row r="89" spans="1:12" x14ac:dyDescent="0.2">
      <c r="B89" s="63"/>
    </row>
    <row r="90" spans="1:12" x14ac:dyDescent="0.2">
      <c r="B90" s="63"/>
    </row>
    <row r="91" spans="1:12" x14ac:dyDescent="0.2">
      <c r="B91" s="63"/>
    </row>
    <row r="92" spans="1:12" x14ac:dyDescent="0.2">
      <c r="B92" s="63"/>
    </row>
    <row r="93" spans="1:12" s="51" customFormat="1" x14ac:dyDescent="0.2">
      <c r="A93" s="56"/>
      <c r="B93" s="63"/>
      <c r="H93" s="64"/>
      <c r="I93" s="65"/>
      <c r="J93" s="65"/>
      <c r="K93" s="65"/>
      <c r="L93" s="65"/>
    </row>
    <row r="94" spans="1:12" s="51" customFormat="1" x14ac:dyDescent="0.2">
      <c r="A94" s="56"/>
      <c r="B94" s="63"/>
      <c r="H94" s="64"/>
      <c r="I94" s="65"/>
      <c r="J94" s="65"/>
      <c r="K94" s="65"/>
      <c r="L94" s="65"/>
    </row>
    <row r="95" spans="1:12" x14ac:dyDescent="0.2">
      <c r="B95" s="63"/>
      <c r="H95" s="64"/>
      <c r="I95" s="65"/>
      <c r="J95" s="65"/>
      <c r="K95" s="65"/>
      <c r="L95" s="65"/>
    </row>
    <row r="96" spans="1:12" x14ac:dyDescent="0.2">
      <c r="B96" s="63"/>
      <c r="H96" s="64"/>
      <c r="I96" s="65"/>
      <c r="J96" s="65"/>
      <c r="K96" s="65"/>
      <c r="L96" s="65"/>
    </row>
    <row r="97" spans="1:2" x14ac:dyDescent="0.2">
      <c r="B97" s="63"/>
    </row>
    <row r="98" spans="1:2" x14ac:dyDescent="0.2">
      <c r="B98" s="63"/>
    </row>
    <row r="99" spans="1:2" x14ac:dyDescent="0.2">
      <c r="B99" s="63"/>
    </row>
    <row r="100" spans="1:2" x14ac:dyDescent="0.2">
      <c r="B100" s="63"/>
    </row>
    <row r="101" spans="1:2" x14ac:dyDescent="0.2">
      <c r="B101" s="63"/>
    </row>
    <row r="102" spans="1:2" x14ac:dyDescent="0.2">
      <c r="B102" s="63"/>
    </row>
    <row r="103" spans="1:2" x14ac:dyDescent="0.2">
      <c r="B103" s="63"/>
    </row>
    <row r="104" spans="1:2" x14ac:dyDescent="0.2">
      <c r="B104" s="63"/>
    </row>
    <row r="105" spans="1:2" x14ac:dyDescent="0.2">
      <c r="A105" s="65"/>
      <c r="B105" s="63"/>
    </row>
    <row r="106" spans="1:2" x14ac:dyDescent="0.2">
      <c r="A106" s="65"/>
      <c r="B106" s="63"/>
    </row>
    <row r="107" spans="1:2" x14ac:dyDescent="0.2">
      <c r="B107" s="63"/>
    </row>
    <row r="108" spans="1:2" x14ac:dyDescent="0.2">
      <c r="B108" s="63"/>
    </row>
  </sheetData>
  <sheetProtection algorithmName="SHA-512" hashValue="msG0jzTwrA+mSGcPgwN3KQJw+qxYbGasfijOW5tN6bdTYYvtJ3U+BHrCzJEjmyKIqH+jv4P1hMD4LSCPxz6kmQ==" saltValue="4f6FbDEkJlsf2btUA3G/dA==" spinCount="100000" sheet="1" objects="1" scenarios="1" formatColumns="0" formatRows="0" selectLockedCells="1"/>
  <mergeCells count="22">
    <mergeCell ref="H2:L2"/>
    <mergeCell ref="H3:L3"/>
    <mergeCell ref="A4:A5"/>
    <mergeCell ref="C4:C5"/>
    <mergeCell ref="D4:D5"/>
    <mergeCell ref="B4:B5"/>
    <mergeCell ref="D1:D2"/>
    <mergeCell ref="H1:L1"/>
    <mergeCell ref="G1:G2"/>
    <mergeCell ref="M4:M5"/>
    <mergeCell ref="G4:G5"/>
    <mergeCell ref="B6:D6"/>
    <mergeCell ref="E3:E5"/>
    <mergeCell ref="F3:F5"/>
    <mergeCell ref="J4:L5"/>
    <mergeCell ref="H4:I5"/>
    <mergeCell ref="C36:C38"/>
    <mergeCell ref="C18:C20"/>
    <mergeCell ref="C8:C17"/>
    <mergeCell ref="C33:C35"/>
    <mergeCell ref="C29:C32"/>
    <mergeCell ref="C21:C28"/>
  </mergeCells>
  <phoneticPr fontId="21" type="noConversion"/>
  <conditionalFormatting sqref="J7:J39">
    <cfRule type="cellIs" dxfId="3" priority="3" stopIfTrue="1" operator="equal">
      <formula>$P$1</formula>
    </cfRule>
  </conditionalFormatting>
  <conditionalFormatting sqref="K7:K39">
    <cfRule type="cellIs" dxfId="2" priority="4" operator="equal">
      <formula>$P$1</formula>
    </cfRule>
  </conditionalFormatting>
  <conditionalFormatting sqref="L7:L39">
    <cfRule type="cellIs" dxfId="1" priority="5" stopIfTrue="1" operator="equal">
      <formula>$P$1</formula>
    </cfRule>
  </conditionalFormatting>
  <conditionalFormatting sqref="H7:I39">
    <cfRule type="containsBlanks" dxfId="0" priority="1">
      <formula>LEN(TRIM(H7))=0</formula>
    </cfRule>
  </conditionalFormatting>
  <pageMargins left="0.78740157480314965" right="0.78740157480314965" top="0.98425196850393704" bottom="0.98425196850393704" header="0.51181102362204722" footer="0.51181102362204722"/>
  <pageSetup paperSize="9" scale="51" orientation="landscape" r:id="rId1"/>
  <headerFooter alignWithMargins="0">
    <oddHeader>&amp;LVS069 Appendix F
Crimping Requirements and Assessment Report</oddHeader>
    <oddFooter>&amp;LVersion 1.0 / 1-Apr-2018&amp;C&amp;A&amp;R&amp;P (&amp;N)</oddFooter>
  </headerFooter>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43"/>
  </sheetPr>
  <dimension ref="A1:U64"/>
  <sheetViews>
    <sheetView view="pageLayout" zoomScale="80" zoomScaleNormal="50" zoomScaleSheetLayoutView="75" zoomScalePageLayoutView="80" workbookViewId="0">
      <selection activeCell="E22" sqref="E22"/>
    </sheetView>
  </sheetViews>
  <sheetFormatPr defaultColWidth="9.85546875" defaultRowHeight="12.75" x14ac:dyDescent="0.2"/>
  <cols>
    <col min="1" max="1" width="7.140625" style="84" customWidth="1"/>
    <col min="2" max="2" width="13.85546875" style="84" customWidth="1"/>
    <col min="3" max="3" width="40" style="84" customWidth="1"/>
    <col min="4" max="4" width="13.42578125" style="84" customWidth="1"/>
    <col min="5" max="5" width="33.5703125" style="84" customWidth="1"/>
    <col min="6" max="6" width="41.42578125" style="84" customWidth="1"/>
    <col min="7" max="8" width="17.5703125" style="84" customWidth="1"/>
    <col min="9" max="9" width="11.140625" style="71" customWidth="1"/>
    <col min="10" max="10" width="17.5703125" style="71" customWidth="1"/>
    <col min="11" max="11" width="34" style="71" customWidth="1"/>
    <col min="12" max="21" width="9.85546875" style="71" customWidth="1"/>
    <col min="22" max="16384" width="9.85546875" style="84"/>
  </cols>
  <sheetData>
    <row r="1" spans="1:21" s="71" customFormat="1" ht="33.75" customHeight="1" x14ac:dyDescent="0.2">
      <c r="A1" s="69"/>
      <c r="B1" s="70"/>
      <c r="C1" s="592" t="s">
        <v>51</v>
      </c>
      <c r="D1" s="593"/>
      <c r="E1" s="593"/>
      <c r="F1" s="593"/>
      <c r="G1" s="88"/>
      <c r="H1" s="89"/>
      <c r="I1" s="248"/>
      <c r="J1" s="88" t="s">
        <v>52</v>
      </c>
      <c r="K1" s="441">
        <f>'Summary Report'!P1</f>
        <v>0</v>
      </c>
      <c r="L1" s="89"/>
    </row>
    <row r="2" spans="1:21" s="71" customFormat="1" ht="33.75" customHeight="1" x14ac:dyDescent="0.2">
      <c r="A2" s="72"/>
      <c r="B2" s="73"/>
      <c r="C2" s="594"/>
      <c r="D2" s="594"/>
      <c r="E2" s="594"/>
      <c r="F2" s="594"/>
      <c r="G2" s="90"/>
      <c r="H2" s="91"/>
      <c r="I2" s="92"/>
      <c r="J2" s="90" t="s">
        <v>53</v>
      </c>
      <c r="K2" s="247">
        <f>'Summary Report'!P2</f>
        <v>0</v>
      </c>
      <c r="L2" s="92"/>
    </row>
    <row r="3" spans="1:21" s="73" customFormat="1" ht="36" customHeight="1" thickBot="1" x14ac:dyDescent="0.25">
      <c r="A3" s="74"/>
      <c r="B3" s="75"/>
      <c r="C3" s="591"/>
      <c r="D3" s="591"/>
      <c r="E3" s="591"/>
      <c r="F3" s="591"/>
      <c r="G3" s="93"/>
      <c r="H3" s="94"/>
      <c r="I3" s="249"/>
      <c r="J3" s="93" t="s">
        <v>12</v>
      </c>
      <c r="K3" s="149">
        <f>'Summary Report'!D8</f>
        <v>0</v>
      </c>
      <c r="L3" s="92"/>
    </row>
    <row r="4" spans="1:21" s="80" customFormat="1" ht="73.5" customHeight="1" thickBot="1" x14ac:dyDescent="0.25">
      <c r="A4" s="76" t="s">
        <v>28</v>
      </c>
      <c r="B4" s="77" t="s">
        <v>29</v>
      </c>
      <c r="C4" s="77" t="s">
        <v>30</v>
      </c>
      <c r="D4" s="77" t="s">
        <v>221</v>
      </c>
      <c r="E4" s="77" t="s">
        <v>36</v>
      </c>
      <c r="F4" s="78" t="s">
        <v>31</v>
      </c>
      <c r="G4" s="252" t="s">
        <v>32</v>
      </c>
      <c r="H4" s="254" t="s">
        <v>38</v>
      </c>
      <c r="I4" s="254" t="s">
        <v>33</v>
      </c>
      <c r="J4" s="254" t="s">
        <v>39</v>
      </c>
      <c r="K4" s="253" t="s">
        <v>37</v>
      </c>
      <c r="L4" s="79"/>
      <c r="M4" s="79"/>
      <c r="N4" s="79"/>
      <c r="O4" s="79"/>
      <c r="P4" s="79"/>
      <c r="Q4" s="79"/>
      <c r="R4" s="79"/>
      <c r="S4" s="79"/>
      <c r="T4" s="79"/>
      <c r="U4" s="79"/>
    </row>
    <row r="5" spans="1:21" s="83" customFormat="1" ht="39.950000000000003" customHeight="1" x14ac:dyDescent="0.2">
      <c r="A5" s="81">
        <v>1</v>
      </c>
      <c r="B5" s="431" t="str">
        <f>IF(COUNT(Compile!$A$2:$A$50)&lt;$A5," ",IF(ISNA(VLOOKUP($A5,Compile!$A$2:$E$50,2,FALSE)),"",VLOOKUP($A5,Compile!$A$2:$E$50,2,FALSE)))</f>
        <v xml:space="preserve"> </v>
      </c>
      <c r="C5" s="81" t="str">
        <f>IF(COUNT(Compile!$A$2:$A$50)&lt;$A5," ",IF(ISNA(VLOOKUP($A5,Compile!$A$2:$E$50,4,FALSE)),"",VLOOKUP($A5,Compile!$A$2:$E$50,4,FALSE)))</f>
        <v xml:space="preserve"> </v>
      </c>
      <c r="D5" s="81" t="str">
        <f>IF(COUNT(Compile!$A$2:$A$50)&lt;$A5," ",IF(ISNA(VLOOKUP($A5,Compile!$A$2:$E$50,5,FALSE)),"",VLOOKUP($A5,Compile!$A$2:$E$50,5,FALSE)))</f>
        <v xml:space="preserve"> </v>
      </c>
      <c r="E5" s="95"/>
      <c r="F5" s="250"/>
      <c r="G5" s="95"/>
      <c r="H5" s="282"/>
      <c r="I5" s="285"/>
      <c r="J5" s="96"/>
      <c r="K5" s="97"/>
      <c r="L5" s="82"/>
      <c r="M5" s="82"/>
      <c r="N5" s="82"/>
      <c r="O5" s="82"/>
      <c r="P5" s="82"/>
      <c r="Q5" s="82"/>
      <c r="R5" s="82"/>
      <c r="S5" s="82"/>
      <c r="T5" s="82"/>
      <c r="U5" s="82"/>
    </row>
    <row r="6" spans="1:21" s="83" customFormat="1" ht="42.75" customHeight="1" x14ac:dyDescent="0.2">
      <c r="A6" s="81">
        <v>2</v>
      </c>
      <c r="B6" s="81" t="str">
        <f>IF(COUNT(Compile!$A$2:$A$50)&lt;$A6," ",IF(ISNA(VLOOKUP($A6,Compile!$A$2:$E$50,2,FALSE)),"",VLOOKUP($A6,Compile!$A$2:$E$50,2,FALSE)))</f>
        <v xml:space="preserve"> </v>
      </c>
      <c r="C6" s="81" t="str">
        <f>IF(COUNT(Compile!$A$2:$A$50)&lt;$A6," ",IF(ISNA(VLOOKUP($A6,Compile!$A$2:$E$50,4,FALSE)),"",VLOOKUP($A6,Compile!$A$2:$E$50,4,FALSE)))</f>
        <v xml:space="preserve"> </v>
      </c>
      <c r="D6" s="81" t="str">
        <f>IF(COUNT(Compile!$A$2:$A$50)&lt;$A6," ",IF(ISNA(VLOOKUP($A6,Compile!$A$2:$E$50,5,FALSE)),"",VLOOKUP($A6,Compile!$A$2:$E$50,5,FALSE)))</f>
        <v xml:space="preserve"> </v>
      </c>
      <c r="E6" s="98"/>
      <c r="F6" s="251"/>
      <c r="G6" s="98"/>
      <c r="H6" s="99"/>
      <c r="I6" s="286"/>
      <c r="J6" s="99"/>
      <c r="K6" s="100"/>
      <c r="L6" s="82"/>
      <c r="M6" s="82"/>
      <c r="N6" s="82"/>
      <c r="O6" s="82"/>
      <c r="P6" s="82"/>
      <c r="Q6" s="82"/>
      <c r="R6" s="82"/>
      <c r="S6" s="82"/>
      <c r="T6" s="82"/>
      <c r="U6" s="82"/>
    </row>
    <row r="7" spans="1:21" s="83" customFormat="1" ht="39.950000000000003" customHeight="1" x14ac:dyDescent="0.2">
      <c r="A7" s="81">
        <v>3</v>
      </c>
      <c r="B7" s="81" t="str">
        <f>IF(COUNT(Compile!$A$2:$A$50)&lt;$A7," ",IF(ISNA(VLOOKUP($A7,Compile!$A$2:$E$50,2,FALSE)),"",VLOOKUP($A7,Compile!$A$2:$E$50,2,FALSE)))</f>
        <v xml:space="preserve"> </v>
      </c>
      <c r="C7" s="81" t="str">
        <f>IF(COUNT(Compile!$A$2:$A$50)&lt;$A7," ",IF(ISNA(VLOOKUP($A7,Compile!$A$2:$E$50,4,FALSE)),"",VLOOKUP($A7,Compile!$A$2:$E$50,4,FALSE)))</f>
        <v xml:space="preserve"> </v>
      </c>
      <c r="D7" s="81" t="str">
        <f>IF(COUNT(Compile!$A$2:$A$50)&lt;$A7," ",IF(ISNA(VLOOKUP($A7,Compile!$A$2:$E$50,5,FALSE)),"",VLOOKUP($A7,Compile!$A$2:$E$50,5,FALSE)))</f>
        <v xml:space="preserve"> </v>
      </c>
      <c r="E7" s="98"/>
      <c r="F7" s="251"/>
      <c r="G7" s="98"/>
      <c r="H7" s="99"/>
      <c r="I7" s="286"/>
      <c r="J7" s="99"/>
      <c r="K7" s="100"/>
      <c r="L7" s="82"/>
      <c r="M7" s="82"/>
      <c r="N7" s="82"/>
      <c r="O7" s="82"/>
      <c r="P7" s="82"/>
      <c r="Q7" s="82"/>
      <c r="R7" s="82"/>
      <c r="S7" s="82"/>
      <c r="T7" s="82"/>
      <c r="U7" s="82"/>
    </row>
    <row r="8" spans="1:21" s="83" customFormat="1" ht="39.950000000000003" customHeight="1" x14ac:dyDescent="0.2">
      <c r="A8" s="81">
        <v>4</v>
      </c>
      <c r="B8" s="81" t="str">
        <f>IF(COUNT(Compile!$A$2:$A$50)&lt;$A8," ",IF(ISNA(VLOOKUP($A8,Compile!$A$2:$E$50,2,FALSE)),"",VLOOKUP($A8,Compile!$A$2:$E$50,2,FALSE)))</f>
        <v xml:space="preserve"> </v>
      </c>
      <c r="C8" s="81" t="str">
        <f>IF(COUNT(Compile!$A$2:$A$50)&lt;$A8," ",IF(ISNA(VLOOKUP($A8,Compile!$A$2:$E$50,4,FALSE)),"",VLOOKUP($A8,Compile!$A$2:$E$50,4,FALSE)))</f>
        <v xml:space="preserve"> </v>
      </c>
      <c r="D8" s="81" t="str">
        <f>IF(COUNT(Compile!$A$2:$A$50)&lt;$A8," ",IF(ISNA(VLOOKUP($A8,Compile!$A$2:$E$50,5,FALSE)),"",VLOOKUP($A8,Compile!$A$2:$E$50,5,FALSE)))</f>
        <v xml:space="preserve"> </v>
      </c>
      <c r="E8" s="98"/>
      <c r="F8" s="251"/>
      <c r="G8" s="98"/>
      <c r="H8" s="99"/>
      <c r="I8" s="286"/>
      <c r="J8" s="99"/>
      <c r="K8" s="100"/>
      <c r="L8" s="82"/>
      <c r="M8" s="82"/>
      <c r="N8" s="82"/>
      <c r="O8" s="82"/>
      <c r="P8" s="82"/>
      <c r="Q8" s="82"/>
      <c r="R8" s="82"/>
      <c r="S8" s="82"/>
      <c r="T8" s="82"/>
      <c r="U8" s="82"/>
    </row>
    <row r="9" spans="1:21" s="83" customFormat="1" ht="39.950000000000003" customHeight="1" x14ac:dyDescent="0.2">
      <c r="A9" s="81">
        <v>5</v>
      </c>
      <c r="B9" s="81" t="str">
        <f>IF(COUNT(Compile!$A$2:$A$50)&lt;$A9," ",IF(ISNA(VLOOKUP($A9,Compile!$A$2:$E$50,2,FALSE)),"",VLOOKUP($A9,Compile!$A$2:$E$50,2,FALSE)))</f>
        <v xml:space="preserve"> </v>
      </c>
      <c r="C9" s="81" t="str">
        <f>IF(COUNT(Compile!$A$2:$A$50)&lt;$A9," ",IF(ISNA(VLOOKUP($A9,Compile!$A$2:$E$50,4,FALSE)),"",VLOOKUP($A9,Compile!$A$2:$E$50,4,FALSE)))</f>
        <v xml:space="preserve"> </v>
      </c>
      <c r="D9" s="81" t="str">
        <f>IF(COUNT(Compile!$A$2:$A$50)&lt;$A9," ",IF(ISNA(VLOOKUP($A9,Compile!$A$2:$E$50,5,FALSE)),"",VLOOKUP($A9,Compile!$A$2:$E$50,5,FALSE)))</f>
        <v xml:space="preserve"> </v>
      </c>
      <c r="E9" s="98"/>
      <c r="F9" s="251"/>
      <c r="G9" s="98"/>
      <c r="H9" s="99"/>
      <c r="I9" s="286"/>
      <c r="J9" s="99"/>
      <c r="K9" s="100"/>
      <c r="L9" s="82"/>
      <c r="M9" s="82"/>
      <c r="N9" s="82"/>
      <c r="O9" s="82"/>
      <c r="P9" s="82"/>
      <c r="Q9" s="82"/>
      <c r="R9" s="82"/>
      <c r="S9" s="82"/>
      <c r="T9" s="82"/>
      <c r="U9" s="82"/>
    </row>
    <row r="10" spans="1:21" s="83" customFormat="1" ht="39.950000000000003" customHeight="1" x14ac:dyDescent="0.2">
      <c r="A10" s="81">
        <v>6</v>
      </c>
      <c r="B10" s="81" t="str">
        <f>IF(COUNT(Compile!$A$2:$A$50)&lt;$A10," ",IF(ISNA(VLOOKUP($A10,Compile!$A$2:$E$50,2,FALSE)),"",VLOOKUP($A10,Compile!$A$2:$E$50,2,FALSE)))</f>
        <v xml:space="preserve"> </v>
      </c>
      <c r="C10" s="81" t="str">
        <f>IF(COUNT(Compile!$A$2:$A$50)&lt;$A10," ",IF(ISNA(VLOOKUP($A10,Compile!$A$2:$E$50,4,FALSE)),"",VLOOKUP($A10,Compile!$A$2:$E$50,4,FALSE)))</f>
        <v xml:space="preserve"> </v>
      </c>
      <c r="D10" s="81" t="str">
        <f>IF(COUNT(Compile!$A$2:$A$50)&lt;$A10," ",IF(ISNA(VLOOKUP($A10,Compile!$A$2:$E$50,5,FALSE)),"",VLOOKUP($A10,Compile!$A$2:$E$50,5,FALSE)))</f>
        <v xml:space="preserve"> </v>
      </c>
      <c r="E10" s="98"/>
      <c r="F10" s="251"/>
      <c r="G10" s="98"/>
      <c r="H10" s="99"/>
      <c r="I10" s="286"/>
      <c r="J10" s="99"/>
      <c r="K10" s="100"/>
      <c r="L10" s="82"/>
      <c r="M10" s="82"/>
      <c r="N10" s="82"/>
      <c r="O10" s="82"/>
      <c r="P10" s="82"/>
      <c r="Q10" s="82"/>
      <c r="R10" s="82"/>
      <c r="S10" s="82"/>
      <c r="T10" s="82"/>
      <c r="U10" s="82"/>
    </row>
    <row r="11" spans="1:21" s="83" customFormat="1" ht="39.75" customHeight="1" x14ac:dyDescent="0.2">
      <c r="A11" s="81">
        <v>7</v>
      </c>
      <c r="B11" s="81" t="str">
        <f>IF(COUNT(Compile!$A$2:$A$50)&lt;$A11," ",IF(ISNA(VLOOKUP($A11,Compile!$A$2:$E$50,2,FALSE)),"",VLOOKUP($A11,Compile!$A$2:$E$50,2,FALSE)))</f>
        <v xml:space="preserve"> </v>
      </c>
      <c r="C11" s="81" t="str">
        <f>IF(COUNT(Compile!$A$2:$A$50)&lt;$A11," ",IF(ISNA(VLOOKUP($A11,Compile!$A$2:$E$50,4,FALSE)),"",VLOOKUP($A11,Compile!$A$2:$E$50,4,FALSE)))</f>
        <v xml:space="preserve"> </v>
      </c>
      <c r="D11" s="81" t="str">
        <f>IF(COUNT(Compile!$A$2:$A$50)&lt;$A11," ",IF(ISNA(VLOOKUP($A11,Compile!$A$2:$E$50,5,FALSE)),"",VLOOKUP($A11,Compile!$A$2:$E$50,5,FALSE)))</f>
        <v xml:space="preserve"> </v>
      </c>
      <c r="E11" s="380"/>
      <c r="F11" s="381"/>
      <c r="G11" s="380"/>
      <c r="H11" s="382"/>
      <c r="I11" s="383"/>
      <c r="J11" s="382"/>
      <c r="K11" s="384"/>
      <c r="L11" s="82"/>
      <c r="M11" s="82"/>
      <c r="N11" s="82"/>
      <c r="O11" s="82"/>
      <c r="P11" s="82"/>
      <c r="Q11" s="82"/>
      <c r="R11" s="82"/>
      <c r="S11" s="82"/>
      <c r="T11" s="82"/>
      <c r="U11" s="82"/>
    </row>
    <row r="12" spans="1:21" s="82" customFormat="1" ht="33" customHeight="1" x14ac:dyDescent="0.2">
      <c r="A12" s="81">
        <v>8</v>
      </c>
      <c r="B12" s="81" t="str">
        <f>IF(COUNT(Compile!$A$2:$A$50)&lt;$A12," ",IF(ISNA(VLOOKUP($A12,Compile!$A$2:$E$50,2,FALSE)),"",VLOOKUP($A12,Compile!$A$2:$E$50,2,FALSE)))</f>
        <v xml:space="preserve"> </v>
      </c>
      <c r="C12" s="81" t="str">
        <f>IF(COUNT(Compile!$A$2:$A$50)&lt;$A12," ",IF(ISNA(VLOOKUP($A12,Compile!$A$2:$E$50,4,FALSE)),"",VLOOKUP($A12,Compile!$A$2:$E$50,4,FALSE)))</f>
        <v xml:space="preserve"> </v>
      </c>
      <c r="D12" s="81" t="str">
        <f>IF(COUNT(Compile!$A$2:$A$50)&lt;$A12," ",IF(ISNA(VLOOKUP($A12,Compile!$A$2:$E$50,5,FALSE)),"",VLOOKUP($A12,Compile!$A$2:$E$50,5,FALSE)))</f>
        <v xml:space="preserve"> </v>
      </c>
      <c r="E12" s="98"/>
      <c r="F12" s="98"/>
      <c r="G12" s="98"/>
      <c r="H12" s="99"/>
      <c r="I12" s="286"/>
      <c r="J12" s="99"/>
      <c r="K12" s="98"/>
    </row>
    <row r="13" spans="1:21" s="71" customFormat="1" ht="45.75" x14ac:dyDescent="0.2">
      <c r="A13" s="81">
        <v>9</v>
      </c>
      <c r="B13" s="81" t="str">
        <f>IF(COUNT(Compile!$A$2:$A$50)&lt;$A13," ",IF(ISNA(VLOOKUP($A13,Compile!$A$2:$E$50,2,FALSE)),"",VLOOKUP($A13,Compile!$A$2:$E$50,2,FALSE)))</f>
        <v xml:space="preserve"> </v>
      </c>
      <c r="C13" s="81" t="str">
        <f>IF(COUNT(Compile!$A$2:$A$50)&lt;$A13," ",IF(ISNA(VLOOKUP($A13,Compile!$A$2:$E$50,4,FALSE)),"",VLOOKUP($A13,Compile!$A$2:$E$50,4,FALSE)))</f>
        <v xml:space="preserve"> </v>
      </c>
      <c r="D13" s="81" t="str">
        <f>IF(COUNT(Compile!$A$2:$A$50)&lt;$A13," ",IF(ISNA(VLOOKUP($A13,Compile!$A$2:$E$50,5,FALSE)),"",VLOOKUP($A13,Compile!$A$2:$E$50,5,FALSE)))</f>
        <v xml:space="preserve"> </v>
      </c>
      <c r="E13" s="98"/>
      <c r="F13" s="98"/>
      <c r="G13" s="98"/>
      <c r="H13" s="99"/>
      <c r="I13" s="286"/>
      <c r="J13" s="99"/>
      <c r="K13" s="98"/>
    </row>
    <row r="14" spans="1:21" s="71" customFormat="1" ht="45.75" x14ac:dyDescent="0.2">
      <c r="A14" s="81">
        <v>10</v>
      </c>
      <c r="B14" s="81" t="str">
        <f>IF(COUNT(Compile!$A$2:$A$50)&lt;$A14," ",IF(ISNA(VLOOKUP($A14,Compile!$A$2:$E$50,2,FALSE)),"",VLOOKUP($A14,Compile!$A$2:$E$50,2,FALSE)))</f>
        <v xml:space="preserve"> </v>
      </c>
      <c r="C14" s="81" t="str">
        <f>IF(COUNT(Compile!$A$2:$A$50)&lt;$A14," ",IF(ISNA(VLOOKUP($A14,Compile!$A$2:$E$50,4,FALSE)),"",VLOOKUP($A14,Compile!$A$2:$E$50,4,FALSE)))</f>
        <v xml:space="preserve"> </v>
      </c>
      <c r="D14" s="81" t="str">
        <f>IF(COUNT(Compile!$A$2:$A$50)&lt;$A14," ",IF(ISNA(VLOOKUP($A14,Compile!$A$2:$E$50,5,FALSE)),"",VLOOKUP($A14,Compile!$A$2:$E$50,5,FALSE)))</f>
        <v xml:space="preserve"> </v>
      </c>
      <c r="E14" s="98"/>
      <c r="F14" s="98"/>
      <c r="G14" s="98"/>
      <c r="H14" s="99"/>
      <c r="I14" s="286"/>
      <c r="J14" s="99"/>
      <c r="K14" s="98"/>
    </row>
    <row r="15" spans="1:21" s="71" customFormat="1" ht="45.75" x14ac:dyDescent="0.2">
      <c r="A15" s="81">
        <v>11</v>
      </c>
      <c r="B15" s="81" t="str">
        <f>IF(COUNT(Compile!$A$2:$A$50)&lt;$A15," ",IF(ISNA(VLOOKUP($A15,Compile!$A$2:$E$50,2,FALSE)),"",VLOOKUP($A15,Compile!$A$2:$E$50,2,FALSE)))</f>
        <v xml:space="preserve"> </v>
      </c>
      <c r="C15" s="81" t="str">
        <f>IF(COUNT(Compile!$A$2:$A$50)&lt;$A15," ",IF(ISNA(VLOOKUP($A15,Compile!$A$2:$E$50,4,FALSE)),"",VLOOKUP($A15,Compile!$A$2:$E$50,4,FALSE)))</f>
        <v xml:space="preserve"> </v>
      </c>
      <c r="D15" s="81" t="str">
        <f>IF(COUNT(Compile!$A$2:$A$50)&lt;$A15," ",IF(ISNA(VLOOKUP($A15,Compile!$A$2:$E$50,5,FALSE)),"",VLOOKUP($A15,Compile!$A$2:$E$50,5,FALSE)))</f>
        <v xml:space="preserve"> </v>
      </c>
      <c r="E15" s="98"/>
      <c r="F15" s="98"/>
      <c r="G15" s="98"/>
      <c r="H15" s="99"/>
      <c r="I15" s="286"/>
      <c r="J15" s="99"/>
      <c r="K15" s="98"/>
    </row>
    <row r="16" spans="1:21" s="71" customFormat="1" ht="45.75" x14ac:dyDescent="0.2">
      <c r="A16" s="81">
        <v>12</v>
      </c>
      <c r="B16" s="81" t="str">
        <f>IF(COUNT(Compile!$A$2:$A$50)&lt;$A16," ",IF(ISNA(VLOOKUP($A16,Compile!$A$2:$E$50,2,FALSE)),"",VLOOKUP($A16,Compile!$A$2:$E$50,2,FALSE)))</f>
        <v xml:space="preserve"> </v>
      </c>
      <c r="C16" s="81" t="str">
        <f>IF(COUNT(Compile!$A$2:$A$50)&lt;$A16," ",IF(ISNA(VLOOKUP($A16,Compile!$A$2:$E$50,4,FALSE)),"",VLOOKUP($A16,Compile!$A$2:$E$50,4,FALSE)))</f>
        <v xml:space="preserve"> </v>
      </c>
      <c r="D16" s="81" t="str">
        <f>IF(COUNT(Compile!$A$2:$A$50)&lt;$A16," ",IF(ISNA(VLOOKUP($A16,Compile!$A$2:$E$50,5,FALSE)),"",VLOOKUP($A16,Compile!$A$2:$E$50,5,FALSE)))</f>
        <v xml:space="preserve"> </v>
      </c>
      <c r="E16" s="98"/>
      <c r="F16" s="98"/>
      <c r="G16" s="98"/>
      <c r="H16" s="99"/>
      <c r="I16" s="286"/>
      <c r="J16" s="99"/>
      <c r="K16" s="98"/>
    </row>
    <row r="17" spans="1:11" s="71" customFormat="1" ht="45.75" x14ac:dyDescent="0.2">
      <c r="A17" s="81">
        <v>13</v>
      </c>
      <c r="B17" s="81" t="str">
        <f>IF(COUNT(Compile!$A$2:$A$50)&lt;$A17," ",IF(ISNA(VLOOKUP($A17,Compile!$A$2:$E$50,2,FALSE)),"",VLOOKUP($A17,Compile!$A$2:$E$50,2,FALSE)))</f>
        <v xml:space="preserve"> </v>
      </c>
      <c r="C17" s="81" t="str">
        <f>IF(COUNT(Compile!$A$2:$A$50)&lt;$A17," ",IF(ISNA(VLOOKUP($A17,Compile!$A$2:$E$50,4,FALSE)),"",VLOOKUP($A17,Compile!$A$2:$E$50,4,FALSE)))</f>
        <v xml:space="preserve"> </v>
      </c>
      <c r="D17" s="81" t="str">
        <f>IF(COUNT(Compile!$A$2:$A$50)&lt;$A17," ",IF(ISNA(VLOOKUP($A17,Compile!$A$2:$E$50,5,FALSE)),"",VLOOKUP($A17,Compile!$A$2:$E$50,5,FALSE)))</f>
        <v xml:space="preserve"> </v>
      </c>
      <c r="E17" s="98"/>
      <c r="F17" s="98"/>
      <c r="G17" s="98"/>
      <c r="H17" s="99"/>
      <c r="I17" s="286"/>
      <c r="J17" s="99"/>
      <c r="K17" s="98"/>
    </row>
    <row r="18" spans="1:11" s="71" customFormat="1" ht="45.75" hidden="1" x14ac:dyDescent="0.2">
      <c r="A18" s="81">
        <v>14</v>
      </c>
      <c r="B18" s="81" t="str">
        <f>IF(COUNT(Compile!$A$2:$A$50)&lt;$A18," ",IF(ISNA(VLOOKUP($A18,Compile!$A$2:$E$50,2,FALSE)),"",VLOOKUP($A18,Compile!$A$2:$E$50,2,FALSE)))</f>
        <v xml:space="preserve"> </v>
      </c>
      <c r="C18" s="81" t="str">
        <f>IF(COUNT(Compile!$A$2:$A$50)&lt;$A18," ",IF(ISNA(VLOOKUP($A18,Compile!$A$2:$E$50,4,FALSE)),"",VLOOKUP($A18,Compile!$A$2:$E$50,4,FALSE)))</f>
        <v xml:space="preserve"> </v>
      </c>
      <c r="D18" s="81" t="str">
        <f>IF(COUNT(Compile!$A$2:$A$50)&lt;$A18," ",IF(ISNA(VLOOKUP($A18,Compile!$A$2:$E$50,5,FALSE)),"",VLOOKUP($A18,Compile!$A$2:$E$50,5,FALSE)))</f>
        <v xml:space="preserve"> </v>
      </c>
      <c r="E18" s="98"/>
      <c r="F18" s="98"/>
      <c r="G18" s="98"/>
      <c r="H18" s="99"/>
      <c r="I18" s="286"/>
      <c r="J18" s="99"/>
      <c r="K18" s="98"/>
    </row>
    <row r="19" spans="1:11" s="71" customFormat="1" ht="45.75" hidden="1" x14ac:dyDescent="0.2">
      <c r="A19" s="81">
        <v>15</v>
      </c>
      <c r="B19" s="81" t="str">
        <f>IF(COUNT(Compile!$A$2:$A$50)&lt;$A19," ",IF(ISNA(VLOOKUP($A19,Compile!$A$2:$E$50,2,FALSE)),"",VLOOKUP($A19,Compile!$A$2:$E$50,2,FALSE)))</f>
        <v xml:space="preserve"> </v>
      </c>
      <c r="C19" s="81" t="str">
        <f>IF(COUNT(Compile!$A$2:$A$50)&lt;$A19," ",IF(ISNA(VLOOKUP($A19,Compile!$A$2:$E$50,4,FALSE)),"",VLOOKUP($A19,Compile!$A$2:$E$50,4,FALSE)))</f>
        <v xml:space="preserve"> </v>
      </c>
      <c r="D19" s="81" t="str">
        <f>IF(COUNT(Compile!$A$2:$A$50)&lt;$A19," ",IF(ISNA(VLOOKUP($A19,Compile!$A$2:$E$50,5,FALSE)),"",VLOOKUP($A19,Compile!$A$2:$E$50,5,FALSE)))</f>
        <v xml:space="preserve"> </v>
      </c>
      <c r="E19" s="98"/>
      <c r="F19" s="98"/>
      <c r="G19" s="98"/>
      <c r="H19" s="99"/>
      <c r="I19" s="286"/>
      <c r="J19" s="99"/>
      <c r="K19" s="98"/>
    </row>
    <row r="20" spans="1:11" s="71" customFormat="1" ht="45.75" hidden="1" x14ac:dyDescent="0.2">
      <c r="A20" s="81">
        <v>16</v>
      </c>
      <c r="B20" s="81" t="str">
        <f>IF(COUNT(Compile!$A$2:$A$50)&lt;$A20," ",IF(ISNA(VLOOKUP($A20,Compile!$A$2:$E$50,2,FALSE)),"",VLOOKUP($A20,Compile!$A$2:$E$50,2,FALSE)))</f>
        <v xml:space="preserve"> </v>
      </c>
      <c r="C20" s="81" t="str">
        <f>IF(COUNT(Compile!$A$2:$A$50)&lt;$A20," ",IF(ISNA(VLOOKUP($A20,Compile!$A$2:$E$50,4,FALSE)),"",VLOOKUP($A20,Compile!$A$2:$E$50,4,FALSE)))</f>
        <v xml:space="preserve"> </v>
      </c>
      <c r="D20" s="81" t="str">
        <f>IF(COUNT(Compile!$A$2:$A$50)&lt;$A20," ",IF(ISNA(VLOOKUP($A20,Compile!$A$2:$E$50,5,FALSE)),"",VLOOKUP($A20,Compile!$A$2:$E$50,5,FALSE)))</f>
        <v xml:space="preserve"> </v>
      </c>
      <c r="E20" s="98"/>
      <c r="F20" s="98"/>
      <c r="G20" s="98"/>
      <c r="H20" s="99"/>
      <c r="I20" s="286"/>
      <c r="J20" s="99"/>
      <c r="K20" s="98"/>
    </row>
    <row r="21" spans="1:11" s="71" customFormat="1" ht="45.75" hidden="1" x14ac:dyDescent="0.2">
      <c r="A21" s="81">
        <v>17</v>
      </c>
      <c r="B21" s="81" t="str">
        <f>IF(COUNT(Compile!$A$2:$A$50)&lt;$A21," ",IF(ISNA(VLOOKUP($A21,Compile!$A$2:$E$50,2,FALSE)),"",VLOOKUP($A21,Compile!$A$2:$E$50,2,FALSE)))</f>
        <v xml:space="preserve"> </v>
      </c>
      <c r="C21" s="81" t="str">
        <f>IF(COUNT(Compile!$A$2:$A$50)&lt;$A21," ",IF(ISNA(VLOOKUP($A21,Compile!$A$2:$E$50,4,FALSE)),"",VLOOKUP($A21,Compile!$A$2:$E$50,4,FALSE)))</f>
        <v xml:space="preserve"> </v>
      </c>
      <c r="D21" s="81" t="str">
        <f>IF(COUNT(Compile!$A$2:$A$50)&lt;$A21," ",IF(ISNA(VLOOKUP($A21,Compile!$A$2:$E$50,5,FALSE)),"",VLOOKUP($A21,Compile!$A$2:$E$50,5,FALSE)))</f>
        <v xml:space="preserve"> </v>
      </c>
      <c r="E21" s="98"/>
      <c r="F21" s="98"/>
      <c r="G21" s="98"/>
      <c r="H21" s="99"/>
      <c r="I21" s="286"/>
      <c r="J21" s="99"/>
      <c r="K21" s="98"/>
    </row>
    <row r="22" spans="1:11" s="71" customFormat="1" ht="45.75" x14ac:dyDescent="0.2">
      <c r="A22" s="81">
        <v>18</v>
      </c>
      <c r="B22" s="81" t="str">
        <f>IF(COUNT(Compile!$A$2:$A$50)&lt;$A22," ",IF(ISNA(VLOOKUP($A22,Compile!$A$2:$E$50,2,FALSE)),"",VLOOKUP($A22,Compile!$A$2:$E$50,2,FALSE)))</f>
        <v xml:space="preserve"> </v>
      </c>
      <c r="C22" s="81" t="str">
        <f>IF(COUNT(Compile!$A$2:$A$50)&lt;$A22," ",IF(ISNA(VLOOKUP($A22,Compile!$A$2:$E$50,4,FALSE)),"",VLOOKUP($A22,Compile!$A$2:$E$50,4,FALSE)))</f>
        <v xml:space="preserve"> </v>
      </c>
      <c r="D22" s="81" t="str">
        <f>IF(COUNT(Compile!$A$2:$A$50)&lt;$A22," ",IF(ISNA(VLOOKUP($A22,Compile!$A$2:$E$50,5,FALSE)),"",VLOOKUP($A22,Compile!$A$2:$E$50,5,FALSE)))</f>
        <v xml:space="preserve"> </v>
      </c>
      <c r="E22" s="98"/>
      <c r="F22" s="98"/>
      <c r="G22" s="98"/>
      <c r="H22" s="99"/>
      <c r="I22" s="286"/>
      <c r="J22" s="99"/>
      <c r="K22" s="98"/>
    </row>
    <row r="23" spans="1:11" s="71" customFormat="1" ht="45.75" x14ac:dyDescent="0.2">
      <c r="A23" s="81">
        <v>19</v>
      </c>
      <c r="B23" s="81" t="str">
        <f>IF(COUNT(Compile!$A$2:$A$50)&lt;$A23," ",IF(ISNA(VLOOKUP($A23,Compile!$A$2:$E$50,2,FALSE)),"",VLOOKUP($A23,Compile!$A$2:$E$50,2,FALSE)))</f>
        <v xml:space="preserve"> </v>
      </c>
      <c r="C23" s="81" t="str">
        <f>IF(COUNT(Compile!$A$2:$A$50)&lt;$A23," ",IF(ISNA(VLOOKUP($A23,Compile!$A$2:$E$50,4,FALSE)),"",VLOOKUP($A23,Compile!$A$2:$E$50,4,FALSE)))</f>
        <v xml:space="preserve"> </v>
      </c>
      <c r="D23" s="81" t="str">
        <f>IF(COUNT(Compile!$A$2:$A$50)&lt;$A23," ",IF(ISNA(VLOOKUP($A23,Compile!$A$2:$E$50,5,FALSE)),"",VLOOKUP($A23,Compile!$A$2:$E$50,5,FALSE)))</f>
        <v xml:space="preserve"> </v>
      </c>
      <c r="E23" s="98"/>
      <c r="F23" s="98"/>
      <c r="G23" s="98"/>
      <c r="H23" s="99"/>
      <c r="I23" s="286"/>
      <c r="J23" s="99"/>
      <c r="K23" s="98"/>
    </row>
    <row r="24" spans="1:11" s="71" customFormat="1" ht="45.75" x14ac:dyDescent="0.2">
      <c r="A24" s="81">
        <v>20</v>
      </c>
      <c r="B24" s="81" t="str">
        <f>IF(COUNT(Compile!$A$2:$A$50)&lt;$A24," ",IF(ISNA(VLOOKUP($A24,Compile!$A$2:$E$50,2,FALSE)),"",VLOOKUP($A24,Compile!$A$2:$E$50,2,FALSE)))</f>
        <v xml:space="preserve"> </v>
      </c>
      <c r="C24" s="81" t="str">
        <f>IF(COUNT(Compile!$A$2:$A$50)&lt;$A24," ",IF(ISNA(VLOOKUP($A24,Compile!$A$2:$E$50,4,FALSE)),"",VLOOKUP($A24,Compile!$A$2:$E$50,4,FALSE)))</f>
        <v xml:space="preserve"> </v>
      </c>
      <c r="D24" s="81" t="str">
        <f>IF(COUNT(Compile!$A$2:$A$50)&lt;$A24," ",IF(ISNA(VLOOKUP($A24,Compile!$A$2:$E$50,5,FALSE)),"",VLOOKUP($A24,Compile!$A$2:$E$50,5,FALSE)))</f>
        <v xml:space="preserve"> </v>
      </c>
      <c r="E24" s="98"/>
      <c r="F24" s="98"/>
      <c r="G24" s="98"/>
      <c r="H24" s="99"/>
      <c r="I24" s="286"/>
      <c r="J24" s="99"/>
      <c r="K24" s="98"/>
    </row>
    <row r="25" spans="1:11" s="71" customFormat="1" ht="45.75" x14ac:dyDescent="0.2">
      <c r="A25" s="81">
        <v>21</v>
      </c>
      <c r="B25" s="81" t="str">
        <f>IF(COUNT(Compile!$A$2:$A$50)&lt;$A25," ",IF(ISNA(VLOOKUP($A25,Compile!$A$2:$E$50,2,FALSE)),"",VLOOKUP($A25,Compile!$A$2:$E$50,2,FALSE)))</f>
        <v xml:space="preserve"> </v>
      </c>
      <c r="C25" s="81" t="str">
        <f>IF(COUNT(Compile!$A$2:$A$50)&lt;$A25," ",IF(ISNA(VLOOKUP($A25,Compile!$A$2:$E$50,4,FALSE)),"",VLOOKUP($A25,Compile!$A$2:$E$50,4,FALSE)))</f>
        <v xml:space="preserve"> </v>
      </c>
      <c r="D25" s="81" t="str">
        <f>IF(COUNT(Compile!$A$2:$A$50)&lt;$A25," ",IF(ISNA(VLOOKUP($A25,Compile!$A$2:$E$50,5,FALSE)),"",VLOOKUP($A25,Compile!$A$2:$E$50,5,FALSE)))</f>
        <v xml:space="preserve"> </v>
      </c>
      <c r="E25" s="98"/>
      <c r="F25" s="98"/>
      <c r="G25" s="98"/>
      <c r="H25" s="99"/>
      <c r="I25" s="286"/>
      <c r="J25" s="99"/>
      <c r="K25" s="98"/>
    </row>
    <row r="26" spans="1:11" s="71" customFormat="1" ht="45.75" x14ac:dyDescent="0.2">
      <c r="A26" s="81">
        <v>22</v>
      </c>
      <c r="B26" s="81" t="str">
        <f>IF(COUNT(Compile!$A$2:$A$50)&lt;$A26," ",IF(ISNA(VLOOKUP($A26,Compile!$A$2:$E$50,2,FALSE)),"",VLOOKUP($A26,Compile!$A$2:$E$50,2,FALSE)))</f>
        <v xml:space="preserve"> </v>
      </c>
      <c r="C26" s="81" t="str">
        <f>IF(COUNT(Compile!$A$2:$A$50)&lt;$A26," ",IF(ISNA(VLOOKUP($A26,Compile!$A$2:$E$50,4,FALSE)),"",VLOOKUP($A26,Compile!$A$2:$E$50,4,FALSE)))</f>
        <v xml:space="preserve"> </v>
      </c>
      <c r="D26" s="81" t="str">
        <f>IF(COUNT(Compile!$A$2:$A$50)&lt;$A26," ",IF(ISNA(VLOOKUP($A26,Compile!$A$2:$E$50,5,FALSE)),"",VLOOKUP($A26,Compile!$A$2:$E$50,5,FALSE)))</f>
        <v xml:space="preserve"> </v>
      </c>
      <c r="E26" s="98"/>
      <c r="F26" s="98"/>
      <c r="G26" s="98"/>
      <c r="H26" s="99"/>
      <c r="I26" s="286"/>
      <c r="J26" s="99"/>
      <c r="K26" s="98"/>
    </row>
    <row r="27" spans="1:11" s="71" customFormat="1" ht="45.75" x14ac:dyDescent="0.2">
      <c r="A27" s="81">
        <v>23</v>
      </c>
      <c r="B27" s="81" t="str">
        <f>IF(COUNT(Compile!$A$2:$A$50)&lt;$A27," ",IF(ISNA(VLOOKUP($A27,Compile!$A$2:$E$50,2,FALSE)),"",VLOOKUP($A27,Compile!$A$2:$E$50,2,FALSE)))</f>
        <v xml:space="preserve"> </v>
      </c>
      <c r="C27" s="81" t="str">
        <f>IF(COUNT(Compile!$A$2:$A$50)&lt;$A27," ",IF(ISNA(VLOOKUP($A27,Compile!$A$2:$E$50,4,FALSE)),"",VLOOKUP($A27,Compile!$A$2:$E$50,4,FALSE)))</f>
        <v xml:space="preserve"> </v>
      </c>
      <c r="D27" s="81" t="str">
        <f>IF(COUNT(Compile!$A$2:$A$50)&lt;$A27," ",IF(ISNA(VLOOKUP($A27,Compile!$A$2:$E$50,5,FALSE)),"",VLOOKUP($A27,Compile!$A$2:$E$50,5,FALSE)))</f>
        <v xml:space="preserve"> </v>
      </c>
      <c r="E27" s="98"/>
      <c r="F27" s="98"/>
      <c r="G27" s="98"/>
      <c r="H27" s="99"/>
      <c r="I27" s="286"/>
      <c r="J27" s="99"/>
      <c r="K27" s="98"/>
    </row>
    <row r="28" spans="1:11" s="71" customFormat="1" ht="45.75" x14ac:dyDescent="0.2">
      <c r="A28" s="81">
        <v>24</v>
      </c>
      <c r="B28" s="81" t="str">
        <f>IF(COUNT(Compile!$A$2:$A$50)&lt;$A28," ",IF(ISNA(VLOOKUP($A28,Compile!$A$2:$E$50,2,FALSE)),"",VLOOKUP($A28,Compile!$A$2:$E$50,2,FALSE)))</f>
        <v xml:space="preserve"> </v>
      </c>
      <c r="C28" s="81" t="str">
        <f>IF(COUNT(Compile!$A$2:$A$50)&lt;$A28," ",IF(ISNA(VLOOKUP($A28,Compile!$A$2:$E$50,4,FALSE)),"",VLOOKUP($A28,Compile!$A$2:$E$50,4,FALSE)))</f>
        <v xml:space="preserve"> </v>
      </c>
      <c r="D28" s="81" t="str">
        <f>IF(COUNT(Compile!$A$2:$A$50)&lt;$A28," ",IF(ISNA(VLOOKUP($A28,Compile!$A$2:$E$50,5,FALSE)),"",VLOOKUP($A28,Compile!$A$2:$E$50,5,FALSE)))</f>
        <v xml:space="preserve"> </v>
      </c>
      <c r="E28" s="98"/>
      <c r="F28" s="98"/>
      <c r="G28" s="98"/>
      <c r="H28" s="99"/>
      <c r="I28" s="286"/>
      <c r="J28" s="99"/>
      <c r="K28" s="98"/>
    </row>
    <row r="29" spans="1:11" s="71" customFormat="1" ht="45.75" x14ac:dyDescent="0.2">
      <c r="A29" s="81">
        <v>25</v>
      </c>
      <c r="B29" s="81" t="str">
        <f>IF(COUNT(Compile!$A$2:$A$50)&lt;$A29," ",IF(ISNA(VLOOKUP($A29,Compile!$A$2:$E$50,2,FALSE)),"",VLOOKUP($A29,Compile!$A$2:$E$50,2,FALSE)))</f>
        <v xml:space="preserve"> </v>
      </c>
      <c r="C29" s="81" t="str">
        <f>IF(COUNT(Compile!$A$2:$A$50)&lt;$A29," ",IF(ISNA(VLOOKUP($A29,Compile!$A$2:$E$50,4,FALSE)),"",VLOOKUP($A29,Compile!$A$2:$E$50,4,FALSE)))</f>
        <v xml:space="preserve"> </v>
      </c>
      <c r="D29" s="81" t="str">
        <f>IF(COUNT(Compile!$A$2:$A$50)&lt;$A29," ",IF(ISNA(VLOOKUP($A29,Compile!$A$2:$E$50,5,FALSE)),"",VLOOKUP($A29,Compile!$A$2:$E$50,5,FALSE)))</f>
        <v xml:space="preserve"> </v>
      </c>
      <c r="E29" s="98"/>
      <c r="F29" s="98"/>
      <c r="G29" s="98"/>
      <c r="H29" s="99"/>
      <c r="I29" s="286"/>
      <c r="J29" s="99"/>
      <c r="K29" s="98"/>
    </row>
    <row r="30" spans="1:11" s="71" customFormat="1" ht="45.75" x14ac:dyDescent="0.2">
      <c r="A30" s="81">
        <v>26</v>
      </c>
      <c r="B30" s="81" t="str">
        <f>IF(COUNT(Compile!$A$2:$A$50)&lt;$A30," ",IF(ISNA(VLOOKUP($A30,Compile!$A$2:$E$50,2,FALSE)),"",VLOOKUP($A30,Compile!$A$2:$E$50,2,FALSE)))</f>
        <v xml:space="preserve"> </v>
      </c>
      <c r="C30" s="81" t="str">
        <f>IF(COUNT(Compile!$A$2:$A$50)&lt;$A30," ",IF(ISNA(VLOOKUP($A30,Compile!$A$2:$E$50,4,FALSE)),"",VLOOKUP($A30,Compile!$A$2:$E$50,4,FALSE)))</f>
        <v xml:space="preserve"> </v>
      </c>
      <c r="D30" s="81" t="str">
        <f>IF(COUNT(Compile!$A$2:$A$50)&lt;$A30," ",IF(ISNA(VLOOKUP($A30,Compile!$A$2:$E$50,5,FALSE)),"",VLOOKUP($A30,Compile!$A$2:$E$50,5,FALSE)))</f>
        <v xml:space="preserve"> </v>
      </c>
      <c r="E30" s="98"/>
      <c r="F30" s="98"/>
      <c r="G30" s="98"/>
      <c r="H30" s="99"/>
      <c r="I30" s="286"/>
      <c r="J30" s="99"/>
      <c r="K30" s="98"/>
    </row>
    <row r="31" spans="1:11" s="71" customFormat="1" ht="45.75" x14ac:dyDescent="0.2">
      <c r="A31" s="81">
        <v>27</v>
      </c>
      <c r="B31" s="81" t="str">
        <f>IF(COUNT(Compile!$A$2:$A$50)&lt;$A31," ",IF(ISNA(VLOOKUP($A31,Compile!$A$2:$E$50,2,FALSE)),"",VLOOKUP($A31,Compile!$A$2:$E$50,2,FALSE)))</f>
        <v xml:space="preserve"> </v>
      </c>
      <c r="C31" s="81" t="str">
        <f>IF(COUNT(Compile!$A$2:$A$50)&lt;$A31," ",IF(ISNA(VLOOKUP($A31,Compile!$A$2:$E$50,4,FALSE)),"",VLOOKUP($A31,Compile!$A$2:$E$50,4,FALSE)))</f>
        <v xml:space="preserve"> </v>
      </c>
      <c r="D31" s="81" t="str">
        <f>IF(COUNT(Compile!$A$2:$A$50)&lt;$A31," ",IF(ISNA(VLOOKUP($A31,Compile!$A$2:$E$50,5,FALSE)),"",VLOOKUP($A31,Compile!$A$2:$E$50,5,FALSE)))</f>
        <v xml:space="preserve"> </v>
      </c>
      <c r="E31" s="98"/>
      <c r="F31" s="98"/>
      <c r="G31" s="98"/>
      <c r="H31" s="99"/>
      <c r="I31" s="286"/>
      <c r="J31" s="99"/>
      <c r="K31" s="98"/>
    </row>
    <row r="32" spans="1:11" s="71" customFormat="1" ht="45.75" x14ac:dyDescent="0.2">
      <c r="A32" s="81">
        <v>28</v>
      </c>
      <c r="B32" s="81" t="str">
        <f>IF(COUNT(Compile!$A$2:$A$50)&lt;$A32," ",IF(ISNA(VLOOKUP($A32,Compile!$A$2:$E$50,2,FALSE)),"",VLOOKUP($A32,Compile!$A$2:$E$50,2,FALSE)))</f>
        <v xml:space="preserve"> </v>
      </c>
      <c r="C32" s="81" t="str">
        <f>IF(COUNT(Compile!$A$2:$A$50)&lt;$A32," ",IF(ISNA(VLOOKUP($A32,Compile!$A$2:$E$50,4,FALSE)),"",VLOOKUP($A32,Compile!$A$2:$E$50,4,FALSE)))</f>
        <v xml:space="preserve"> </v>
      </c>
      <c r="D32" s="81" t="str">
        <f>IF(COUNT(Compile!$A$2:$A$50)&lt;$A32," ",IF(ISNA(VLOOKUP($A32,Compile!$A$2:$E$50,5,FALSE)),"",VLOOKUP($A32,Compile!$A$2:$E$50,5,FALSE)))</f>
        <v xml:space="preserve"> </v>
      </c>
      <c r="E32" s="98"/>
      <c r="F32" s="98"/>
      <c r="G32" s="98"/>
      <c r="H32" s="99"/>
      <c r="I32" s="286"/>
      <c r="J32" s="99"/>
      <c r="K32" s="98"/>
    </row>
    <row r="33" spans="1:11" s="71" customFormat="1" ht="45.75" x14ac:dyDescent="0.2">
      <c r="A33" s="81">
        <v>29</v>
      </c>
      <c r="B33" s="81" t="str">
        <f>IF(COUNT(Compile!$A$2:$A$50)&lt;$A33," ",IF(ISNA(VLOOKUP($A33,Compile!$A$2:$E$50,2,FALSE)),"",VLOOKUP($A33,Compile!$A$2:$E$50,2,FALSE)))</f>
        <v xml:space="preserve"> </v>
      </c>
      <c r="C33" s="81" t="str">
        <f>IF(COUNT(Compile!$A$2:$A$50)&lt;$A33," ",IF(ISNA(VLOOKUP($A33,Compile!$A$2:$E$50,4,FALSE)),"",VLOOKUP($A33,Compile!$A$2:$E$50,4,FALSE)))</f>
        <v xml:space="preserve"> </v>
      </c>
      <c r="D33" s="81" t="str">
        <f>IF(COUNT(Compile!$A$2:$A$50)&lt;$A33," ",IF(ISNA(VLOOKUP($A33,Compile!$A$2:$E$50,5,FALSE)),"",VLOOKUP($A33,Compile!$A$2:$E$50,5,FALSE)))</f>
        <v xml:space="preserve"> </v>
      </c>
      <c r="E33" s="98"/>
      <c r="F33" s="98"/>
      <c r="G33" s="98"/>
      <c r="H33" s="99"/>
      <c r="I33" s="286"/>
      <c r="J33" s="99"/>
      <c r="K33" s="98"/>
    </row>
    <row r="34" spans="1:11" s="71" customFormat="1" ht="45.75" x14ac:dyDescent="0.2">
      <c r="A34" s="81">
        <v>30</v>
      </c>
      <c r="B34" s="81" t="str">
        <f>IF(COUNT(Compile!$A$2:$A$50)&lt;$A34," ",IF(ISNA(VLOOKUP($A34,Compile!$A$2:$E$50,2,FALSE)),"",VLOOKUP($A34,Compile!$A$2:$E$50,2,FALSE)))</f>
        <v xml:space="preserve"> </v>
      </c>
      <c r="C34" s="81" t="str">
        <f>IF(COUNT(Compile!$A$2:$A$50)&lt;$A34," ",IF(ISNA(VLOOKUP($A34,Compile!$A$2:$E$50,4,FALSE)),"",VLOOKUP($A34,Compile!$A$2:$E$50,4,FALSE)))</f>
        <v xml:space="preserve"> </v>
      </c>
      <c r="D34" s="81" t="str">
        <f>IF(COUNT(Compile!$A$2:$A$50)&lt;$A34," ",IF(ISNA(VLOOKUP($A34,Compile!$A$2:$E$50,5,FALSE)),"",VLOOKUP($A34,Compile!$A$2:$E$50,5,FALSE)))</f>
        <v xml:space="preserve"> </v>
      </c>
      <c r="E34" s="98"/>
      <c r="F34" s="98"/>
      <c r="G34" s="98"/>
      <c r="H34" s="99"/>
      <c r="I34" s="286"/>
      <c r="J34" s="99"/>
      <c r="K34" s="98"/>
    </row>
    <row r="35" spans="1:11" s="71" customFormat="1" ht="45.75" x14ac:dyDescent="0.2">
      <c r="A35" s="81">
        <v>31</v>
      </c>
      <c r="B35" s="81" t="str">
        <f>IF(COUNT(Compile!$A$2:$A$50)&lt;$A35," ",IF(ISNA(VLOOKUP($A35,Compile!$A$2:$E$50,2,FALSE)),"",VLOOKUP($A35,Compile!$A$2:$E$50,2,FALSE)))</f>
        <v xml:space="preserve"> </v>
      </c>
      <c r="C35" s="81" t="str">
        <f>IF(COUNT(Compile!$A$2:$A$50)&lt;$A35," ",IF(ISNA(VLOOKUP($A35,Compile!$A$2:$E$50,4,FALSE)),"",VLOOKUP($A35,Compile!$A$2:$E$50,4,FALSE)))</f>
        <v xml:space="preserve"> </v>
      </c>
      <c r="D35" s="81" t="str">
        <f>IF(COUNT(Compile!$A$2:$A$50)&lt;$A35," ",IF(ISNA(VLOOKUP($A35,Compile!$A$2:$E$50,5,FALSE)),"",VLOOKUP($A35,Compile!$A$2:$E$50,5,FALSE)))</f>
        <v xml:space="preserve"> </v>
      </c>
      <c r="E35" s="98"/>
      <c r="F35" s="98"/>
      <c r="G35" s="98"/>
      <c r="H35" s="99"/>
      <c r="I35" s="286"/>
      <c r="J35" s="99"/>
      <c r="K35" s="98"/>
    </row>
    <row r="36" spans="1:11" s="71" customFormat="1" ht="45.75" x14ac:dyDescent="0.2">
      <c r="A36" s="81">
        <v>32</v>
      </c>
      <c r="B36" s="81" t="str">
        <f>IF(COUNT(Compile!$A$2:$A$50)&lt;$A36," ",IF(ISNA(VLOOKUP($A36,Compile!$A$2:$E$50,2,FALSE)),"",VLOOKUP($A36,Compile!$A$2:$E$50,2,FALSE)))</f>
        <v xml:space="preserve"> </v>
      </c>
      <c r="C36" s="81" t="str">
        <f>IF(COUNT(Compile!$A$2:$A$50)&lt;$A36," ",IF(ISNA(VLOOKUP($A36,Compile!$A$2:$E$50,4,FALSE)),"",VLOOKUP($A36,Compile!$A$2:$E$50,4,FALSE)))</f>
        <v xml:space="preserve"> </v>
      </c>
      <c r="D36" s="81" t="str">
        <f>IF(COUNT(Compile!$A$2:$A$50)&lt;$A36," ",IF(ISNA(VLOOKUP($A36,Compile!$A$2:$E$50,5,FALSE)),"",VLOOKUP($A36,Compile!$A$2:$E$50,5,FALSE)))</f>
        <v xml:space="preserve"> </v>
      </c>
      <c r="E36" s="98"/>
      <c r="F36" s="98"/>
      <c r="G36" s="98"/>
      <c r="H36" s="99"/>
      <c r="I36" s="286"/>
      <c r="J36" s="99"/>
      <c r="K36" s="98"/>
    </row>
    <row r="37" spans="1:11" s="71" customFormat="1" ht="45.75" x14ac:dyDescent="0.2">
      <c r="A37" s="81">
        <v>33</v>
      </c>
      <c r="B37" s="81" t="str">
        <f>IF(COUNT(Compile!$A$2:$A$50)&lt;$A37," ",IF(ISNA(VLOOKUP($A37,Compile!$A$2:$E$50,2,FALSE)),"",VLOOKUP($A37,Compile!$A$2:$E$50,2,FALSE)))</f>
        <v xml:space="preserve"> </v>
      </c>
      <c r="C37" s="81" t="str">
        <f>IF(COUNT(Compile!$A$2:$A$50)&lt;$A37," ",IF(ISNA(VLOOKUP($A37,Compile!$A$2:$E$50,4,FALSE)),"",VLOOKUP($A37,Compile!$A$2:$E$50,4,FALSE)))</f>
        <v xml:space="preserve"> </v>
      </c>
      <c r="D37" s="81" t="str">
        <f>IF(COUNT(Compile!$A$2:$A$50)&lt;$A37," ",IF(ISNA(VLOOKUP($A37,Compile!$A$2:$E$50,5,FALSE)),"",VLOOKUP($A37,Compile!$A$2:$E$50,5,FALSE)))</f>
        <v xml:space="preserve"> </v>
      </c>
      <c r="E37" s="98"/>
      <c r="F37" s="98"/>
      <c r="G37" s="98"/>
      <c r="H37" s="99"/>
      <c r="I37" s="286"/>
      <c r="J37" s="99"/>
      <c r="K37" s="98"/>
    </row>
    <row r="38" spans="1:11" s="71" customFormat="1" ht="45.75" x14ac:dyDescent="0.2">
      <c r="A38" s="81">
        <v>34</v>
      </c>
      <c r="B38" s="81" t="str">
        <f>IF(COUNT(Compile!$A$2:$A$50)&lt;$A38," ",IF(ISNA(VLOOKUP($A38,Compile!$A$2:$E$50,2,FALSE)),"",VLOOKUP($A38,Compile!$A$2:$E$50,2,FALSE)))</f>
        <v xml:space="preserve"> </v>
      </c>
      <c r="C38" s="81" t="str">
        <f>IF(COUNT(Compile!$A$2:$A$50)&lt;$A38," ",IF(ISNA(VLOOKUP($A38,Compile!$A$2:$E$50,4,FALSE)),"",VLOOKUP($A38,Compile!$A$2:$E$50,4,FALSE)))</f>
        <v xml:space="preserve"> </v>
      </c>
      <c r="D38" s="81" t="str">
        <f>IF(COUNT(Compile!$A$2:$A$50)&lt;$A38," ",IF(ISNA(VLOOKUP($A38,Compile!$A$2:$E$50,5,FALSE)),"",VLOOKUP($A38,Compile!$A$2:$E$50,5,FALSE)))</f>
        <v xml:space="preserve"> </v>
      </c>
      <c r="E38" s="98"/>
      <c r="F38" s="98"/>
      <c r="G38" s="98"/>
      <c r="H38" s="99"/>
      <c r="I38" s="286"/>
      <c r="J38" s="99"/>
      <c r="K38" s="98"/>
    </row>
    <row r="39" spans="1:11" s="71" customFormat="1" ht="45.75" x14ac:dyDescent="0.2">
      <c r="A39" s="81">
        <v>35</v>
      </c>
      <c r="B39" s="81" t="str">
        <f>IF(COUNT(Compile!$A$2:$A$50)&lt;$A39," ",IF(ISNA(VLOOKUP($A39,Compile!$A$2:$E$50,2,FALSE)),"",VLOOKUP($A39,Compile!$A$2:$E$50,2,FALSE)))</f>
        <v xml:space="preserve"> </v>
      </c>
      <c r="C39" s="81" t="str">
        <f>IF(COUNT(Compile!$A$2:$A$50)&lt;$A39," ",IF(ISNA(VLOOKUP($A39,Compile!$A$2:$E$50,4,FALSE)),"",VLOOKUP($A39,Compile!$A$2:$E$50,4,FALSE)))</f>
        <v xml:space="preserve"> </v>
      </c>
      <c r="D39" s="81" t="str">
        <f>IF(COUNT(Compile!$A$2:$A$50)&lt;$A39," ",IF(ISNA(VLOOKUP($A39,Compile!$A$2:$E$50,5,FALSE)),"",VLOOKUP($A39,Compile!$A$2:$E$50,5,FALSE)))</f>
        <v xml:space="preserve"> </v>
      </c>
      <c r="E39" s="98"/>
      <c r="F39" s="98"/>
      <c r="G39" s="98"/>
      <c r="H39" s="99"/>
      <c r="I39" s="286"/>
      <c r="J39" s="99"/>
      <c r="K39" s="98"/>
    </row>
    <row r="40" spans="1:11" s="71" customFormat="1" ht="45.75" x14ac:dyDescent="0.2">
      <c r="A40" s="81">
        <v>36</v>
      </c>
      <c r="B40" s="81" t="str">
        <f>IF(COUNT(Compile!$A$2:$A$50)&lt;$A40," ",IF(ISNA(VLOOKUP($A40,Compile!$A$2:$E$50,2,FALSE)),"",VLOOKUP($A40,Compile!$A$2:$E$50,2,FALSE)))</f>
        <v xml:space="preserve"> </v>
      </c>
      <c r="C40" s="81" t="str">
        <f>IF(COUNT(Compile!$A$2:$A$50)&lt;$A40," ",IF(ISNA(VLOOKUP($A40,Compile!$A$2:$E$50,4,FALSE)),"",VLOOKUP($A40,Compile!$A$2:$E$50,4,FALSE)))</f>
        <v xml:space="preserve"> </v>
      </c>
      <c r="D40" s="81" t="str">
        <f>IF(COUNT(Compile!$A$2:$A$50)&lt;$A40," ",IF(ISNA(VLOOKUP($A40,Compile!$A$2:$E$50,5,FALSE)),"",VLOOKUP($A40,Compile!$A$2:$E$50,5,FALSE)))</f>
        <v xml:space="preserve"> </v>
      </c>
      <c r="E40" s="98"/>
      <c r="F40" s="98"/>
      <c r="G40" s="98"/>
      <c r="H40" s="99"/>
      <c r="I40" s="286"/>
      <c r="J40" s="99"/>
      <c r="K40" s="98"/>
    </row>
    <row r="41" spans="1:11" s="71" customFormat="1" ht="45.75" x14ac:dyDescent="0.2">
      <c r="A41" s="81">
        <v>37</v>
      </c>
      <c r="B41" s="81" t="str">
        <f>IF(COUNT(Compile!$A$2:$A$50)&lt;$A41," ",IF(ISNA(VLOOKUP($A41,Compile!$A$2:$E$50,2,FALSE)),"",VLOOKUP($A41,Compile!$A$2:$E$50,2,FALSE)))</f>
        <v xml:space="preserve"> </v>
      </c>
      <c r="C41" s="81" t="str">
        <f>IF(COUNT(Compile!$A$2:$A$50)&lt;$A41," ",IF(ISNA(VLOOKUP($A41,Compile!$A$2:$E$50,4,FALSE)),"",VLOOKUP($A41,Compile!$A$2:$E$50,4,FALSE)))</f>
        <v xml:space="preserve"> </v>
      </c>
      <c r="D41" s="81" t="str">
        <f>IF(COUNT(Compile!$A$2:$A$50)&lt;$A41," ",IF(ISNA(VLOOKUP($A41,Compile!$A$2:$E$50,5,FALSE)),"",VLOOKUP($A41,Compile!$A$2:$E$50,5,FALSE)))</f>
        <v xml:space="preserve"> </v>
      </c>
      <c r="E41" s="98"/>
      <c r="F41" s="98"/>
      <c r="G41" s="98"/>
      <c r="H41" s="99"/>
      <c r="I41" s="286"/>
      <c r="J41" s="99"/>
      <c r="K41" s="98"/>
    </row>
    <row r="42" spans="1:11" s="71" customFormat="1" ht="45.75" x14ac:dyDescent="0.2">
      <c r="A42" s="81">
        <v>38</v>
      </c>
      <c r="B42" s="81" t="str">
        <f>IF(COUNT(Compile!$A$2:$A$50)&lt;$A42," ",IF(ISNA(VLOOKUP($A42,Compile!$A$2:$E$50,2,FALSE)),"",VLOOKUP($A42,Compile!$A$2:$E$50,2,FALSE)))</f>
        <v xml:space="preserve"> </v>
      </c>
      <c r="C42" s="81" t="str">
        <f>IF(COUNT(Compile!$A$2:$A$50)&lt;$A42," ",IF(ISNA(VLOOKUP($A42,Compile!$A$2:$E$50,4,FALSE)),"",VLOOKUP($A42,Compile!$A$2:$E$50,4,FALSE)))</f>
        <v xml:space="preserve"> </v>
      </c>
      <c r="D42" s="81" t="str">
        <f>IF(COUNT(Compile!$A$2:$A$50)&lt;$A42," ",IF(ISNA(VLOOKUP($A42,Compile!$A$2:$E$50,5,FALSE)),"",VLOOKUP($A42,Compile!$A$2:$E$50,5,FALSE)))</f>
        <v xml:space="preserve"> </v>
      </c>
      <c r="E42" s="98"/>
      <c r="F42" s="98"/>
      <c r="G42" s="98"/>
      <c r="H42" s="99"/>
      <c r="I42" s="286"/>
      <c r="J42" s="99"/>
      <c r="K42" s="98"/>
    </row>
    <row r="43" spans="1:11" s="71" customFormat="1" ht="45.75" x14ac:dyDescent="0.2">
      <c r="A43" s="81">
        <v>39</v>
      </c>
      <c r="B43" s="81" t="str">
        <f>IF(COUNT(Compile!$A$2:$A$50)&lt;$A43," ",IF(ISNA(VLOOKUP($A43,Compile!$A$2:$E$50,2,FALSE)),"",VLOOKUP($A43,Compile!$A$2:$E$50,2,FALSE)))</f>
        <v xml:space="preserve"> </v>
      </c>
      <c r="C43" s="81" t="str">
        <f>IF(COUNT(Compile!$A$2:$A$50)&lt;$A43," ",IF(ISNA(VLOOKUP($A43,Compile!$A$2:$E$50,4,FALSE)),"",VLOOKUP($A43,Compile!$A$2:$E$50,4,FALSE)))</f>
        <v xml:space="preserve"> </v>
      </c>
      <c r="D43" s="81" t="str">
        <f>IF(COUNT(Compile!$A$2:$A$50)&lt;$A43," ",IF(ISNA(VLOOKUP($A43,Compile!$A$2:$E$50,5,FALSE)),"",VLOOKUP($A43,Compile!$A$2:$E$50,5,FALSE)))</f>
        <v xml:space="preserve"> </v>
      </c>
      <c r="E43" s="98"/>
      <c r="F43" s="98"/>
      <c r="G43" s="98"/>
      <c r="H43" s="99"/>
      <c r="I43" s="286"/>
      <c r="J43" s="99"/>
      <c r="K43" s="98"/>
    </row>
    <row r="44" spans="1:11" s="71" customFormat="1" ht="45.75" x14ac:dyDescent="0.2">
      <c r="A44" s="81">
        <v>40</v>
      </c>
      <c r="B44" s="81" t="str">
        <f>IF(COUNT(Compile!$A$2:$A$50)&lt;$A44," ",IF(ISNA(VLOOKUP($A44,Compile!$A$2:$E$50,2,FALSE)),"",VLOOKUP($A44,Compile!$A$2:$E$50,2,FALSE)))</f>
        <v xml:space="preserve"> </v>
      </c>
      <c r="C44" s="81" t="str">
        <f>IF(COUNT(Compile!$A$2:$A$50)&lt;$A44," ",IF(ISNA(VLOOKUP($A44,Compile!$A$2:$E$50,4,FALSE)),"",VLOOKUP($A44,Compile!$A$2:$E$50,4,FALSE)))</f>
        <v xml:space="preserve"> </v>
      </c>
      <c r="D44" s="81" t="str">
        <f>IF(COUNT(Compile!$A$2:$A$50)&lt;$A44," ",IF(ISNA(VLOOKUP($A44,Compile!$A$2:$E$50,5,FALSE)),"",VLOOKUP($A44,Compile!$A$2:$E$50,5,FALSE)))</f>
        <v xml:space="preserve"> </v>
      </c>
      <c r="E44" s="98"/>
      <c r="F44" s="98"/>
      <c r="G44" s="98"/>
      <c r="H44" s="99"/>
      <c r="I44" s="286"/>
      <c r="J44" s="99"/>
      <c r="K44" s="98"/>
    </row>
    <row r="45" spans="1:11" s="71" customFormat="1" ht="45.75" x14ac:dyDescent="0.2">
      <c r="A45" s="81">
        <v>41</v>
      </c>
      <c r="B45" s="81" t="str">
        <f>IF(COUNT(Compile!$A$2:$A$50)&lt;$A45," ",IF(ISNA(VLOOKUP($A45,Compile!$A$2:$E$50,2,FALSE)),"",VLOOKUP($A45,Compile!$A$2:$E$50,2,FALSE)))</f>
        <v xml:space="preserve"> </v>
      </c>
      <c r="C45" s="81" t="str">
        <f>IF(COUNT(Compile!$A$2:$A$50)&lt;$A45," ",IF(ISNA(VLOOKUP($A45,Compile!$A$2:$E$50,4,FALSE)),"",VLOOKUP($A45,Compile!$A$2:$E$50,4,FALSE)))</f>
        <v xml:space="preserve"> </v>
      </c>
      <c r="D45" s="81" t="str">
        <f>IF(COUNT(Compile!$A$2:$A$50)&lt;$A45," ",IF(ISNA(VLOOKUP($A45,Compile!$A$2:$E$50,5,FALSE)),"",VLOOKUP($A45,Compile!$A$2:$E$50,5,FALSE)))</f>
        <v xml:space="preserve"> </v>
      </c>
      <c r="E45" s="98"/>
      <c r="F45" s="98"/>
      <c r="G45" s="98"/>
      <c r="H45" s="99"/>
      <c r="I45" s="286"/>
      <c r="J45" s="99"/>
      <c r="K45" s="98"/>
    </row>
    <row r="46" spans="1:11" s="71" customFormat="1" ht="45.75" x14ac:dyDescent="0.2">
      <c r="A46" s="81">
        <v>42</v>
      </c>
      <c r="B46" s="81" t="str">
        <f>IF(COUNT(Compile!$A$2:$A$50)&lt;$A46," ",IF(ISNA(VLOOKUP($A46,Compile!$A$2:$E$50,2,FALSE)),"",VLOOKUP($A46,Compile!$A$2:$E$50,2,FALSE)))</f>
        <v xml:space="preserve"> </v>
      </c>
      <c r="C46" s="81" t="str">
        <f>IF(COUNT(Compile!$A$2:$A$50)&lt;$A46," ",IF(ISNA(VLOOKUP($A46,Compile!$A$2:$E$50,4,FALSE)),"",VLOOKUP($A46,Compile!$A$2:$E$50,4,FALSE)))</f>
        <v xml:space="preserve"> </v>
      </c>
      <c r="D46" s="81" t="str">
        <f>IF(COUNT(Compile!$A$2:$A$50)&lt;$A46," ",IF(ISNA(VLOOKUP($A46,Compile!$A$2:$E$50,5,FALSE)),"",VLOOKUP($A46,Compile!$A$2:$E$50,5,FALSE)))</f>
        <v xml:space="preserve"> </v>
      </c>
      <c r="E46" s="98"/>
      <c r="F46" s="98"/>
      <c r="G46" s="98"/>
      <c r="H46" s="99"/>
      <c r="I46" s="286"/>
      <c r="J46" s="99"/>
      <c r="K46" s="98"/>
    </row>
    <row r="47" spans="1:11" s="71" customFormat="1" ht="45.75" x14ac:dyDescent="0.2">
      <c r="A47" s="81">
        <v>43</v>
      </c>
      <c r="B47" s="81" t="str">
        <f>IF(COUNT(Compile!$A$2:$A$50)&lt;$A47," ",IF(ISNA(VLOOKUP($A47,Compile!$A$2:$E$50,2,FALSE)),"",VLOOKUP($A47,Compile!$A$2:$E$50,2,FALSE)))</f>
        <v xml:space="preserve"> </v>
      </c>
      <c r="C47" s="81" t="str">
        <f>IF(COUNT(Compile!$A$2:$A$50)&lt;$A47," ",IF(ISNA(VLOOKUP($A47,Compile!$A$2:$E$50,4,FALSE)),"",VLOOKUP($A47,Compile!$A$2:$E$50,4,FALSE)))</f>
        <v xml:space="preserve"> </v>
      </c>
      <c r="D47" s="81" t="str">
        <f>IF(COUNT(Compile!$A$2:$A$50)&lt;$A47," ",IF(ISNA(VLOOKUP($A47,Compile!$A$2:$E$50,5,FALSE)),"",VLOOKUP($A47,Compile!$A$2:$E$50,5,FALSE)))</f>
        <v xml:space="preserve"> </v>
      </c>
      <c r="E47" s="98"/>
      <c r="F47" s="98"/>
      <c r="G47" s="98"/>
      <c r="H47" s="99"/>
      <c r="I47" s="286"/>
      <c r="J47" s="99"/>
      <c r="K47" s="98"/>
    </row>
    <row r="48" spans="1:11" s="71" customFormat="1" ht="45.75" x14ac:dyDescent="0.2">
      <c r="A48" s="81">
        <v>44</v>
      </c>
      <c r="B48" s="81" t="str">
        <f>IF(COUNT(Compile!$A$2:$A$50)&lt;$A48," ",IF(ISNA(VLOOKUP($A48,Compile!$A$2:$E$50,2,FALSE)),"",VLOOKUP($A48,Compile!$A$2:$E$50,2,FALSE)))</f>
        <v xml:space="preserve"> </v>
      </c>
      <c r="C48" s="81" t="str">
        <f>IF(COUNT(Compile!$A$2:$A$50)&lt;$A48," ",IF(ISNA(VLOOKUP($A48,Compile!$A$2:$E$50,4,FALSE)),"",VLOOKUP($A48,Compile!$A$2:$E$50,4,FALSE)))</f>
        <v xml:space="preserve"> </v>
      </c>
      <c r="D48" s="81" t="str">
        <f>IF(COUNT(Compile!$A$2:$A$50)&lt;$A48," ",IF(ISNA(VLOOKUP($A48,Compile!$A$2:$E$50,5,FALSE)),"",VLOOKUP($A48,Compile!$A$2:$E$50,5,FALSE)))</f>
        <v xml:space="preserve"> </v>
      </c>
      <c r="E48" s="98"/>
      <c r="F48" s="98"/>
      <c r="G48" s="98"/>
      <c r="H48" s="99"/>
      <c r="I48" s="286"/>
      <c r="J48" s="99"/>
      <c r="K48" s="98"/>
    </row>
    <row r="49" spans="1:11" s="71" customFormat="1" ht="45.75" x14ac:dyDescent="0.2">
      <c r="A49" s="81">
        <v>45</v>
      </c>
      <c r="B49" s="81" t="str">
        <f>IF(COUNT(Compile!$A$2:$A$50)&lt;$A49," ",IF(ISNA(VLOOKUP($A49,Compile!$A$2:$E$50,2,FALSE)),"",VLOOKUP($A49,Compile!$A$2:$E$50,2,FALSE)))</f>
        <v xml:space="preserve"> </v>
      </c>
      <c r="C49" s="81" t="str">
        <f>IF(COUNT(Compile!$A$2:$A$50)&lt;$A49," ",IF(ISNA(VLOOKUP($A49,Compile!$A$2:$E$50,4,FALSE)),"",VLOOKUP($A49,Compile!$A$2:$E$50,4,FALSE)))</f>
        <v xml:space="preserve"> </v>
      </c>
      <c r="D49" s="81" t="str">
        <f>IF(COUNT(Compile!$A$2:$A$50)&lt;$A49," ",IF(ISNA(VLOOKUP($A49,Compile!$A$2:$E$50,5,FALSE)),"",VLOOKUP($A49,Compile!$A$2:$E$50,5,FALSE)))</f>
        <v xml:space="preserve"> </v>
      </c>
      <c r="E49" s="98"/>
      <c r="F49" s="98"/>
      <c r="G49" s="98"/>
      <c r="H49" s="99"/>
      <c r="I49" s="286"/>
      <c r="J49" s="99"/>
      <c r="K49" s="98"/>
    </row>
    <row r="50" spans="1:11" s="71" customFormat="1" ht="45.75" x14ac:dyDescent="0.2">
      <c r="A50" s="81">
        <v>46</v>
      </c>
      <c r="B50" s="81" t="str">
        <f>IF(COUNT(Compile!$A$2:$A$50)&lt;$A50," ",IF(ISNA(VLOOKUP($A50,Compile!$A$2:$E$50,2,FALSE)),"",VLOOKUP($A50,Compile!$A$2:$E$50,2,FALSE)))</f>
        <v xml:space="preserve"> </v>
      </c>
      <c r="C50" s="81" t="str">
        <f>IF(COUNT(Compile!$A$2:$A$50)&lt;$A50," ",IF(ISNA(VLOOKUP($A50,Compile!$A$2:$E$50,4,FALSE)),"",VLOOKUP($A50,Compile!$A$2:$E$50,4,FALSE)))</f>
        <v xml:space="preserve"> </v>
      </c>
      <c r="D50" s="81" t="str">
        <f>IF(COUNT(Compile!$A$2:$A$50)&lt;$A50," ",IF(ISNA(VLOOKUP($A50,Compile!$A$2:$E$50,5,FALSE)),"",VLOOKUP($A50,Compile!$A$2:$E$50,5,FALSE)))</f>
        <v xml:space="preserve"> </v>
      </c>
      <c r="E50" s="98"/>
      <c r="F50" s="98"/>
      <c r="G50" s="98"/>
      <c r="H50" s="99"/>
      <c r="I50" s="286"/>
      <c r="J50" s="99"/>
      <c r="K50" s="98"/>
    </row>
    <row r="51" spans="1:11" s="71" customFormat="1" ht="45.75" x14ac:dyDescent="0.2">
      <c r="A51" s="81">
        <v>47</v>
      </c>
      <c r="B51" s="81" t="str">
        <f>IF(COUNT(Compile!$A$2:$A$50)&lt;$A51," ",IF(ISNA(VLOOKUP($A51,Compile!$A$2:$E$50,2,FALSE)),"",VLOOKUP($A51,Compile!$A$2:$E$50,2,FALSE)))</f>
        <v xml:space="preserve"> </v>
      </c>
      <c r="C51" s="81" t="str">
        <f>IF(COUNT(Compile!$A$2:$A$50)&lt;$A51," ",IF(ISNA(VLOOKUP($A51,Compile!$A$2:$E$50,4,FALSE)),"",VLOOKUP($A51,Compile!$A$2:$E$50,4,FALSE)))</f>
        <v xml:space="preserve"> </v>
      </c>
      <c r="D51" s="81" t="str">
        <f>IF(COUNT(Compile!$A$2:$A$50)&lt;$A51," ",IF(ISNA(VLOOKUP($A51,Compile!$A$2:$E$50,5,FALSE)),"",VLOOKUP($A51,Compile!$A$2:$E$50,5,FALSE)))</f>
        <v xml:space="preserve"> </v>
      </c>
      <c r="E51" s="98"/>
      <c r="F51" s="98"/>
      <c r="G51" s="98"/>
      <c r="H51" s="99"/>
      <c r="I51" s="286"/>
      <c r="J51" s="99"/>
      <c r="K51" s="98"/>
    </row>
    <row r="52" spans="1:11" s="71" customFormat="1" ht="45.75" x14ac:dyDescent="0.2">
      <c r="A52" s="81">
        <v>48</v>
      </c>
      <c r="B52" s="81" t="str">
        <f>IF(COUNT(Compile!$A$2:$A$50)&lt;$A52," ",IF(ISNA(VLOOKUP($A52,Compile!$A$2:$E$50,2,FALSE)),"",VLOOKUP($A52,Compile!$A$2:$E$50,2,FALSE)))</f>
        <v xml:space="preserve"> </v>
      </c>
      <c r="C52" s="81" t="str">
        <f>IF(COUNT(Compile!$A$2:$A$50)&lt;$A52," ",IF(ISNA(VLOOKUP($A52,Compile!$A$2:$E$50,4,FALSE)),"",VLOOKUP($A52,Compile!$A$2:$E$50,4,FALSE)))</f>
        <v xml:space="preserve"> </v>
      </c>
      <c r="D52" s="81" t="str">
        <f>IF(COUNT(Compile!$A$2:$A$50)&lt;$A52," ",IF(ISNA(VLOOKUP($A52,Compile!$A$2:$E$50,5,FALSE)),"",VLOOKUP($A52,Compile!$A$2:$E$50,5,FALSE)))</f>
        <v xml:space="preserve"> </v>
      </c>
      <c r="E52" s="98"/>
      <c r="F52" s="98"/>
      <c r="G52" s="98"/>
      <c r="H52" s="99"/>
      <c r="I52" s="286"/>
      <c r="J52" s="99"/>
      <c r="K52" s="98"/>
    </row>
    <row r="53" spans="1:11" s="71" customFormat="1" ht="45.75" x14ac:dyDescent="0.2">
      <c r="A53" s="81">
        <v>49</v>
      </c>
      <c r="B53" s="81" t="str">
        <f>IF(COUNT(Compile!$A$2:$A$50)&lt;$A53," ",IF(ISNA(VLOOKUP($A53,Compile!$A$2:$E$50,2,FALSE)),"",VLOOKUP($A53,Compile!$A$2:$E$50,2,FALSE)))</f>
        <v xml:space="preserve"> </v>
      </c>
      <c r="C53" s="81" t="str">
        <f>IF(COUNT(Compile!$A$2:$A$50)&lt;$A53," ",IF(ISNA(VLOOKUP($A53,Compile!$A$2:$E$50,4,FALSE)),"",VLOOKUP($A53,Compile!$A$2:$E$50,4,FALSE)))</f>
        <v xml:space="preserve"> </v>
      </c>
      <c r="D53" s="81" t="str">
        <f>IF(COUNT(Compile!$A$2:$A$50)&lt;$A53," ",IF(ISNA(VLOOKUP($A53,Compile!$A$2:$E$50,5,FALSE)),"",VLOOKUP($A53,Compile!$A$2:$E$50,5,FALSE)))</f>
        <v xml:space="preserve"> </v>
      </c>
      <c r="E53" s="98"/>
      <c r="F53" s="98"/>
      <c r="G53" s="98"/>
      <c r="H53" s="99"/>
      <c r="I53" s="286"/>
      <c r="J53" s="99"/>
      <c r="K53" s="98"/>
    </row>
    <row r="54" spans="1:11" s="71" customFormat="1" ht="45.75" x14ac:dyDescent="0.2">
      <c r="A54" s="81">
        <v>50</v>
      </c>
      <c r="B54" s="81" t="str">
        <f>IF(COUNT(Compile!$A$2:$A$48)&lt;$A54," ",IF(ISNA(VLOOKUP($A54,Compile!$A$2:$E$48,2,FALSE)),"",VLOOKUP($A54,Compile!$A$2:$E$48,2,FALSE)))</f>
        <v xml:space="preserve"> </v>
      </c>
      <c r="C54" s="81" t="str">
        <f>IF(COUNT(Compile!$A$2:$A$48)&lt;$A54," ",IF(ISNA(VLOOKUP($A54,Compile!$A$2:$E$48,4,FALSE)),"",VLOOKUP($A54,Compile!$A$2:$E$48,4,FALSE)))</f>
        <v xml:space="preserve"> </v>
      </c>
      <c r="D54" s="81" t="str">
        <f>IF(COUNT(Compile!$A$2:$A$48)&lt;$A54," ",IF(ISNA(VLOOKUP($A54,Compile!$A$2:$E$48,5,FALSE)),"",VLOOKUP($A54,Compile!$A$2:$E$48,5,FALSE)))</f>
        <v xml:space="preserve"> </v>
      </c>
      <c r="E54" s="98"/>
      <c r="F54" s="98"/>
      <c r="G54" s="98"/>
      <c r="H54" s="99"/>
      <c r="I54" s="286"/>
      <c r="J54" s="99"/>
      <c r="K54" s="98"/>
    </row>
    <row r="55" spans="1:11" s="71" customFormat="1" ht="45.75" x14ac:dyDescent="0.2">
      <c r="A55" s="81">
        <v>51</v>
      </c>
      <c r="B55" s="81" t="str">
        <f>IF(COUNT(Compile!$A$2:$A$48)&lt;$A55," ",IF(ISNA(VLOOKUP($A55,Compile!$A$2:$E$48,2,FALSE)),"",VLOOKUP($A55,Compile!$A$2:$E$48,2,FALSE)))</f>
        <v xml:space="preserve"> </v>
      </c>
      <c r="C55" s="81" t="str">
        <f>IF(COUNT(Compile!$A$2:$A$48)&lt;$A55," ",IF(ISNA(VLOOKUP($A55,Compile!$A$2:$E$48,4,FALSE)),"",VLOOKUP($A55,Compile!$A$2:$E$48,4,FALSE)))</f>
        <v xml:space="preserve"> </v>
      </c>
      <c r="D55" s="81" t="str">
        <f>IF(COUNT(Compile!$A$2:$A$48)&lt;$A55," ",IF(ISNA(VLOOKUP($A55,Compile!$A$2:$E$48,5,FALSE)),"",VLOOKUP($A55,Compile!$A$2:$E$48,5,FALSE)))</f>
        <v xml:space="preserve"> </v>
      </c>
      <c r="E55" s="98"/>
      <c r="F55" s="98"/>
      <c r="G55" s="98"/>
      <c r="H55" s="99"/>
      <c r="I55" s="286"/>
      <c r="J55" s="99"/>
      <c r="K55" s="98"/>
    </row>
    <row r="56" spans="1:11" s="71" customFormat="1" ht="45.75" x14ac:dyDescent="0.2">
      <c r="A56" s="81">
        <v>52</v>
      </c>
      <c r="B56" s="81" t="str">
        <f>IF(COUNT(Compile!$A$2:$A$48)&lt;$A56," ",IF(ISNA(VLOOKUP($A56,Compile!$A$2:$E$48,2,FALSE)),"",VLOOKUP($A56,Compile!$A$2:$E$48,2,FALSE)))</f>
        <v xml:space="preserve"> </v>
      </c>
      <c r="C56" s="81" t="str">
        <f>IF(COUNT(Compile!$A$2:$A$48)&lt;$A56," ",IF(ISNA(VLOOKUP($A56,Compile!$A$2:$E$48,4,FALSE)),"",VLOOKUP($A56,Compile!$A$2:$E$48,4,FALSE)))</f>
        <v xml:space="preserve"> </v>
      </c>
      <c r="D56" s="81" t="str">
        <f>IF(COUNT(Compile!$A$2:$A$48)&lt;$A56," ",IF(ISNA(VLOOKUP($A56,Compile!$A$2:$E$48,5,FALSE)),"",VLOOKUP($A56,Compile!$A$2:$E$48,5,FALSE)))</f>
        <v xml:space="preserve"> </v>
      </c>
      <c r="E56" s="98"/>
      <c r="F56" s="98"/>
      <c r="G56" s="98"/>
      <c r="H56" s="99"/>
      <c r="I56" s="286"/>
      <c r="J56" s="99"/>
      <c r="K56" s="98"/>
    </row>
    <row r="57" spans="1:11" s="71" customFormat="1" ht="45.75" x14ac:dyDescent="0.2">
      <c r="A57" s="81">
        <v>53</v>
      </c>
      <c r="B57" s="81" t="str">
        <f>IF(COUNT(Compile!$A$2:$A$48)&lt;$A57," ",IF(ISNA(VLOOKUP($A57,Compile!$A$2:$E$48,2,FALSE)),"",VLOOKUP($A57,Compile!$A$2:$E$48,2,FALSE)))</f>
        <v xml:space="preserve"> </v>
      </c>
      <c r="C57" s="81" t="str">
        <f>IF(COUNT(Compile!$A$2:$A$48)&lt;$A57," ",IF(ISNA(VLOOKUP($A57,Compile!$A$2:$E$48,4,FALSE)),"",VLOOKUP($A57,Compile!$A$2:$E$48,4,FALSE)))</f>
        <v xml:space="preserve"> </v>
      </c>
      <c r="D57" s="81" t="str">
        <f>IF(COUNT(Compile!$A$2:$A$48)&lt;$A57," ",IF(ISNA(VLOOKUP($A57,Compile!$A$2:$E$48,5,FALSE)),"",VLOOKUP($A57,Compile!$A$2:$E$48,5,FALSE)))</f>
        <v xml:space="preserve"> </v>
      </c>
      <c r="E57" s="98"/>
      <c r="F57" s="98"/>
      <c r="G57" s="98"/>
      <c r="H57" s="99"/>
      <c r="I57" s="286"/>
      <c r="J57" s="99"/>
      <c r="K57" s="98"/>
    </row>
    <row r="58" spans="1:11" s="71" customFormat="1" ht="45.75" x14ac:dyDescent="0.2">
      <c r="A58" s="81">
        <v>54</v>
      </c>
      <c r="B58" s="81" t="str">
        <f>IF(COUNT(Compile!$A$2:$A$48)&lt;$A58," ",IF(ISNA(VLOOKUP($A58,Compile!$A$2:$E$48,2,FALSE)),"",VLOOKUP($A58,Compile!$A$2:$E$48,2,FALSE)))</f>
        <v xml:space="preserve"> </v>
      </c>
      <c r="C58" s="81" t="str">
        <f>IF(COUNT(Compile!$A$2:$A$48)&lt;$A58," ",IF(ISNA(VLOOKUP($A58,Compile!$A$2:$E$48,4,FALSE)),"",VLOOKUP($A58,Compile!$A$2:$E$48,4,FALSE)))</f>
        <v xml:space="preserve"> </v>
      </c>
      <c r="D58" s="81" t="str">
        <f>IF(COUNT(Compile!$A$2:$A$48)&lt;$A58," ",IF(ISNA(VLOOKUP($A58,Compile!$A$2:$E$48,5,FALSE)),"",VLOOKUP($A58,Compile!$A$2:$E$48,5,FALSE)))</f>
        <v xml:space="preserve"> </v>
      </c>
      <c r="E58" s="98"/>
      <c r="F58" s="98"/>
      <c r="G58" s="98"/>
      <c r="H58" s="99"/>
      <c r="I58" s="286"/>
      <c r="J58" s="99"/>
      <c r="K58" s="98"/>
    </row>
    <row r="59" spans="1:11" ht="45.75" x14ac:dyDescent="0.2">
      <c r="A59" s="81">
        <v>55</v>
      </c>
      <c r="B59" s="81" t="str">
        <f>IF(COUNT(Compile!$A$2:$A$48)&lt;$A59," ",IF(ISNA(VLOOKUP($A59,Compile!$A$2:$E$48,2,FALSE)),"",VLOOKUP($A59,Compile!$A$2:$E$48,2,FALSE)))</f>
        <v xml:space="preserve"> </v>
      </c>
      <c r="C59" s="81" t="str">
        <f>IF(COUNT(Compile!$A$2:$A$48)&lt;$A59," ",IF(ISNA(VLOOKUP($A59,Compile!$A$2:$E$48,4,FALSE)),"",VLOOKUP($A59,Compile!$A$2:$E$48,4,FALSE)))</f>
        <v xml:space="preserve"> </v>
      </c>
      <c r="D59" s="81" t="str">
        <f>IF(COUNT(Compile!$A$2:$A$48)&lt;$A59," ",IF(ISNA(VLOOKUP($A59,Compile!$A$2:$E$48,5,FALSE)),"",VLOOKUP($A59,Compile!$A$2:$E$48,5,FALSE)))</f>
        <v xml:space="preserve"> </v>
      </c>
      <c r="E59" s="98"/>
      <c r="F59" s="98"/>
      <c r="G59" s="98"/>
      <c r="H59" s="99"/>
      <c r="I59" s="286"/>
      <c r="J59" s="99"/>
      <c r="K59" s="98"/>
    </row>
    <row r="60" spans="1:11" ht="45.75" x14ac:dyDescent="0.2">
      <c r="A60" s="81">
        <v>56</v>
      </c>
      <c r="B60" s="81" t="str">
        <f>IF(COUNT(Compile!$A$2:$A$48)&lt;$A60," ",IF(ISNA(VLOOKUP($A60,Compile!$A$2:$E$48,2,FALSE)),"",VLOOKUP($A60,Compile!$A$2:$E$48,2,FALSE)))</f>
        <v xml:space="preserve"> </v>
      </c>
      <c r="C60" s="81" t="str">
        <f>IF(COUNT(Compile!$A$2:$A$48)&lt;$A60," ",IF(ISNA(VLOOKUP($A60,Compile!$A$2:$E$48,4,FALSE)),"",VLOOKUP($A60,Compile!$A$2:$E$48,4,FALSE)))</f>
        <v xml:space="preserve"> </v>
      </c>
      <c r="D60" s="81" t="str">
        <f>IF(COUNT(Compile!$A$2:$A$48)&lt;$A60," ",IF(ISNA(VLOOKUP($A60,Compile!$A$2:$E$48,5,FALSE)),"",VLOOKUP($A60,Compile!$A$2:$E$48,5,FALSE)))</f>
        <v xml:space="preserve"> </v>
      </c>
      <c r="E60" s="98"/>
      <c r="F60" s="98"/>
      <c r="G60" s="98"/>
      <c r="H60" s="99"/>
      <c r="I60" s="286"/>
      <c r="J60" s="99"/>
      <c r="K60" s="98"/>
    </row>
    <row r="61" spans="1:11" ht="45.75" x14ac:dyDescent="0.2">
      <c r="A61" s="81">
        <v>57</v>
      </c>
      <c r="B61" s="81" t="str">
        <f>IF(COUNT(Compile!$A$2:$A$48)&lt;$A61," ",IF(ISNA(VLOOKUP($A61,Compile!$A$2:$E$48,2,FALSE)),"",VLOOKUP($A61,Compile!$A$2:$E$48,2,FALSE)))</f>
        <v xml:space="preserve"> </v>
      </c>
      <c r="C61" s="81" t="str">
        <f>IF(COUNT(Compile!$A$2:$A$48)&lt;$A61," ",IF(ISNA(VLOOKUP($A61,Compile!$A$2:$E$48,4,FALSE)),"",VLOOKUP($A61,Compile!$A$2:$E$48,4,FALSE)))</f>
        <v xml:space="preserve"> </v>
      </c>
      <c r="D61" s="81" t="str">
        <f>IF(COUNT(Compile!$A$2:$A$48)&lt;$A61," ",IF(ISNA(VLOOKUP($A61,Compile!$A$2:$E$48,5,FALSE)),"",VLOOKUP($A61,Compile!$A$2:$E$48,5,FALSE)))</f>
        <v xml:space="preserve"> </v>
      </c>
      <c r="E61" s="98"/>
      <c r="F61" s="98"/>
      <c r="G61" s="98"/>
      <c r="H61" s="99"/>
      <c r="I61" s="286"/>
      <c r="J61" s="99"/>
      <c r="K61" s="98"/>
    </row>
    <row r="62" spans="1:11" ht="45.75" x14ac:dyDescent="0.2">
      <c r="A62" s="81">
        <v>58</v>
      </c>
      <c r="B62" s="81" t="str">
        <f>IF(COUNT(Compile!$A$2:$A$48)&lt;$A62," ",IF(ISNA(VLOOKUP($A62,Compile!$A$2:$E$48,2,FALSE)),"",VLOOKUP($A62,Compile!$A$2:$E$48,2,FALSE)))</f>
        <v xml:space="preserve"> </v>
      </c>
      <c r="C62" s="81" t="str">
        <f>IF(COUNT(Compile!$A$2:$A$48)&lt;$A62," ",IF(ISNA(VLOOKUP($A62,Compile!$A$2:$E$48,4,FALSE)),"",VLOOKUP($A62,Compile!$A$2:$E$48,4,FALSE)))</f>
        <v xml:space="preserve"> </v>
      </c>
      <c r="D62" s="81" t="str">
        <f>IF(COUNT(Compile!$A$2:$A$48)&lt;$A62," ",IF(ISNA(VLOOKUP($A62,Compile!$A$2:$E$48,5,FALSE)),"",VLOOKUP($A62,Compile!$A$2:$E$48,5,FALSE)))</f>
        <v xml:space="preserve"> </v>
      </c>
      <c r="E62" s="98"/>
      <c r="F62" s="98"/>
      <c r="G62" s="98"/>
      <c r="H62" s="99"/>
      <c r="I62" s="286"/>
      <c r="J62" s="99"/>
      <c r="K62" s="98"/>
    </row>
    <row r="63" spans="1:11" ht="45.75" x14ac:dyDescent="0.2">
      <c r="A63" s="81">
        <v>59</v>
      </c>
      <c r="B63" s="81" t="str">
        <f>IF(COUNT(Compile!$A$2:$A$48)&lt;$A63," ",IF(ISNA(VLOOKUP($A63,Compile!$A$2:$E$48,2,FALSE)),"",VLOOKUP($A63,Compile!$A$2:$E$48,2,FALSE)))</f>
        <v xml:space="preserve"> </v>
      </c>
      <c r="C63" s="81" t="str">
        <f>IF(COUNT(Compile!$A$2:$A$48)&lt;$A63," ",IF(ISNA(VLOOKUP($A63,Compile!$A$2:$E$48,4,FALSE)),"",VLOOKUP($A63,Compile!$A$2:$E$48,4,FALSE)))</f>
        <v xml:space="preserve"> </v>
      </c>
      <c r="D63" s="81" t="str">
        <f>IF(COUNT(Compile!$A$2:$A$48)&lt;$A63," ",IF(ISNA(VLOOKUP($A63,Compile!$A$2:$E$48,5,FALSE)),"",VLOOKUP($A63,Compile!$A$2:$E$48,5,FALSE)))</f>
        <v xml:space="preserve"> </v>
      </c>
      <c r="E63" s="98"/>
      <c r="F63" s="98"/>
      <c r="G63" s="98"/>
      <c r="H63" s="99"/>
      <c r="I63" s="286"/>
      <c r="J63" s="99"/>
      <c r="K63" s="98"/>
    </row>
    <row r="64" spans="1:11" ht="45.75" x14ac:dyDescent="0.2">
      <c r="A64" s="81">
        <v>60</v>
      </c>
      <c r="B64" s="81" t="str">
        <f>IF(COUNT(Compile!$A$2:$A$48)&lt;$A64," ",IF(ISNA(VLOOKUP($A64,Compile!$A$2:$E$48,2,FALSE)),"",VLOOKUP($A64,Compile!$A$2:$E$48,2,FALSE)))</f>
        <v xml:space="preserve"> </v>
      </c>
      <c r="C64" s="81" t="str">
        <f>IF(COUNT(Compile!$A$2:$A$48)&lt;$A64," ",IF(ISNA(VLOOKUP($A64,Compile!$A$2:$E$48,4,FALSE)),"",VLOOKUP($A64,Compile!$A$2:$E$48,4,FALSE)))</f>
        <v xml:space="preserve"> </v>
      </c>
      <c r="D64" s="81" t="str">
        <f>IF(COUNT(Compile!$A$2:$A$48)&lt;$A64," ",IF(ISNA(VLOOKUP($A64,Compile!$A$2:$E$48,5,FALSE)),"",VLOOKUP($A64,Compile!$A$2:$E$48,5,FALSE)))</f>
        <v xml:space="preserve"> </v>
      </c>
      <c r="E64" s="98"/>
      <c r="F64" s="98"/>
      <c r="G64" s="98"/>
      <c r="H64" s="99"/>
      <c r="I64" s="286"/>
      <c r="J64" s="99"/>
      <c r="K64" s="98"/>
    </row>
  </sheetData>
  <sheetProtection algorithmName="SHA-512" hashValue="uFp8bl0LUIIGDP+oxtPDpAQO8BygHPM03IqonPmC1T3Av594BgltBv5+eYySsVyaEifI/Ggkn6u2uV9KXKAS3Q==" saltValue="lulv0eE444HumfUsMNsX5w==" spinCount="100000" sheet="1" objects="1" scenarios="1" formatColumns="0" formatRows="0" selectLockedCells="1"/>
  <mergeCells count="2">
    <mergeCell ref="C3:F3"/>
    <mergeCell ref="C1:F2"/>
  </mergeCells>
  <phoneticPr fontId="0" type="noConversion"/>
  <dataValidations disablePrompts="1" count="1">
    <dataValidation type="list" allowBlank="1" showInputMessage="1" showErrorMessage="1" sqref="I5:I64" xr:uid="{00000000-0002-0000-0500-000000000000}">
      <formula1>$I$18:$I$21</formula1>
    </dataValidation>
  </dataValidations>
  <pageMargins left="0.78740157480314965" right="0.78740157480314965" top="0.98425196850393704" bottom="0.98425196850393704" header="0.51181102362204722" footer="0.51181102362204722"/>
  <pageSetup paperSize="9" scale="53" orientation="landscape" r:id="rId1"/>
  <headerFooter alignWithMargins="0">
    <oddHeader>&amp;LVS069 Appendix F
Crimping Requirements and Assessment Report</oddHeader>
    <oddFooter>&amp;LVersion 1.0 / 1-Apr-2018&amp;C&amp;A&amp;R&amp;P (&amp;N)</oddFooter>
  </headerFooter>
  <colBreaks count="1" manualBreakCount="1">
    <brk id="11" max="23"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4"/>
  <sheetViews>
    <sheetView view="pageLayout" zoomScaleNormal="100" workbookViewId="0">
      <selection activeCell="B2" sqref="B2"/>
    </sheetView>
  </sheetViews>
  <sheetFormatPr defaultRowHeight="12.75" x14ac:dyDescent="0.2"/>
  <cols>
    <col min="1" max="1" width="16" customWidth="1"/>
    <col min="2" max="2" width="14.42578125" customWidth="1"/>
    <col min="3" max="3" width="39" customWidth="1"/>
    <col min="4" max="4" width="23.5703125" customWidth="1"/>
    <col min="5" max="5" width="28.140625" customWidth="1"/>
    <col min="257" max="257" width="16" customWidth="1"/>
    <col min="258" max="258" width="14.42578125" customWidth="1"/>
    <col min="259" max="259" width="39" customWidth="1"/>
    <col min="260" max="260" width="23.5703125" customWidth="1"/>
    <col min="261" max="261" width="28.140625" customWidth="1"/>
    <col min="513" max="513" width="16" customWidth="1"/>
    <col min="514" max="514" width="14.42578125" customWidth="1"/>
    <col min="515" max="515" width="39" customWidth="1"/>
    <col min="516" max="516" width="23.5703125" customWidth="1"/>
    <col min="517" max="517" width="28.140625" customWidth="1"/>
    <col min="769" max="769" width="16" customWidth="1"/>
    <col min="770" max="770" width="14.42578125" customWidth="1"/>
    <col min="771" max="771" width="39" customWidth="1"/>
    <col min="772" max="772" width="23.5703125" customWidth="1"/>
    <col min="773" max="773" width="28.140625" customWidth="1"/>
    <col min="1025" max="1025" width="16" customWidth="1"/>
    <col min="1026" max="1026" width="14.42578125" customWidth="1"/>
    <col min="1027" max="1027" width="39" customWidth="1"/>
    <col min="1028" max="1028" width="23.5703125" customWidth="1"/>
    <col min="1029" max="1029" width="28.140625" customWidth="1"/>
    <col min="1281" max="1281" width="16" customWidth="1"/>
    <col min="1282" max="1282" width="14.42578125" customWidth="1"/>
    <col min="1283" max="1283" width="39" customWidth="1"/>
    <col min="1284" max="1284" width="23.5703125" customWidth="1"/>
    <col min="1285" max="1285" width="28.140625" customWidth="1"/>
    <col min="1537" max="1537" width="16" customWidth="1"/>
    <col min="1538" max="1538" width="14.42578125" customWidth="1"/>
    <col min="1539" max="1539" width="39" customWidth="1"/>
    <col min="1540" max="1540" width="23.5703125" customWidth="1"/>
    <col min="1541" max="1541" width="28.140625" customWidth="1"/>
    <col min="1793" max="1793" width="16" customWidth="1"/>
    <col min="1794" max="1794" width="14.42578125" customWidth="1"/>
    <col min="1795" max="1795" width="39" customWidth="1"/>
    <col min="1796" max="1796" width="23.5703125" customWidth="1"/>
    <col min="1797" max="1797" width="28.140625" customWidth="1"/>
    <col min="2049" max="2049" width="16" customWidth="1"/>
    <col min="2050" max="2050" width="14.42578125" customWidth="1"/>
    <col min="2051" max="2051" width="39" customWidth="1"/>
    <col min="2052" max="2052" width="23.5703125" customWidth="1"/>
    <col min="2053" max="2053" width="28.140625" customWidth="1"/>
    <col min="2305" max="2305" width="16" customWidth="1"/>
    <col min="2306" max="2306" width="14.42578125" customWidth="1"/>
    <col min="2307" max="2307" width="39" customWidth="1"/>
    <col min="2308" max="2308" width="23.5703125" customWidth="1"/>
    <col min="2309" max="2309" width="28.140625" customWidth="1"/>
    <col min="2561" max="2561" width="16" customWidth="1"/>
    <col min="2562" max="2562" width="14.42578125" customWidth="1"/>
    <col min="2563" max="2563" width="39" customWidth="1"/>
    <col min="2564" max="2564" width="23.5703125" customWidth="1"/>
    <col min="2565" max="2565" width="28.140625" customWidth="1"/>
    <col min="2817" max="2817" width="16" customWidth="1"/>
    <col min="2818" max="2818" width="14.42578125" customWidth="1"/>
    <col min="2819" max="2819" width="39" customWidth="1"/>
    <col min="2820" max="2820" width="23.5703125" customWidth="1"/>
    <col min="2821" max="2821" width="28.140625" customWidth="1"/>
    <col min="3073" max="3073" width="16" customWidth="1"/>
    <col min="3074" max="3074" width="14.42578125" customWidth="1"/>
    <col min="3075" max="3075" width="39" customWidth="1"/>
    <col min="3076" max="3076" width="23.5703125" customWidth="1"/>
    <col min="3077" max="3077" width="28.140625" customWidth="1"/>
    <col min="3329" max="3329" width="16" customWidth="1"/>
    <col min="3330" max="3330" width="14.42578125" customWidth="1"/>
    <col min="3331" max="3331" width="39" customWidth="1"/>
    <col min="3332" max="3332" width="23.5703125" customWidth="1"/>
    <col min="3333" max="3333" width="28.140625" customWidth="1"/>
    <col min="3585" max="3585" width="16" customWidth="1"/>
    <col min="3586" max="3586" width="14.42578125" customWidth="1"/>
    <col min="3587" max="3587" width="39" customWidth="1"/>
    <col min="3588" max="3588" width="23.5703125" customWidth="1"/>
    <col min="3589" max="3589" width="28.140625" customWidth="1"/>
    <col min="3841" max="3841" width="16" customWidth="1"/>
    <col min="3842" max="3842" width="14.42578125" customWidth="1"/>
    <col min="3843" max="3843" width="39" customWidth="1"/>
    <col min="3844" max="3844" width="23.5703125" customWidth="1"/>
    <col min="3845" max="3845" width="28.140625" customWidth="1"/>
    <col min="4097" max="4097" width="16" customWidth="1"/>
    <col min="4098" max="4098" width="14.42578125" customWidth="1"/>
    <col min="4099" max="4099" width="39" customWidth="1"/>
    <col min="4100" max="4100" width="23.5703125" customWidth="1"/>
    <col min="4101" max="4101" width="28.140625" customWidth="1"/>
    <col min="4353" max="4353" width="16" customWidth="1"/>
    <col min="4354" max="4354" width="14.42578125" customWidth="1"/>
    <col min="4355" max="4355" width="39" customWidth="1"/>
    <col min="4356" max="4356" width="23.5703125" customWidth="1"/>
    <col min="4357" max="4357" width="28.140625" customWidth="1"/>
    <col min="4609" max="4609" width="16" customWidth="1"/>
    <col min="4610" max="4610" width="14.42578125" customWidth="1"/>
    <col min="4611" max="4611" width="39" customWidth="1"/>
    <col min="4612" max="4612" width="23.5703125" customWidth="1"/>
    <col min="4613" max="4613" width="28.140625" customWidth="1"/>
    <col min="4865" max="4865" width="16" customWidth="1"/>
    <col min="4866" max="4866" width="14.42578125" customWidth="1"/>
    <col min="4867" max="4867" width="39" customWidth="1"/>
    <col min="4868" max="4868" width="23.5703125" customWidth="1"/>
    <col min="4869" max="4869" width="28.140625" customWidth="1"/>
    <col min="5121" max="5121" width="16" customWidth="1"/>
    <col min="5122" max="5122" width="14.42578125" customWidth="1"/>
    <col min="5123" max="5123" width="39" customWidth="1"/>
    <col min="5124" max="5124" width="23.5703125" customWidth="1"/>
    <col min="5125" max="5125" width="28.140625" customWidth="1"/>
    <col min="5377" max="5377" width="16" customWidth="1"/>
    <col min="5378" max="5378" width="14.42578125" customWidth="1"/>
    <col min="5379" max="5379" width="39" customWidth="1"/>
    <col min="5380" max="5380" width="23.5703125" customWidth="1"/>
    <col min="5381" max="5381" width="28.140625" customWidth="1"/>
    <col min="5633" max="5633" width="16" customWidth="1"/>
    <col min="5634" max="5634" width="14.42578125" customWidth="1"/>
    <col min="5635" max="5635" width="39" customWidth="1"/>
    <col min="5636" max="5636" width="23.5703125" customWidth="1"/>
    <col min="5637" max="5637" width="28.140625" customWidth="1"/>
    <col min="5889" max="5889" width="16" customWidth="1"/>
    <col min="5890" max="5890" width="14.42578125" customWidth="1"/>
    <col min="5891" max="5891" width="39" customWidth="1"/>
    <col min="5892" max="5892" width="23.5703125" customWidth="1"/>
    <col min="5893" max="5893" width="28.140625" customWidth="1"/>
    <col min="6145" max="6145" width="16" customWidth="1"/>
    <col min="6146" max="6146" width="14.42578125" customWidth="1"/>
    <col min="6147" max="6147" width="39" customWidth="1"/>
    <col min="6148" max="6148" width="23.5703125" customWidth="1"/>
    <col min="6149" max="6149" width="28.140625" customWidth="1"/>
    <col min="6401" max="6401" width="16" customWidth="1"/>
    <col min="6402" max="6402" width="14.42578125" customWidth="1"/>
    <col min="6403" max="6403" width="39" customWidth="1"/>
    <col min="6404" max="6404" width="23.5703125" customWidth="1"/>
    <col min="6405" max="6405" width="28.140625" customWidth="1"/>
    <col min="6657" max="6657" width="16" customWidth="1"/>
    <col min="6658" max="6658" width="14.42578125" customWidth="1"/>
    <col min="6659" max="6659" width="39" customWidth="1"/>
    <col min="6660" max="6660" width="23.5703125" customWidth="1"/>
    <col min="6661" max="6661" width="28.140625" customWidth="1"/>
    <col min="6913" max="6913" width="16" customWidth="1"/>
    <col min="6914" max="6914" width="14.42578125" customWidth="1"/>
    <col min="6915" max="6915" width="39" customWidth="1"/>
    <col min="6916" max="6916" width="23.5703125" customWidth="1"/>
    <col min="6917" max="6917" width="28.140625" customWidth="1"/>
    <col min="7169" max="7169" width="16" customWidth="1"/>
    <col min="7170" max="7170" width="14.42578125" customWidth="1"/>
    <col min="7171" max="7171" width="39" customWidth="1"/>
    <col min="7172" max="7172" width="23.5703125" customWidth="1"/>
    <col min="7173" max="7173" width="28.140625" customWidth="1"/>
    <col min="7425" max="7425" width="16" customWidth="1"/>
    <col min="7426" max="7426" width="14.42578125" customWidth="1"/>
    <col min="7427" max="7427" width="39" customWidth="1"/>
    <col min="7428" max="7428" width="23.5703125" customWidth="1"/>
    <col min="7429" max="7429" width="28.140625" customWidth="1"/>
    <col min="7681" max="7681" width="16" customWidth="1"/>
    <col min="7682" max="7682" width="14.42578125" customWidth="1"/>
    <col min="7683" max="7683" width="39" customWidth="1"/>
    <col min="7684" max="7684" width="23.5703125" customWidth="1"/>
    <col min="7685" max="7685" width="28.140625" customWidth="1"/>
    <col min="7937" max="7937" width="16" customWidth="1"/>
    <col min="7938" max="7938" width="14.42578125" customWidth="1"/>
    <col min="7939" max="7939" width="39" customWidth="1"/>
    <col min="7940" max="7940" width="23.5703125" customWidth="1"/>
    <col min="7941" max="7941" width="28.140625" customWidth="1"/>
    <col min="8193" max="8193" width="16" customWidth="1"/>
    <col min="8194" max="8194" width="14.42578125" customWidth="1"/>
    <col min="8195" max="8195" width="39" customWidth="1"/>
    <col min="8196" max="8196" width="23.5703125" customWidth="1"/>
    <col min="8197" max="8197" width="28.140625" customWidth="1"/>
    <col min="8449" max="8449" width="16" customWidth="1"/>
    <col min="8450" max="8450" width="14.42578125" customWidth="1"/>
    <col min="8451" max="8451" width="39" customWidth="1"/>
    <col min="8452" max="8452" width="23.5703125" customWidth="1"/>
    <col min="8453" max="8453" width="28.140625" customWidth="1"/>
    <col min="8705" max="8705" width="16" customWidth="1"/>
    <col min="8706" max="8706" width="14.42578125" customWidth="1"/>
    <col min="8707" max="8707" width="39" customWidth="1"/>
    <col min="8708" max="8708" width="23.5703125" customWidth="1"/>
    <col min="8709" max="8709" width="28.140625" customWidth="1"/>
    <col min="8961" max="8961" width="16" customWidth="1"/>
    <col min="8962" max="8962" width="14.42578125" customWidth="1"/>
    <col min="8963" max="8963" width="39" customWidth="1"/>
    <col min="8964" max="8964" width="23.5703125" customWidth="1"/>
    <col min="8965" max="8965" width="28.140625" customWidth="1"/>
    <col min="9217" max="9217" width="16" customWidth="1"/>
    <col min="9218" max="9218" width="14.42578125" customWidth="1"/>
    <col min="9219" max="9219" width="39" customWidth="1"/>
    <col min="9220" max="9220" width="23.5703125" customWidth="1"/>
    <col min="9221" max="9221" width="28.140625" customWidth="1"/>
    <col min="9473" max="9473" width="16" customWidth="1"/>
    <col min="9474" max="9474" width="14.42578125" customWidth="1"/>
    <col min="9475" max="9475" width="39" customWidth="1"/>
    <col min="9476" max="9476" width="23.5703125" customWidth="1"/>
    <col min="9477" max="9477" width="28.140625" customWidth="1"/>
    <col min="9729" max="9729" width="16" customWidth="1"/>
    <col min="9730" max="9730" width="14.42578125" customWidth="1"/>
    <col min="9731" max="9731" width="39" customWidth="1"/>
    <col min="9732" max="9732" width="23.5703125" customWidth="1"/>
    <col min="9733" max="9733" width="28.140625" customWidth="1"/>
    <col min="9985" max="9985" width="16" customWidth="1"/>
    <col min="9986" max="9986" width="14.42578125" customWidth="1"/>
    <col min="9987" max="9987" width="39" customWidth="1"/>
    <col min="9988" max="9988" width="23.5703125" customWidth="1"/>
    <col min="9989" max="9989" width="28.140625" customWidth="1"/>
    <col min="10241" max="10241" width="16" customWidth="1"/>
    <col min="10242" max="10242" width="14.42578125" customWidth="1"/>
    <col min="10243" max="10243" width="39" customWidth="1"/>
    <col min="10244" max="10244" width="23.5703125" customWidth="1"/>
    <col min="10245" max="10245" width="28.140625" customWidth="1"/>
    <col min="10497" max="10497" width="16" customWidth="1"/>
    <col min="10498" max="10498" width="14.42578125" customWidth="1"/>
    <col min="10499" max="10499" width="39" customWidth="1"/>
    <col min="10500" max="10500" width="23.5703125" customWidth="1"/>
    <col min="10501" max="10501" width="28.140625" customWidth="1"/>
    <col min="10753" max="10753" width="16" customWidth="1"/>
    <col min="10754" max="10754" width="14.42578125" customWidth="1"/>
    <col min="10755" max="10755" width="39" customWidth="1"/>
    <col min="10756" max="10756" width="23.5703125" customWidth="1"/>
    <col min="10757" max="10757" width="28.140625" customWidth="1"/>
    <col min="11009" max="11009" width="16" customWidth="1"/>
    <col min="11010" max="11010" width="14.42578125" customWidth="1"/>
    <col min="11011" max="11011" width="39" customWidth="1"/>
    <col min="11012" max="11012" width="23.5703125" customWidth="1"/>
    <col min="11013" max="11013" width="28.140625" customWidth="1"/>
    <col min="11265" max="11265" width="16" customWidth="1"/>
    <col min="11266" max="11266" width="14.42578125" customWidth="1"/>
    <col min="11267" max="11267" width="39" customWidth="1"/>
    <col min="11268" max="11268" width="23.5703125" customWidth="1"/>
    <col min="11269" max="11269" width="28.140625" customWidth="1"/>
    <col min="11521" max="11521" width="16" customWidth="1"/>
    <col min="11522" max="11522" width="14.42578125" customWidth="1"/>
    <col min="11523" max="11523" width="39" customWidth="1"/>
    <col min="11524" max="11524" width="23.5703125" customWidth="1"/>
    <col min="11525" max="11525" width="28.140625" customWidth="1"/>
    <col min="11777" max="11777" width="16" customWidth="1"/>
    <col min="11778" max="11778" width="14.42578125" customWidth="1"/>
    <col min="11779" max="11779" width="39" customWidth="1"/>
    <col min="11780" max="11780" width="23.5703125" customWidth="1"/>
    <col min="11781" max="11781" width="28.140625" customWidth="1"/>
    <col min="12033" max="12033" width="16" customWidth="1"/>
    <col min="12034" max="12034" width="14.42578125" customWidth="1"/>
    <col min="12035" max="12035" width="39" customWidth="1"/>
    <col min="12036" max="12036" width="23.5703125" customWidth="1"/>
    <col min="12037" max="12037" width="28.140625" customWidth="1"/>
    <col min="12289" max="12289" width="16" customWidth="1"/>
    <col min="12290" max="12290" width="14.42578125" customWidth="1"/>
    <col min="12291" max="12291" width="39" customWidth="1"/>
    <col min="12292" max="12292" width="23.5703125" customWidth="1"/>
    <col min="12293" max="12293" width="28.140625" customWidth="1"/>
    <col min="12545" max="12545" width="16" customWidth="1"/>
    <col min="12546" max="12546" width="14.42578125" customWidth="1"/>
    <col min="12547" max="12547" width="39" customWidth="1"/>
    <col min="12548" max="12548" width="23.5703125" customWidth="1"/>
    <col min="12549" max="12549" width="28.140625" customWidth="1"/>
    <col min="12801" max="12801" width="16" customWidth="1"/>
    <col min="12802" max="12802" width="14.42578125" customWidth="1"/>
    <col min="12803" max="12803" width="39" customWidth="1"/>
    <col min="12804" max="12804" width="23.5703125" customWidth="1"/>
    <col min="12805" max="12805" width="28.140625" customWidth="1"/>
    <col min="13057" max="13057" width="16" customWidth="1"/>
    <col min="13058" max="13058" width="14.42578125" customWidth="1"/>
    <col min="13059" max="13059" width="39" customWidth="1"/>
    <col min="13060" max="13060" width="23.5703125" customWidth="1"/>
    <col min="13061" max="13061" width="28.140625" customWidth="1"/>
    <col min="13313" max="13313" width="16" customWidth="1"/>
    <col min="13314" max="13314" width="14.42578125" customWidth="1"/>
    <col min="13315" max="13315" width="39" customWidth="1"/>
    <col min="13316" max="13316" width="23.5703125" customWidth="1"/>
    <col min="13317" max="13317" width="28.140625" customWidth="1"/>
    <col min="13569" max="13569" width="16" customWidth="1"/>
    <col min="13570" max="13570" width="14.42578125" customWidth="1"/>
    <col min="13571" max="13571" width="39" customWidth="1"/>
    <col min="13572" max="13572" width="23.5703125" customWidth="1"/>
    <col min="13573" max="13573" width="28.140625" customWidth="1"/>
    <col min="13825" max="13825" width="16" customWidth="1"/>
    <col min="13826" max="13826" width="14.42578125" customWidth="1"/>
    <col min="13827" max="13827" width="39" customWidth="1"/>
    <col min="13828" max="13828" width="23.5703125" customWidth="1"/>
    <col min="13829" max="13829" width="28.140625" customWidth="1"/>
    <col min="14081" max="14081" width="16" customWidth="1"/>
    <col min="14082" max="14082" width="14.42578125" customWidth="1"/>
    <col min="14083" max="14083" width="39" customWidth="1"/>
    <col min="14084" max="14084" width="23.5703125" customWidth="1"/>
    <col min="14085" max="14085" width="28.140625" customWidth="1"/>
    <col min="14337" max="14337" width="16" customWidth="1"/>
    <col min="14338" max="14338" width="14.42578125" customWidth="1"/>
    <col min="14339" max="14339" width="39" customWidth="1"/>
    <col min="14340" max="14340" width="23.5703125" customWidth="1"/>
    <col min="14341" max="14341" width="28.140625" customWidth="1"/>
    <col min="14593" max="14593" width="16" customWidth="1"/>
    <col min="14594" max="14594" width="14.42578125" customWidth="1"/>
    <col min="14595" max="14595" width="39" customWidth="1"/>
    <col min="14596" max="14596" width="23.5703125" customWidth="1"/>
    <col min="14597" max="14597" width="28.140625" customWidth="1"/>
    <col min="14849" max="14849" width="16" customWidth="1"/>
    <col min="14850" max="14850" width="14.42578125" customWidth="1"/>
    <col min="14851" max="14851" width="39" customWidth="1"/>
    <col min="14852" max="14852" width="23.5703125" customWidth="1"/>
    <col min="14853" max="14853" width="28.140625" customWidth="1"/>
    <col min="15105" max="15105" width="16" customWidth="1"/>
    <col min="15106" max="15106" width="14.42578125" customWidth="1"/>
    <col min="15107" max="15107" width="39" customWidth="1"/>
    <col min="15108" max="15108" width="23.5703125" customWidth="1"/>
    <col min="15109" max="15109" width="28.140625" customWidth="1"/>
    <col min="15361" max="15361" width="16" customWidth="1"/>
    <col min="15362" max="15362" width="14.42578125" customWidth="1"/>
    <col min="15363" max="15363" width="39" customWidth="1"/>
    <col min="15364" max="15364" width="23.5703125" customWidth="1"/>
    <col min="15365" max="15365" width="28.140625" customWidth="1"/>
    <col min="15617" max="15617" width="16" customWidth="1"/>
    <col min="15618" max="15618" width="14.42578125" customWidth="1"/>
    <col min="15619" max="15619" width="39" customWidth="1"/>
    <col min="15620" max="15620" width="23.5703125" customWidth="1"/>
    <col min="15621" max="15621" width="28.140625" customWidth="1"/>
    <col min="15873" max="15873" width="16" customWidth="1"/>
    <col min="15874" max="15874" width="14.42578125" customWidth="1"/>
    <col min="15875" max="15875" width="39" customWidth="1"/>
    <col min="15876" max="15876" width="23.5703125" customWidth="1"/>
    <col min="15877" max="15877" width="28.140625" customWidth="1"/>
    <col min="16129" max="16129" width="16" customWidth="1"/>
    <col min="16130" max="16130" width="14.42578125" customWidth="1"/>
    <col min="16131" max="16131" width="39" customWidth="1"/>
    <col min="16132" max="16132" width="23.5703125" customWidth="1"/>
    <col min="16133" max="16133" width="28.140625" customWidth="1"/>
  </cols>
  <sheetData>
    <row r="1" spans="1:5" ht="13.5" thickBot="1" x14ac:dyDescent="0.25">
      <c r="A1" s="442" t="s">
        <v>260</v>
      </c>
      <c r="B1" s="443" t="s">
        <v>261</v>
      </c>
      <c r="C1" s="443" t="s">
        <v>262</v>
      </c>
      <c r="D1" s="443" t="s">
        <v>263</v>
      </c>
      <c r="E1" s="443" t="s">
        <v>264</v>
      </c>
    </row>
    <row r="2" spans="1:5" ht="51.75" thickBot="1" x14ac:dyDescent="0.25">
      <c r="A2" s="444" t="s">
        <v>272</v>
      </c>
      <c r="B2" s="445" t="s">
        <v>273</v>
      </c>
      <c r="C2" s="446" t="s">
        <v>274</v>
      </c>
      <c r="D2" s="445"/>
      <c r="E2" s="445"/>
    </row>
    <row r="3" spans="1:5" ht="13.5" thickBot="1" x14ac:dyDescent="0.25">
      <c r="A3" s="444"/>
      <c r="B3" s="446"/>
      <c r="C3" s="446"/>
      <c r="D3" s="446"/>
      <c r="E3" s="446"/>
    </row>
    <row r="4" spans="1:5" ht="13.5" thickBot="1" x14ac:dyDescent="0.25">
      <c r="A4" s="447"/>
      <c r="B4" s="446"/>
      <c r="C4" s="446"/>
      <c r="D4" s="446"/>
      <c r="E4" s="446"/>
    </row>
  </sheetData>
  <pageMargins left="0.78740157480314965" right="0.78740157480314965" top="0.98425196850393704" bottom="0.98425196850393704" header="0.51181102362204722" footer="0.51181102362204722"/>
  <pageSetup paperSize="9" scale="67" orientation="portrait" r:id="rId1"/>
  <headerFooter alignWithMargins="0">
    <oddHeader>&amp;LVS069 Appendix F
Crimping Requirements and Assessment Report</oddHeader>
    <oddFooter>&amp;LVersion 1.1 / 21-July-2017&amp;C&amp;A&amp;R&amp;P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50"/>
  <sheetViews>
    <sheetView workbookViewId="0">
      <selection activeCell="B2" sqref="B2"/>
    </sheetView>
  </sheetViews>
  <sheetFormatPr defaultRowHeight="12.75" x14ac:dyDescent="0.2"/>
  <cols>
    <col min="3" max="3" width="26.85546875" customWidth="1"/>
    <col min="4" max="4" width="36.42578125" customWidth="1"/>
  </cols>
  <sheetData>
    <row r="1" spans="1:7" s="347" customFormat="1" ht="43.5" customHeight="1" x14ac:dyDescent="0.2">
      <c r="A1" s="350" t="s">
        <v>217</v>
      </c>
      <c r="B1" s="351" t="s">
        <v>218</v>
      </c>
      <c r="C1" s="350" t="s">
        <v>219</v>
      </c>
      <c r="D1" s="350" t="s">
        <v>220</v>
      </c>
      <c r="E1" s="350" t="s">
        <v>221</v>
      </c>
      <c r="G1" s="388" t="s">
        <v>234</v>
      </c>
    </row>
    <row r="2" spans="1:7" ht="15" x14ac:dyDescent="0.2">
      <c r="A2" t="str">
        <f>IF(E2&lt;&gt;"S",1,"")</f>
        <v/>
      </c>
      <c r="B2" s="352" t="s">
        <v>162</v>
      </c>
      <c r="C2" s="346" t="s">
        <v>222</v>
      </c>
      <c r="D2">
        <f>'1. Management Questionnaire'!M7</f>
        <v>0</v>
      </c>
      <c r="E2" t="str">
        <f>IF(AND('1. Management Questionnaire'!J7="",'1. Management Questionnaire'!K7=""),"S",(IF('1. Management Questionnaire'!J7="X","NIA","NS")))</f>
        <v>S</v>
      </c>
    </row>
    <row r="3" spans="1:7" ht="15" x14ac:dyDescent="0.2">
      <c r="A3" t="str">
        <f>IF(E3&lt;&gt;"S",MAX($A$2:$A2)+1,"")</f>
        <v/>
      </c>
      <c r="B3" s="353" t="s">
        <v>163</v>
      </c>
      <c r="C3" s="346" t="s">
        <v>222</v>
      </c>
      <c r="D3">
        <f>'1. Management Questionnaire'!M8</f>
        <v>0</v>
      </c>
      <c r="E3" t="str">
        <f>IF(AND('1. Management Questionnaire'!J8="",'1. Management Questionnaire'!K8=""),"S",(IF('1. Management Questionnaire'!J8="X","NIA","NS")))</f>
        <v>S</v>
      </c>
    </row>
    <row r="4" spans="1:7" ht="15" x14ac:dyDescent="0.2">
      <c r="A4" t="str">
        <f>IF(E4&lt;&gt;"S",MAX($A$2:$A3)+1,"")</f>
        <v/>
      </c>
      <c r="B4" s="353" t="s">
        <v>164</v>
      </c>
      <c r="C4" s="346" t="s">
        <v>222</v>
      </c>
      <c r="D4">
        <f>'1. Management Questionnaire'!M9</f>
        <v>0</v>
      </c>
      <c r="E4" t="str">
        <f>IF(AND('1. Management Questionnaire'!J9="",'1. Management Questionnaire'!K9=""),"S",(IF('1. Management Questionnaire'!J9="X","NIA","NS")))</f>
        <v>S</v>
      </c>
    </row>
    <row r="5" spans="1:7" ht="15" x14ac:dyDescent="0.2">
      <c r="A5" t="str">
        <f>IF(E5&lt;&gt;"S",MAX($A$2:$A4)+1,"")</f>
        <v/>
      </c>
      <c r="B5" s="353" t="s">
        <v>165</v>
      </c>
      <c r="C5" s="346" t="s">
        <v>222</v>
      </c>
      <c r="D5">
        <f>'1. Management Questionnaire'!M10</f>
        <v>0</v>
      </c>
      <c r="E5" t="str">
        <f>IF(AND('1. Management Questionnaire'!J10="",'1. Management Questionnaire'!K10=""),"S",(IF('1. Management Questionnaire'!J10="X","NIA","NS")))</f>
        <v>S</v>
      </c>
    </row>
    <row r="6" spans="1:7" ht="15" x14ac:dyDescent="0.2">
      <c r="A6" t="str">
        <f>IF(E6&lt;&gt;"S",MAX($A$2:$A5)+1,"")</f>
        <v/>
      </c>
      <c r="B6" s="354" t="s">
        <v>174</v>
      </c>
      <c r="C6" s="348" t="s">
        <v>223</v>
      </c>
      <c r="D6">
        <f>'2. PPAP SAPQP Questionnaire'!M7</f>
        <v>0</v>
      </c>
      <c r="E6" t="str">
        <f>IF(AND('2. PPAP SAPQP Questionnaire'!J7="",'2. PPAP SAPQP Questionnaire'!K7=""),"S",(IF('2. PPAP SAPQP Questionnaire'!J7="X","NIA","NS")))</f>
        <v>S</v>
      </c>
    </row>
    <row r="7" spans="1:7" ht="15" x14ac:dyDescent="0.2">
      <c r="A7" t="str">
        <f>IF(E7&lt;&gt;"S",MAX($A$2:$A6)+1,"")</f>
        <v/>
      </c>
      <c r="B7" s="354" t="s">
        <v>226</v>
      </c>
      <c r="C7" s="348" t="s">
        <v>223</v>
      </c>
      <c r="D7">
        <f>'2. PPAP SAPQP Questionnaire'!M8</f>
        <v>0</v>
      </c>
      <c r="E7" t="str">
        <f>IF(AND('2. PPAP SAPQP Questionnaire'!J8="",'2. PPAP SAPQP Questionnaire'!K8=""),"S",(IF('2. PPAP SAPQP Questionnaire'!J8="X","NIA","NS")))</f>
        <v>S</v>
      </c>
    </row>
    <row r="8" spans="1:7" ht="15" x14ac:dyDescent="0.2">
      <c r="A8" t="str">
        <f>IF(E8&lt;&gt;"S",MAX($A$2:$A7)+1,"")</f>
        <v/>
      </c>
      <c r="B8" s="354" t="s">
        <v>227</v>
      </c>
      <c r="C8" s="348" t="s">
        <v>223</v>
      </c>
      <c r="D8">
        <f>'2. PPAP SAPQP Questionnaire'!M9</f>
        <v>0</v>
      </c>
      <c r="E8" t="str">
        <f>IF(AND('2. PPAP SAPQP Questionnaire'!J9="",'2. PPAP SAPQP Questionnaire'!K9=""),"S",(IF('2. PPAP SAPQP Questionnaire'!J9="X","NIA","NS")))</f>
        <v>S</v>
      </c>
    </row>
    <row r="9" spans="1:7" ht="15" x14ac:dyDescent="0.2">
      <c r="A9" t="str">
        <f>IF(E9&lt;&gt;"S",MAX($A$2:$A8)+1,"")</f>
        <v/>
      </c>
      <c r="B9" s="354" t="s">
        <v>177</v>
      </c>
      <c r="C9" s="348" t="s">
        <v>223</v>
      </c>
      <c r="D9">
        <f>'2. PPAP SAPQP Questionnaire'!M10</f>
        <v>0</v>
      </c>
      <c r="E9" t="str">
        <f>IF(AND('2. PPAP SAPQP Questionnaire'!J10="",'2. PPAP SAPQP Questionnaire'!K10=""),"S",(IF('2. PPAP SAPQP Questionnaire'!J10="X","NIA","NS")))</f>
        <v>S</v>
      </c>
    </row>
    <row r="10" spans="1:7" ht="15" x14ac:dyDescent="0.2">
      <c r="A10" t="str">
        <f>IF(E10&lt;&gt;"S",MAX($A$2:$A9)+1,"")</f>
        <v/>
      </c>
      <c r="B10" s="354" t="s">
        <v>180</v>
      </c>
      <c r="C10" s="348" t="s">
        <v>223</v>
      </c>
      <c r="D10">
        <f>'2. PPAP SAPQP Questionnaire'!M11</f>
        <v>0</v>
      </c>
      <c r="E10" t="str">
        <f>IF(AND('2. PPAP SAPQP Questionnaire'!J11="",'2. PPAP SAPQP Questionnaire'!K11=""),"S",(IF('2. PPAP SAPQP Questionnaire'!J11="X","NIA","NS")))</f>
        <v>S</v>
      </c>
    </row>
    <row r="11" spans="1:7" ht="15" x14ac:dyDescent="0.2">
      <c r="A11" t="str">
        <f>IF(E11&lt;&gt;"S",MAX($A$2:$A10)+1,"")</f>
        <v/>
      </c>
      <c r="B11" s="354" t="s">
        <v>228</v>
      </c>
      <c r="C11" s="348" t="s">
        <v>223</v>
      </c>
      <c r="D11">
        <f>'2. PPAP SAPQP Questionnaire'!M12</f>
        <v>0</v>
      </c>
      <c r="E11" t="str">
        <f>IF(AND('2. PPAP SAPQP Questionnaire'!J12="",'2. PPAP SAPQP Questionnaire'!K12=""),"S",(IF('2. PPAP SAPQP Questionnaire'!J12="X","NIA","NS")))</f>
        <v>S</v>
      </c>
    </row>
    <row r="12" spans="1:7" ht="15" x14ac:dyDescent="0.2">
      <c r="A12" t="str">
        <f>IF(E12&lt;&gt;"S",MAX($A$2:$A11)+1,"")</f>
        <v/>
      </c>
      <c r="B12" s="354" t="s">
        <v>182</v>
      </c>
      <c r="C12" s="348" t="s">
        <v>223</v>
      </c>
      <c r="D12">
        <f>'2. PPAP SAPQP Questionnaire'!M13</f>
        <v>0</v>
      </c>
      <c r="E12" t="str">
        <f>IF(AND('2. PPAP SAPQP Questionnaire'!J13="",'2. PPAP SAPQP Questionnaire'!K13=""),"S",(IF('2. PPAP SAPQP Questionnaire'!J13="X","NIA","NS")))</f>
        <v>S</v>
      </c>
    </row>
    <row r="13" spans="1:7" ht="15" x14ac:dyDescent="0.2">
      <c r="A13" t="str">
        <f>IF(E13&lt;&gt;"S",MAX($A$2:$A12)+1,"")</f>
        <v/>
      </c>
      <c r="B13" s="354" t="s">
        <v>185</v>
      </c>
      <c r="C13" s="348" t="s">
        <v>223</v>
      </c>
      <c r="D13">
        <f>'2. PPAP SAPQP Questionnaire'!M14</f>
        <v>0</v>
      </c>
      <c r="E13" t="str">
        <f>IF(AND('2. PPAP SAPQP Questionnaire'!J14="",'2. PPAP SAPQP Questionnaire'!K14=""),"S",(IF('2. PPAP SAPQP Questionnaire'!J14="X","NIA","NS")))</f>
        <v>S</v>
      </c>
    </row>
    <row r="14" spans="1:7" ht="15" x14ac:dyDescent="0.2">
      <c r="A14" t="str">
        <f>IF(E14&lt;&gt;"S",MAX($A$2:$A13)+1,"")</f>
        <v/>
      </c>
      <c r="B14" s="354" t="s">
        <v>229</v>
      </c>
      <c r="C14" s="348" t="s">
        <v>223</v>
      </c>
      <c r="D14">
        <f>'2. PPAP SAPQP Questionnaire'!M15</f>
        <v>0</v>
      </c>
      <c r="E14" t="str">
        <f>IF(AND('2. PPAP SAPQP Questionnaire'!J15="",'2. PPAP SAPQP Questionnaire'!K15=""),"S",(IF('2. PPAP SAPQP Questionnaire'!J15="X","NIA","NS")))</f>
        <v>S</v>
      </c>
    </row>
    <row r="15" spans="1:7" ht="15" x14ac:dyDescent="0.2">
      <c r="A15" t="str">
        <f>IF(E15&lt;&gt;"S",MAX($A$2:$A14)+1,"")</f>
        <v/>
      </c>
      <c r="B15" s="354" t="s">
        <v>187</v>
      </c>
      <c r="C15" s="348" t="s">
        <v>223</v>
      </c>
      <c r="D15">
        <f>'2. PPAP SAPQP Questionnaire'!M16</f>
        <v>0</v>
      </c>
      <c r="E15" t="str">
        <f>IF(AND('2. PPAP SAPQP Questionnaire'!J16="",'2. PPAP SAPQP Questionnaire'!K16=""),"S",(IF('2. PPAP SAPQP Questionnaire'!J16="X","NIA","NS")))</f>
        <v>S</v>
      </c>
    </row>
    <row r="16" spans="1:7" ht="15" x14ac:dyDescent="0.2">
      <c r="A16" t="str">
        <f>IF(E16&lt;&gt;"S",MAX($A$2:$A15)+1,"")</f>
        <v/>
      </c>
      <c r="B16" s="354" t="s">
        <v>230</v>
      </c>
      <c r="C16" s="348" t="s">
        <v>223</v>
      </c>
      <c r="D16">
        <f>'2. PPAP SAPQP Questionnaire'!M17</f>
        <v>0</v>
      </c>
      <c r="E16" t="str">
        <f>IF(AND('2. PPAP SAPQP Questionnaire'!J17="",'2. PPAP SAPQP Questionnaire'!K17=""),"S",(IF('2. PPAP SAPQP Questionnaire'!J17="X","NIA","NS")))</f>
        <v>S</v>
      </c>
    </row>
    <row r="17" spans="1:5" ht="15" x14ac:dyDescent="0.2">
      <c r="A17" t="str">
        <f>IF(E17&lt;&gt;"S",MAX($A$2:$A16)+1,"")</f>
        <v/>
      </c>
      <c r="B17" s="354" t="s">
        <v>231</v>
      </c>
      <c r="C17" s="348" t="s">
        <v>223</v>
      </c>
      <c r="D17">
        <f>'2. PPAP SAPQP Questionnaire'!M18</f>
        <v>0</v>
      </c>
      <c r="E17" t="str">
        <f>IF(AND('2. PPAP SAPQP Questionnaire'!J18="",'2. PPAP SAPQP Questionnaire'!K18=""),"S",(IF('2. PPAP SAPQP Questionnaire'!J18="X","NIA","NS")))</f>
        <v>S</v>
      </c>
    </row>
    <row r="18" spans="1:5" ht="15" x14ac:dyDescent="0.2">
      <c r="A18" t="str">
        <f>IF(E18&lt;&gt;"S",MAX($A$2:$A17)+1,"")</f>
        <v/>
      </c>
      <c r="B18" s="355" t="s">
        <v>78</v>
      </c>
      <c r="C18" s="348" t="s">
        <v>224</v>
      </c>
      <c r="D18">
        <f>'3. Crimp Process Questionnaire'!M7</f>
        <v>0</v>
      </c>
      <c r="E18" t="str">
        <f>IF(AND('3. Crimp Process Questionnaire'!J7="",'3. Crimp Process Questionnaire'!K7=""),"S",(IF('3. Crimp Process Questionnaire'!J7="X","NIA","NS")))</f>
        <v>S</v>
      </c>
    </row>
    <row r="19" spans="1:5" ht="15" x14ac:dyDescent="0.2">
      <c r="A19" t="str">
        <f>IF(E19&lt;&gt;"S",MAX($A$2:$A18)+1,"")</f>
        <v/>
      </c>
      <c r="B19" s="356" t="s">
        <v>79</v>
      </c>
      <c r="C19" s="348" t="s">
        <v>224</v>
      </c>
      <c r="D19">
        <f>'3. Crimp Process Questionnaire'!M8</f>
        <v>0</v>
      </c>
      <c r="E19" t="str">
        <f>IF(AND('3. Crimp Process Questionnaire'!J8="",'3. Crimp Process Questionnaire'!K8=""),"S",(IF('3. Crimp Process Questionnaire'!J8="X","NIA","NS")))</f>
        <v>S</v>
      </c>
    </row>
    <row r="20" spans="1:5" ht="15" x14ac:dyDescent="0.2">
      <c r="A20" t="str">
        <f>IF(E20&lt;&gt;"S",MAX($A$2:$A19)+1,"")</f>
        <v/>
      </c>
      <c r="B20" s="355" t="s">
        <v>80</v>
      </c>
      <c r="C20" s="348" t="s">
        <v>224</v>
      </c>
      <c r="D20">
        <f>'3. Crimp Process Questionnaire'!M9</f>
        <v>0</v>
      </c>
      <c r="E20" t="str">
        <f>IF(AND('3. Crimp Process Questionnaire'!J9="",'3. Crimp Process Questionnaire'!K9=""),"S",(IF('3. Crimp Process Questionnaire'!J9="X","NIA","NS")))</f>
        <v>S</v>
      </c>
    </row>
    <row r="21" spans="1:5" ht="15" x14ac:dyDescent="0.2">
      <c r="A21" t="str">
        <f>IF(E21&lt;&gt;"S",MAX($A$2:$A20)+1,"")</f>
        <v/>
      </c>
      <c r="B21" s="356" t="s">
        <v>81</v>
      </c>
      <c r="C21" s="348" t="s">
        <v>224</v>
      </c>
      <c r="D21">
        <f>'3. Crimp Process Questionnaire'!M10</f>
        <v>0</v>
      </c>
      <c r="E21" t="str">
        <f>IF(AND('3. Crimp Process Questionnaire'!J10="",'3. Crimp Process Questionnaire'!K10=""),"S",(IF('3. Crimp Process Questionnaire'!J10="X","NIA","NS")))</f>
        <v>S</v>
      </c>
    </row>
    <row r="22" spans="1:5" ht="15" x14ac:dyDescent="0.2">
      <c r="A22" t="str">
        <f>IF(E22&lt;&gt;"S",MAX($A$2:$A21)+1,"")</f>
        <v/>
      </c>
      <c r="B22" s="355" t="s">
        <v>82</v>
      </c>
      <c r="C22" s="348" t="s">
        <v>224</v>
      </c>
      <c r="D22">
        <f>'3. Crimp Process Questionnaire'!M11</f>
        <v>0</v>
      </c>
      <c r="E22" t="str">
        <f>IF(AND('3. Crimp Process Questionnaire'!J11="",'3. Crimp Process Questionnaire'!K11=""),"S",(IF('3. Crimp Process Questionnaire'!J11="X","NIA","NS")))</f>
        <v>S</v>
      </c>
    </row>
    <row r="23" spans="1:5" ht="15" x14ac:dyDescent="0.2">
      <c r="A23" t="str">
        <f>IF(E23&lt;&gt;"S",MAX($A$2:$A22)+1,"")</f>
        <v/>
      </c>
      <c r="B23" s="356" t="s">
        <v>83</v>
      </c>
      <c r="C23" s="348" t="s">
        <v>224</v>
      </c>
      <c r="D23">
        <f>'3. Crimp Process Questionnaire'!M12</f>
        <v>0</v>
      </c>
      <c r="E23" t="str">
        <f>IF(AND('3. Crimp Process Questionnaire'!J12="",'3. Crimp Process Questionnaire'!K12=""),"S",(IF('3. Crimp Process Questionnaire'!J12="X","NIA","NS")))</f>
        <v>S</v>
      </c>
    </row>
    <row r="24" spans="1:5" ht="15" x14ac:dyDescent="0.2">
      <c r="A24" t="str">
        <f>IF(E24&lt;&gt;"S",MAX($A$2:$A23)+1,"")</f>
        <v/>
      </c>
      <c r="B24" s="355" t="s">
        <v>84</v>
      </c>
      <c r="C24" s="348" t="s">
        <v>224</v>
      </c>
      <c r="D24">
        <f>'3. Crimp Process Questionnaire'!M13</f>
        <v>0</v>
      </c>
      <c r="E24" t="str">
        <f>IF(AND('3. Crimp Process Questionnaire'!J13="",'3. Crimp Process Questionnaire'!K13=""),"S",(IF('3. Crimp Process Questionnaire'!J13="X","NIA","NS")))</f>
        <v>S</v>
      </c>
    </row>
    <row r="25" spans="1:5" ht="15" x14ac:dyDescent="0.2">
      <c r="A25" t="str">
        <f>IF(E25&lt;&gt;"S",MAX($A$2:$A24)+1,"")</f>
        <v/>
      </c>
      <c r="B25" s="356" t="s">
        <v>138</v>
      </c>
      <c r="C25" s="348" t="s">
        <v>224</v>
      </c>
      <c r="D25">
        <f>'3. Crimp Process Questionnaire'!M14</f>
        <v>0</v>
      </c>
      <c r="E25" t="str">
        <f>IF(AND('3. Crimp Process Questionnaire'!J14="",'3. Crimp Process Questionnaire'!K14=""),"S",(IF('3. Crimp Process Questionnaire'!J14="X","NIA","NS")))</f>
        <v>S</v>
      </c>
    </row>
    <row r="26" spans="1:5" ht="15" x14ac:dyDescent="0.2">
      <c r="A26" t="str">
        <f>IF(E26&lt;&gt;"S",MAX($A$2:$A25)+1,"")</f>
        <v/>
      </c>
      <c r="B26" s="355" t="s">
        <v>139</v>
      </c>
      <c r="C26" s="348" t="s">
        <v>224</v>
      </c>
      <c r="D26">
        <f>'3. Crimp Process Questionnaire'!M15</f>
        <v>0</v>
      </c>
      <c r="E26" t="str">
        <f>IF(AND('3. Crimp Process Questionnaire'!J15="",'3. Crimp Process Questionnaire'!K15=""),"S",(IF('3. Crimp Process Questionnaire'!J15="X","NIA","NS")))</f>
        <v>S</v>
      </c>
    </row>
    <row r="27" spans="1:5" ht="15" x14ac:dyDescent="0.2">
      <c r="A27" t="str">
        <f>IF(E27&lt;&gt;"S",MAX($A$2:$A26)+1,"")</f>
        <v/>
      </c>
      <c r="B27" s="356" t="s">
        <v>140</v>
      </c>
      <c r="C27" s="348" t="s">
        <v>224</v>
      </c>
      <c r="D27">
        <f>'3. Crimp Process Questionnaire'!M16</f>
        <v>0</v>
      </c>
      <c r="E27" t="str">
        <f>IF(AND('3. Crimp Process Questionnaire'!J16="",'3. Crimp Process Questionnaire'!K16=""),"S",(IF('3. Crimp Process Questionnaire'!J16="X","NIA","NS")))</f>
        <v>S</v>
      </c>
    </row>
    <row r="28" spans="1:5" ht="15" x14ac:dyDescent="0.2">
      <c r="A28" t="str">
        <f>IF(E28&lt;&gt;"S",MAX($A$2:$A27)+1,"")</f>
        <v/>
      </c>
      <c r="B28" s="355" t="s">
        <v>141</v>
      </c>
      <c r="C28" s="348" t="s">
        <v>224</v>
      </c>
      <c r="D28">
        <f>'3. Crimp Process Questionnaire'!M17</f>
        <v>0</v>
      </c>
      <c r="E28" t="str">
        <f>IF(AND('3. Crimp Process Questionnaire'!J17="",'3. Crimp Process Questionnaire'!K17=""),"S",(IF('3. Crimp Process Questionnaire'!J17="X","NIA","NS")))</f>
        <v>S</v>
      </c>
    </row>
    <row r="29" spans="1:5" ht="15" x14ac:dyDescent="0.2">
      <c r="A29" t="str">
        <f>IF(E29&lt;&gt;"S",MAX($A$2:$A28)+1,"")</f>
        <v/>
      </c>
      <c r="B29" s="356" t="s">
        <v>142</v>
      </c>
      <c r="C29" s="348" t="s">
        <v>224</v>
      </c>
      <c r="D29">
        <f>'3. Crimp Process Questionnaire'!M18</f>
        <v>0</v>
      </c>
      <c r="E29" t="str">
        <f>IF(AND('3. Crimp Process Questionnaire'!J18="",'3. Crimp Process Questionnaire'!K18=""),"S",(IF('3. Crimp Process Questionnaire'!J18="X","NIA","NS")))</f>
        <v>S</v>
      </c>
    </row>
    <row r="30" spans="1:5" ht="15" x14ac:dyDescent="0.2">
      <c r="A30" t="str">
        <f>IF(E30&lt;&gt;"S",MAX($A$2:$A29)+1,"")</f>
        <v/>
      </c>
      <c r="B30" s="355" t="s">
        <v>143</v>
      </c>
      <c r="C30" s="348" t="s">
        <v>224</v>
      </c>
      <c r="D30">
        <f>'3. Crimp Process Questionnaire'!M19</f>
        <v>0</v>
      </c>
      <c r="E30" t="str">
        <f>IF(AND('3. Crimp Process Questionnaire'!J19="",'3. Crimp Process Questionnaire'!K19=""),"S",(IF('3. Crimp Process Questionnaire'!J19="X","NIA","NS")))</f>
        <v>S</v>
      </c>
    </row>
    <row r="31" spans="1:5" ht="15" x14ac:dyDescent="0.2">
      <c r="A31" t="str">
        <f>IF(E31&lt;&gt;"S",MAX($A$2:$A30)+1,"")</f>
        <v/>
      </c>
      <c r="B31" s="356" t="s">
        <v>144</v>
      </c>
      <c r="C31" s="348" t="s">
        <v>224</v>
      </c>
      <c r="D31">
        <f>'3. Crimp Process Questionnaire'!M20</f>
        <v>0</v>
      </c>
      <c r="E31" t="str">
        <f>IF(AND('3. Crimp Process Questionnaire'!J20="",'3. Crimp Process Questionnaire'!K20=""),"S",(IF('3. Crimp Process Questionnaire'!J20="X","NIA","NS")))</f>
        <v>S</v>
      </c>
    </row>
    <row r="32" spans="1:5" ht="15" x14ac:dyDescent="0.2">
      <c r="A32" t="str">
        <f>IF(E32&lt;&gt;"S",MAX($A$2:$A31)+1,"")</f>
        <v/>
      </c>
      <c r="B32" s="355" t="s">
        <v>145</v>
      </c>
      <c r="C32" s="348" t="s">
        <v>224</v>
      </c>
      <c r="D32">
        <f>'3. Crimp Process Questionnaire'!M21</f>
        <v>0</v>
      </c>
      <c r="E32" t="str">
        <f>IF(AND('3. Crimp Process Questionnaire'!J21="",'3. Crimp Process Questionnaire'!K21=""),"S",(IF('3. Crimp Process Questionnaire'!J21="X","NIA","NS")))</f>
        <v>S</v>
      </c>
    </row>
    <row r="33" spans="1:5" ht="15" x14ac:dyDescent="0.2">
      <c r="A33" t="str">
        <f>IF(E33&lt;&gt;"S",MAX($A$2:$A32)+1,"")</f>
        <v/>
      </c>
      <c r="B33" s="356" t="s">
        <v>146</v>
      </c>
      <c r="C33" s="348" t="s">
        <v>224</v>
      </c>
      <c r="D33">
        <f>'3. Crimp Process Questionnaire'!M22</f>
        <v>0</v>
      </c>
      <c r="E33" t="str">
        <f>IF(AND('3. Crimp Process Questionnaire'!J22="",'3. Crimp Process Questionnaire'!K22=""),"S",(IF('3. Crimp Process Questionnaire'!J22="X","NIA","NS")))</f>
        <v>S</v>
      </c>
    </row>
    <row r="34" spans="1:5" ht="15" x14ac:dyDescent="0.2">
      <c r="A34" t="str">
        <f>IF(E34&lt;&gt;"S",MAX($A$2:$A33)+1,"")</f>
        <v/>
      </c>
      <c r="B34" s="355" t="s">
        <v>233</v>
      </c>
      <c r="C34" s="348" t="s">
        <v>224</v>
      </c>
      <c r="D34">
        <f>'3. Crimp Process Questionnaire'!M23</f>
        <v>0</v>
      </c>
      <c r="E34" t="str">
        <f>IF(AND('3. Crimp Process Questionnaire'!J23="",'3. Crimp Process Questionnaire'!K23=""),"S",(IF('3. Crimp Process Questionnaire'!J23="X","NIA","NS")))</f>
        <v>S</v>
      </c>
    </row>
    <row r="35" spans="1:5" ht="15" x14ac:dyDescent="0.2">
      <c r="A35" t="str">
        <f>IF(E35&lt;&gt;"S",MAX($A$2:$A34)+1,"")</f>
        <v/>
      </c>
      <c r="B35" s="356" t="s">
        <v>147</v>
      </c>
      <c r="C35" s="348" t="s">
        <v>224</v>
      </c>
      <c r="D35">
        <f>'3. Crimp Process Questionnaire'!M24</f>
        <v>0</v>
      </c>
      <c r="E35" t="str">
        <f>IF(AND('3. Crimp Process Questionnaire'!J24="",'3. Crimp Process Questionnaire'!K24=""),"S",(IF('3. Crimp Process Questionnaire'!J24="X","NIA","NS")))</f>
        <v>S</v>
      </c>
    </row>
    <row r="36" spans="1:5" ht="15" x14ac:dyDescent="0.2">
      <c r="A36" t="str">
        <f>IF(E36&lt;&gt;"S",MAX($A$2:$A35)+1,"")</f>
        <v/>
      </c>
      <c r="B36" s="355" t="s">
        <v>148</v>
      </c>
      <c r="C36" s="348" t="s">
        <v>224</v>
      </c>
      <c r="D36">
        <f>'3. Crimp Process Questionnaire'!M25</f>
        <v>0</v>
      </c>
      <c r="E36" t="str">
        <f>IF(AND('3. Crimp Process Questionnaire'!J25="",'3. Crimp Process Questionnaire'!K25=""),"S",(IF('3. Crimp Process Questionnaire'!J25="X","NIA","NS")))</f>
        <v>S</v>
      </c>
    </row>
    <row r="37" spans="1:5" ht="15" x14ac:dyDescent="0.2">
      <c r="A37" t="str">
        <f>IF(E37&lt;&gt;"S",MAX($A$2:$A36)+1,"")</f>
        <v/>
      </c>
      <c r="B37" s="356" t="s">
        <v>149</v>
      </c>
      <c r="C37" s="348" t="s">
        <v>224</v>
      </c>
      <c r="D37">
        <f>'3. Crimp Process Questionnaire'!M26</f>
        <v>0</v>
      </c>
      <c r="E37" t="str">
        <f>IF(AND('3. Crimp Process Questionnaire'!J26="",'3. Crimp Process Questionnaire'!K26=""),"S",(IF('3. Crimp Process Questionnaire'!J26="X","NIA","NS")))</f>
        <v>S</v>
      </c>
    </row>
    <row r="38" spans="1:5" ht="15" x14ac:dyDescent="0.2">
      <c r="A38" t="str">
        <f>IF(E38&lt;&gt;"S",MAX($A$2:$A37)+1,"")</f>
        <v/>
      </c>
      <c r="B38" s="355" t="s">
        <v>150</v>
      </c>
      <c r="C38" s="348" t="s">
        <v>224</v>
      </c>
      <c r="D38">
        <f>'3. Crimp Process Questionnaire'!M27</f>
        <v>0</v>
      </c>
      <c r="E38" t="str">
        <f>IF(AND('3. Crimp Process Questionnaire'!J27="",'3. Crimp Process Questionnaire'!K27=""),"S",(IF('3. Crimp Process Questionnaire'!J27="X","NIA","NS")))</f>
        <v>S</v>
      </c>
    </row>
    <row r="39" spans="1:5" ht="15" x14ac:dyDescent="0.2">
      <c r="A39" t="str">
        <f>IF(E39&lt;&gt;"S",MAX($A$2:$A38)+1,"")</f>
        <v/>
      </c>
      <c r="B39" s="356" t="s">
        <v>151</v>
      </c>
      <c r="C39" s="348" t="s">
        <v>224</v>
      </c>
      <c r="D39">
        <f>'3. Crimp Process Questionnaire'!M28</f>
        <v>0</v>
      </c>
      <c r="E39" t="str">
        <f>IF(AND('3. Crimp Process Questionnaire'!J28="",'3. Crimp Process Questionnaire'!K28=""),"S",(IF('3. Crimp Process Questionnaire'!J28="X","NIA","NS")))</f>
        <v>S</v>
      </c>
    </row>
    <row r="40" spans="1:5" ht="15" x14ac:dyDescent="0.2">
      <c r="A40" t="str">
        <f>IF(E40&lt;&gt;"S",MAX($A$2:$A39)+1,"")</f>
        <v/>
      </c>
      <c r="B40" s="355" t="s">
        <v>152</v>
      </c>
      <c r="C40" s="348" t="s">
        <v>224</v>
      </c>
      <c r="D40">
        <f>'3. Crimp Process Questionnaire'!M29</f>
        <v>0</v>
      </c>
      <c r="E40" t="str">
        <f>IF(AND('3. Crimp Process Questionnaire'!J29="",'3. Crimp Process Questionnaire'!K29=""),"S",(IF('3. Crimp Process Questionnaire'!J29="X","NIA","NS")))</f>
        <v>S</v>
      </c>
    </row>
    <row r="41" spans="1:5" ht="15" x14ac:dyDescent="0.2">
      <c r="A41" t="str">
        <f>IF(E41&lt;&gt;"S",MAX($A$2:$A40)+1,"")</f>
        <v/>
      </c>
      <c r="B41" s="356" t="s">
        <v>153</v>
      </c>
      <c r="C41" s="348" t="s">
        <v>224</v>
      </c>
      <c r="D41">
        <f>'3. Crimp Process Questionnaire'!M30</f>
        <v>0</v>
      </c>
      <c r="E41" t="str">
        <f>IF(AND('3. Crimp Process Questionnaire'!J30="",'3. Crimp Process Questionnaire'!K30=""),"S",(IF('3. Crimp Process Questionnaire'!J30="X","NIA","NS")))</f>
        <v>S</v>
      </c>
    </row>
    <row r="42" spans="1:5" ht="15" x14ac:dyDescent="0.2">
      <c r="A42" t="str">
        <f>IF(E42&lt;&gt;"S",MAX($A$2:$A41)+1,"")</f>
        <v/>
      </c>
      <c r="B42" s="355" t="s">
        <v>154</v>
      </c>
      <c r="C42" s="348" t="s">
        <v>224</v>
      </c>
      <c r="D42">
        <f>'3. Crimp Process Questionnaire'!M31</f>
        <v>0</v>
      </c>
      <c r="E42" t="str">
        <f>IF(AND('3. Crimp Process Questionnaire'!J31="",'3. Crimp Process Questionnaire'!K31=""),"S",(IF('3. Crimp Process Questionnaire'!J31="X","NIA","NS")))</f>
        <v>S</v>
      </c>
    </row>
    <row r="43" spans="1:5" ht="15" x14ac:dyDescent="0.2">
      <c r="A43" t="str">
        <f>IF(E43&lt;&gt;"S",MAX($A$2:$A42)+1,"")</f>
        <v/>
      </c>
      <c r="B43" s="356" t="s">
        <v>155</v>
      </c>
      <c r="C43" s="348" t="s">
        <v>224</v>
      </c>
      <c r="D43">
        <f>'3. Crimp Process Questionnaire'!M32</f>
        <v>0</v>
      </c>
      <c r="E43" t="str">
        <f>IF(AND('3. Crimp Process Questionnaire'!J32="",'3. Crimp Process Questionnaire'!K32=""),"S",(IF('3. Crimp Process Questionnaire'!J32="X","NIA","NS")))</f>
        <v>S</v>
      </c>
    </row>
    <row r="44" spans="1:5" ht="15" x14ac:dyDescent="0.2">
      <c r="A44" t="str">
        <f>IF(E44&lt;&gt;"S",MAX($A$2:$A43)+1,"")</f>
        <v/>
      </c>
      <c r="B44" s="355" t="s">
        <v>156</v>
      </c>
      <c r="C44" s="348" t="s">
        <v>224</v>
      </c>
      <c r="D44">
        <f>'3. Crimp Process Questionnaire'!M33</f>
        <v>0</v>
      </c>
      <c r="E44" t="str">
        <f>IF(AND('3. Crimp Process Questionnaire'!J33="",'3. Crimp Process Questionnaire'!K33=""),"S",(IF('3. Crimp Process Questionnaire'!J33="X","NIA","NS")))</f>
        <v>S</v>
      </c>
    </row>
    <row r="45" spans="1:5" ht="15" x14ac:dyDescent="0.2">
      <c r="A45" t="str">
        <f>IF(E45&lt;&gt;"S",MAX($A$2:$A44)+1,"")</f>
        <v/>
      </c>
      <c r="B45" s="356" t="s">
        <v>157</v>
      </c>
      <c r="C45" s="348" t="s">
        <v>224</v>
      </c>
      <c r="D45">
        <f>'3. Crimp Process Questionnaire'!M34</f>
        <v>0</v>
      </c>
      <c r="E45" t="str">
        <f>IF(AND('3. Crimp Process Questionnaire'!J34="",'3. Crimp Process Questionnaire'!K34=""),"S",(IF('3. Crimp Process Questionnaire'!J34="X","NIA","NS")))</f>
        <v>S</v>
      </c>
    </row>
    <row r="46" spans="1:5" ht="15" x14ac:dyDescent="0.2">
      <c r="A46" t="str">
        <f>IF(E46&lt;&gt;"S",MAX($A$2:$A45)+1,"")</f>
        <v/>
      </c>
      <c r="B46" s="355" t="s">
        <v>158</v>
      </c>
      <c r="C46" s="348" t="s">
        <v>224</v>
      </c>
      <c r="D46">
        <f>'3. Crimp Process Questionnaire'!M35</f>
        <v>0</v>
      </c>
      <c r="E46" t="str">
        <f>IF(AND('3. Crimp Process Questionnaire'!J35="",'3. Crimp Process Questionnaire'!K35=""),"S",(IF('3. Crimp Process Questionnaire'!J35="X","NIA","NS")))</f>
        <v>S</v>
      </c>
    </row>
    <row r="47" spans="1:5" ht="15" x14ac:dyDescent="0.2">
      <c r="A47" t="str">
        <f>IF(E47&lt;&gt;"S",MAX($A$2:$A46)+1,"")</f>
        <v/>
      </c>
      <c r="B47" s="356" t="s">
        <v>159</v>
      </c>
      <c r="C47" s="348" t="s">
        <v>224</v>
      </c>
      <c r="D47">
        <f>'3. Crimp Process Questionnaire'!M36</f>
        <v>0</v>
      </c>
      <c r="E47" t="str">
        <f>IF(AND('3. Crimp Process Questionnaire'!J36="",'3. Crimp Process Questionnaire'!K36=""),"S",(IF('3. Crimp Process Questionnaire'!J36="X","NIA","NS")))</f>
        <v>S</v>
      </c>
    </row>
    <row r="48" spans="1:5" ht="15" x14ac:dyDescent="0.2">
      <c r="A48" t="str">
        <f>IF(E48&lt;&gt;"S",MAX($A$2:$A47)+1,"")</f>
        <v/>
      </c>
      <c r="B48" s="355" t="s">
        <v>160</v>
      </c>
      <c r="C48" s="348" t="s">
        <v>224</v>
      </c>
      <c r="D48">
        <f>'3. Crimp Process Questionnaire'!M37</f>
        <v>0</v>
      </c>
      <c r="E48" t="str">
        <f>IF(AND('3. Crimp Process Questionnaire'!J37="",'3. Crimp Process Questionnaire'!K37=""),"S",(IF('3. Crimp Process Questionnaire'!J37="X","NIA","NS")))</f>
        <v>S</v>
      </c>
    </row>
    <row r="49" spans="1:5" ht="15" x14ac:dyDescent="0.2">
      <c r="A49" t="str">
        <f>IF(E49&lt;&gt;"S",MAX($A$2:$A48)+1,"")</f>
        <v/>
      </c>
      <c r="B49" s="356" t="s">
        <v>161</v>
      </c>
      <c r="C49" s="348" t="s">
        <v>224</v>
      </c>
      <c r="D49">
        <f>'3. Crimp Process Questionnaire'!M38</f>
        <v>0</v>
      </c>
      <c r="E49" t="str">
        <f>IF(AND('3. Crimp Process Questionnaire'!J38="",'3. Crimp Process Questionnaire'!K38=""),"S",(IF('3. Crimp Process Questionnaire'!J38="X","NIA","NS")))</f>
        <v>S</v>
      </c>
    </row>
    <row r="50" spans="1:5" ht="15" x14ac:dyDescent="0.2">
      <c r="A50" t="str">
        <f>IF(E50&lt;&gt;"S",MAX($A$2:$A49)+1,"")</f>
        <v/>
      </c>
      <c r="B50" s="355" t="s">
        <v>244</v>
      </c>
      <c r="C50" s="348" t="s">
        <v>224</v>
      </c>
      <c r="D50">
        <f>'3. Crimp Process Questionnaire'!M39</f>
        <v>0</v>
      </c>
      <c r="E50" t="str">
        <f>IF(AND('3. Crimp Process Questionnaire'!J39="",'3. Crimp Process Questionnaire'!K39=""),"S",(IF('3. Crimp Process Questionnaire'!J39="X","NIA","NS")))</f>
        <v>S</v>
      </c>
    </row>
  </sheetData>
  <pageMargins left="0.7" right="0.7" top="0.75" bottom="0.75" header="0.3" footer="0.3"/>
  <pageSetup orientation="portrait" horizontalDpi="4294967293" verticalDpi="4294967293"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election activeCell="I17" sqref="I17"/>
    </sheetView>
  </sheetViews>
  <sheetFormatPr defaultRowHeight="12.75" x14ac:dyDescent="0.2"/>
  <sheetData/>
  <pageMargins left="0.7" right="0.7" top="0.75" bottom="0.75" header="0.3" footer="0.3"/>
  <pageSetup orientation="portrait" horizontalDpi="4294967293" verticalDpi="4294967293"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D6D7FD147DE974EADAEA14F829051CC" ma:contentTypeVersion="2" ma:contentTypeDescription="Create a new document." ma:contentTypeScope="" ma:versionID="bd9e34ffc35a71e8cfa0db31f740a83e">
  <xsd:schema xmlns:xsd="http://www.w3.org/2001/XMLSchema" xmlns:xs="http://www.w3.org/2001/XMLSchema" xmlns:p="http://schemas.microsoft.com/office/2006/metadata/properties" xmlns:ns2="356306a6-7c5d-45f3-9b8b-d26654707290" targetNamespace="http://schemas.microsoft.com/office/2006/metadata/properties" ma:root="true" ma:fieldsID="688096b42d64c32cebc5d70adf9b5f25" ns2:_="">
    <xsd:import namespace="356306a6-7c5d-45f3-9b8b-d26654707290"/>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6306a6-7c5d-45f3-9b8b-d266547072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41DA38B-E98B-4CB5-87E8-0433C7F5D108}">
  <ds:schemaRefs>
    <ds:schemaRef ds:uri="http://purl.org/dc/elements/1.1/"/>
    <ds:schemaRef ds:uri="http://schemas.microsoft.com/office/2006/documentManagement/types"/>
    <ds:schemaRef ds:uri="http://purl.org/dc/terms/"/>
    <ds:schemaRef ds:uri="http://schemas.openxmlformats.org/package/2006/metadata/core-properties"/>
    <ds:schemaRef ds:uri="http://purl.org/dc/dcmitype/"/>
    <ds:schemaRef ds:uri="356306a6-7c5d-45f3-9b8b-d26654707290"/>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91315CC7-E060-47BF-9428-FA76C9D100EF}">
  <ds:schemaRefs>
    <ds:schemaRef ds:uri="http://schemas.microsoft.com/sharepoint/v3/contenttype/forms"/>
  </ds:schemaRefs>
</ds:datastoreItem>
</file>

<file path=customXml/itemProps3.xml><?xml version="1.0" encoding="utf-8"?>
<ds:datastoreItem xmlns:ds="http://schemas.openxmlformats.org/officeDocument/2006/customXml" ds:itemID="{4EB0A934-3A5B-495A-8FD3-E505E8E89A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56306a6-7c5d-45f3-9b8b-d2665470729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10</vt:i4>
      </vt:variant>
    </vt:vector>
  </HeadingPairs>
  <TitlesOfParts>
    <vt:vector size="19" baseType="lpstr">
      <vt:lpstr>Special Requirements</vt:lpstr>
      <vt:lpstr>Summary Report</vt:lpstr>
      <vt:lpstr>1. Management Questionnaire</vt:lpstr>
      <vt:lpstr>2. PPAP SAPQP Questionnaire</vt:lpstr>
      <vt:lpstr>3. Crimp Process Questionnaire</vt:lpstr>
      <vt:lpstr>Assessment Finding Report</vt:lpstr>
      <vt:lpstr>Modification Index</vt:lpstr>
      <vt:lpstr>Compile</vt:lpstr>
      <vt:lpstr>Sheet2</vt:lpstr>
      <vt:lpstr>'1. Management Questionnaire'!Print_Area</vt:lpstr>
      <vt:lpstr>'2. PPAP SAPQP Questionnaire'!Print_Area</vt:lpstr>
      <vt:lpstr>'3. Crimp Process Questionnaire'!Print_Area</vt:lpstr>
      <vt:lpstr>'Assessment Finding Report'!Print_Area</vt:lpstr>
      <vt:lpstr>'Special Requirements'!Print_Area</vt:lpstr>
      <vt:lpstr>'Summary Report'!Print_Area</vt:lpstr>
      <vt:lpstr>'1. Management Questionnaire'!Print_Titles</vt:lpstr>
      <vt:lpstr>'2. PPAP SAPQP Questionnaire'!Print_Titles</vt:lpstr>
      <vt:lpstr>'3. Crimp Process Questionnaire'!Print_Titles</vt:lpstr>
      <vt:lpstr>'Assessment Finding Report'!Print_Titles</vt:lpstr>
    </vt:vector>
  </TitlesOfParts>
  <Company>Veoneer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Crimping Checklist</dc:title>
  <dc:creator>dennis.nielsen@veoneer.com</dc:creator>
  <cp:keywords/>
  <cp:lastModifiedBy>Kavitha Shah</cp:lastModifiedBy>
  <cp:lastPrinted>2008-07-01T11:31:10Z</cp:lastPrinted>
  <dcterms:created xsi:type="dcterms:W3CDTF">1999-04-21T12:52:43Z</dcterms:created>
  <dcterms:modified xsi:type="dcterms:W3CDTF">2020-03-26T11:37:18Z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0x0101001D6D7FD147DE974EADAEA14F829051CC</vt:lpwstr>
  </property>
  <property fmtid="{D5CDD505-2E9C-101B-9397-08002B2CF9AE}" pid="3" name="_dlc_DocIdItemGuid">
    <vt:lpwstr>92706794-2303-4995-b54c-226c7d344b57</vt:lpwstr>
  </property>
  <property fmtid="{D5CDD505-2E9C-101B-9397-08002B2CF9AE}" pid="4" name="Order">
    <vt:r8>26400</vt:r8>
  </property>
  <property fmtid="{D5CDD505-2E9C-101B-9397-08002B2CF9AE}" pid="5" name="TaxKeyword">
    <vt:lpwstr/>
  </property>
  <property fmtid="{D5CDD505-2E9C-101B-9397-08002B2CF9AE}" pid="6" name="WorkflowChangePath">
    <vt:lpwstr>2c45b03f-db10-4ca2-8590-bdfdcdfc28c9,15;9da09149-6eb5-45e5-916c-05895c42fd1e,21;</vt:lpwstr>
  </property>
  <property fmtid="{D5CDD505-2E9C-101B-9397-08002B2CF9AE}" pid="7" name="Tied_to_Standard">
    <vt:lpwstr>28</vt:lpwstr>
  </property>
  <property fmtid="{D5CDD505-2E9C-101B-9397-08002B2CF9AE}" pid="8" name="Standard Summary">
    <vt:lpwstr/>
  </property>
  <property fmtid="{D5CDD505-2E9C-101B-9397-08002B2CF9AE}" pid="9" name="Document Reviewers">
    <vt:lpwstr/>
  </property>
  <property fmtid="{D5CDD505-2E9C-101B-9397-08002B2CF9AE}" pid="10" name="Standard0">
    <vt:lpwstr>https://veoneer.sharepoint.com/sites/vnrvcs/SitePages/Standard_Summary.aspx?wdoc=VS069&amp;?docpath=/sites/vnrvcs/Standards/VS069.docx?Web=1, VS069</vt:lpwstr>
  </property>
  <property fmtid="{D5CDD505-2E9C-101B-9397-08002B2CF9AE}" pid="11" name="Standard">
    <vt:lpwstr>419</vt:lpwstr>
  </property>
  <property fmtid="{D5CDD505-2E9C-101B-9397-08002B2CF9AE}" pid="12" name="Document Author">
    <vt:lpwstr/>
  </property>
  <property fmtid="{D5CDD505-2E9C-101B-9397-08002B2CF9AE}" pid="13" name="Document Approvers">
    <vt:lpwstr/>
  </property>
  <property fmtid="{D5CDD505-2E9C-101B-9397-08002B2CF9AE}" pid="14" name="Document Type">
    <vt:lpwstr>Appendix</vt:lpwstr>
  </property>
  <property fmtid="{D5CDD505-2E9C-101B-9397-08002B2CF9AE}" pid="15" name="Document Editors">
    <vt:lpwstr/>
  </property>
  <property fmtid="{D5CDD505-2E9C-101B-9397-08002B2CF9AE}" pid="16" name="Doc ID">
    <vt:lpwstr>VS069 Appendix F</vt:lpwstr>
  </property>
  <property fmtid="{D5CDD505-2E9C-101B-9397-08002B2CF9AE}" pid="17" name="Document Version">
    <vt:lpwstr>1.0</vt:lpwstr>
  </property>
  <property fmtid="{D5CDD505-2E9C-101B-9397-08002B2CF9AE}" pid="18" name="Function">
    <vt:lpwstr>Quality</vt:lpwstr>
  </property>
  <property fmtid="{D5CDD505-2E9C-101B-9397-08002B2CF9AE}" pid="19" name="Release Date">
    <vt:filetime>2018-04-01T05:00:00Z</vt:filetime>
  </property>
  <property fmtid="{D5CDD505-2E9C-101B-9397-08002B2CF9AE}" pid="20" name="Action">
    <vt:lpwstr/>
  </property>
  <property fmtid="{D5CDD505-2E9C-101B-9397-08002B2CF9AE}" pid="21" name="Approvals">
    <vt:lpwstr/>
  </property>
  <property fmtid="{D5CDD505-2E9C-101B-9397-08002B2CF9AE}" pid="22" name="Document Status">
    <vt:lpwstr>Released</vt:lpwstr>
  </property>
</Properties>
</file>