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queryTables/queryTable1.xml" ContentType="application/vnd.openxmlformats-officedocument.spreadsheetml.queryTable+xml"/>
  <Override PartName="/xl/tables/table23.xml" ContentType="application/vnd.openxmlformats-officedocument.spreadsheetml.table+xml"/>
  <Override PartName="/xl/tables/table24.xml" ContentType="application/vnd.openxmlformats-officedocument.spreadsheetml.table+xml"/>
  <Override PartName="/xl/comments4.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https://veoneer.sharepoint.com/sites/FCT-RVSSSourcingBO/Shared Documents/General/17. Procedures/08_VSM Updates/"/>
    </mc:Choice>
  </mc:AlternateContent>
  <xr:revisionPtr revIDLastSave="47" documentId="8_{6ED8EFBC-5A8E-4007-A26F-CAC147C2D7E0}" xr6:coauthVersionLast="47" xr6:coauthVersionMax="47" xr10:uidLastSave="{2C99AA55-BDFA-481F-87D2-5C4506F3AB72}"/>
  <bookViews>
    <workbookView xWindow="-120" yWindow="-120" windowWidth="29040" windowHeight="15720" tabRatio="635" xr2:uid="{00000000-000D-0000-FFFF-FFFF00000000}"/>
  </bookViews>
  <sheets>
    <sheet name="1. SUPPLIER Input" sheetId="2" r:id="rId1"/>
    <sheet name="2. VEONEER Input" sheetId="13" state="hidden" r:id="rId2"/>
    <sheet name="Sheet1" sheetId="14" state="hidden" r:id="rId3"/>
    <sheet name="3. EXTERNAL SCREENING Forms" sheetId="11" state="hidden" r:id="rId4"/>
    <sheet name="TPDD" sheetId="12" state="hidden" r:id="rId5"/>
    <sheet name="Tabels" sheetId="4" state="hidden" r:id="rId6"/>
    <sheet name="Movex" sheetId="5" state="hidden" r:id="rId7"/>
    <sheet name="Xeeva 1" sheetId="6" state="hidden" r:id="rId8"/>
    <sheet name="Xeeva" sheetId="7" state="hidden" r:id="rId9"/>
    <sheet name="Supplier Board" sheetId="10" state="hidden" r:id="rId10"/>
  </sheets>
  <definedNames>
    <definedName name="_xlnm._FilterDatabase" localSheetId="0" hidden="1">'1. SUPPLIER Input'!$A$5:$XCM$5</definedName>
    <definedName name="_xlnm._FilterDatabase" localSheetId="1" hidden="1">'2. VEONEER Input'!#REF!</definedName>
    <definedName name="_xlnm._FilterDatabase" localSheetId="5" hidden="1">Tabels!$CJ$6:$CM$159</definedName>
    <definedName name="Company_Type">TPDD!$B$3:$B$6</definedName>
    <definedName name="Country" localSheetId="1">'2. VEONEER Input'!#REF!</definedName>
    <definedName name="Country">'1. SUPPLIER Input'!#REF!</definedName>
    <definedName name="ExternalData_1" localSheetId="5" hidden="1">Tabels!$CB$6:$CB$10</definedName>
    <definedName name="France" localSheetId="1">'2. VEONEER Input'!#REF!</definedName>
    <definedName name="France">'1. SUPPLIER Input'!#REF!</definedName>
    <definedName name="Germany" localSheetId="1">'2. VEONEER Input'!#REF!</definedName>
    <definedName name="Germany">'1. SUPPLIER Input'!#REF!</definedName>
    <definedName name="Hungary" localSheetId="1">'2. VEONEER Input'!#REF!</definedName>
    <definedName name="Hungary">'1. SUPPLIER Input'!#REF!</definedName>
    <definedName name="Industry">TPDD!$E$3:$E$100</definedName>
    <definedName name="_xlnm.Print_Area" localSheetId="0">'1. SUPPLIER Input'!$A$1:$N$70</definedName>
    <definedName name="_xlnm.Print_Area" localSheetId="1">'2. VEONEER Input'!$A$4:$O$31</definedName>
    <definedName name="Romania" localSheetId="1">'2. VEONEER Input'!#REF!</definedName>
    <definedName name="Romania">'1. SUPPLIER Input'!#REF!</definedName>
    <definedName name="Z_255E8F80_FCDB_487E_9AAD_98D691C2F5D2_.wvu.Cols" localSheetId="0" hidden="1">'1. SUPPLIER Input'!$N:$XFD</definedName>
    <definedName name="Z_255E8F80_FCDB_487E_9AAD_98D691C2F5D2_.wvu.Cols" localSheetId="1" hidden="1">'2. VEONEER Input'!$O:$XFD</definedName>
    <definedName name="Z_255E8F80_FCDB_487E_9AAD_98D691C2F5D2_.wvu.FilterData" localSheetId="0" hidden="1">'1. SUPPLIER Input'!#REF!</definedName>
    <definedName name="Z_255E8F80_FCDB_487E_9AAD_98D691C2F5D2_.wvu.FilterData" localSheetId="1" hidden="1">'2. VEONEER Input'!#REF!</definedName>
    <definedName name="Z_255E8F80_FCDB_487E_9AAD_98D691C2F5D2_.wvu.Rows" localSheetId="0" hidden="1">'1. SUPPLIER Input'!$170:$1048576,'1. SUPPLIER Input'!$71:$167</definedName>
    <definedName name="Z_255E8F80_FCDB_487E_9AAD_98D691C2F5D2_.wvu.Rows" localSheetId="1" hidden="1">'2. VEONEER Input'!$32:$1048576,'2. VEONEER Input'!$26:$31</definedName>
    <definedName name="Z_DBAAD475_593A_49D3_AC58_0CB23228CF96_.wvu.Cols" localSheetId="0" hidden="1">'1. SUPPLIER Input'!$N:$XFD</definedName>
    <definedName name="Z_DBAAD475_593A_49D3_AC58_0CB23228CF96_.wvu.Cols" localSheetId="1" hidden="1">'2. VEONEER Input'!$O:$XFD</definedName>
    <definedName name="Z_DBAAD475_593A_49D3_AC58_0CB23228CF96_.wvu.FilterData" localSheetId="0" hidden="1">'1. SUPPLIER Input'!#REF!</definedName>
    <definedName name="Z_DBAAD475_593A_49D3_AC58_0CB23228CF96_.wvu.FilterData" localSheetId="1" hidden="1">'2. VEONEER Input'!#REF!</definedName>
    <definedName name="Z_DBAAD475_593A_49D3_AC58_0CB23228CF96_.wvu.PrintArea" localSheetId="0" hidden="1">'1. SUPPLIER Input'!$A$1:$M$70</definedName>
    <definedName name="Z_DBAAD475_593A_49D3_AC58_0CB23228CF96_.wvu.PrintArea" localSheetId="1" hidden="1">'2. VEONEER Input'!$A$4:$N$25</definedName>
    <definedName name="Z_DBAAD475_593A_49D3_AC58_0CB23228CF96_.wvu.Rows" localSheetId="0" hidden="1">'1. SUPPLIER Input'!$172:$1048576,'1. SUPPLIER Input'!$71:$168</definedName>
    <definedName name="Z_DBAAD475_593A_49D3_AC58_0CB23228CF96_.wvu.Rows" localSheetId="1" hidden="1">'2. VEONEER Input'!$32:$1048576,'2. VEONEER Input'!$26:$31</definedName>
  </definedNames>
  <calcPr calcId="191028"/>
  <customWorkbookViews>
    <customWorkbookView name="Liana Papuc - Personal View" guid="{255E8F80-FCDB-487E-9AAD-98D691C2F5D2}" mergeInterval="0" personalView="1" maximized="1" windowWidth="1436" windowHeight="675" activeSheetId="1"/>
    <customWorkbookView name="Alexandru Tudorache - Personal View" guid="{DBAAD475-593A-49D3-AC58-0CB23228CF96}" mergeInterval="0" personalView="1" maximized="1" windowWidth="1600" windowHeight="71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7" i="14" l="1"/>
  <c r="C216" i="14"/>
  <c r="C215" i="14"/>
  <c r="C209" i="14"/>
  <c r="C210" i="14"/>
  <c r="C211" i="14"/>
  <c r="C212" i="14"/>
  <c r="C213" i="14"/>
  <c r="C214" i="14"/>
  <c r="C208" i="14"/>
  <c r="C207" i="14"/>
  <c r="C206" i="14"/>
  <c r="C205" i="14"/>
  <c r="C204" i="14"/>
  <c r="C203" i="14"/>
  <c r="C202" i="14"/>
  <c r="C201" i="14"/>
  <c r="C200" i="14"/>
  <c r="C199" i="14"/>
  <c r="C198" i="14"/>
  <c r="C197" i="14"/>
  <c r="C196" i="14"/>
  <c r="C195" i="14"/>
  <c r="C194" i="14"/>
  <c r="C193" i="14"/>
  <c r="C192" i="14"/>
  <c r="C191" i="14" l="1"/>
  <c r="C187" i="14"/>
  <c r="C188" i="14"/>
  <c r="C189" i="14"/>
  <c r="C190" i="14"/>
  <c r="C186" i="14"/>
  <c r="C182" i="14"/>
  <c r="C183" i="14"/>
  <c r="C184" i="14"/>
  <c r="C185"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2" i="14"/>
  <c r="C101" i="14"/>
  <c r="C100" i="14"/>
  <c r="C103"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1" i="14"/>
  <c r="C28" i="14"/>
  <c r="C29" i="14"/>
  <c r="C30" i="14"/>
  <c r="C32" i="14"/>
  <c r="C27" i="14"/>
  <c r="C26" i="14"/>
  <c r="C25" i="14"/>
  <c r="C23" i="14"/>
  <c r="C24" i="14"/>
  <c r="C22" i="14"/>
  <c r="C17" i="14"/>
  <c r="C18" i="14"/>
  <c r="C19" i="14"/>
  <c r="C20" i="14"/>
  <c r="C21" i="14"/>
  <c r="C16" i="14"/>
  <c r="C15" i="14"/>
  <c r="C10" i="14"/>
  <c r="C11" i="14"/>
  <c r="C12" i="14"/>
  <c r="C13" i="14"/>
  <c r="C14" i="14"/>
  <c r="C9" i="14"/>
  <c r="C2" i="14"/>
  <c r="C5" i="14"/>
  <c r="C6" i="14"/>
  <c r="C7" i="14"/>
  <c r="C8" i="14"/>
  <c r="C4" i="14"/>
  <c r="C3" i="14"/>
  <c r="C1" i="14"/>
  <c r="C26" i="11" l="1"/>
  <c r="D26" i="11"/>
  <c r="G16" i="11"/>
  <c r="F16" i="11"/>
  <c r="E16" i="11"/>
  <c r="Z10" i="11"/>
  <c r="D16" i="11"/>
  <c r="C16" i="11"/>
  <c r="AD10" i="11"/>
  <c r="AC10" i="11"/>
  <c r="F10" i="11"/>
  <c r="I21" i="11"/>
  <c r="J21" i="11"/>
  <c r="H21" i="11"/>
  <c r="G21" i="11"/>
  <c r="F21" i="11"/>
  <c r="E21" i="11"/>
  <c r="D21" i="11"/>
  <c r="C21" i="11"/>
  <c r="K16" i="11"/>
  <c r="J16" i="11"/>
  <c r="J10" i="13"/>
  <c r="E10" i="13"/>
  <c r="O11" i="2"/>
  <c r="L29" i="13"/>
  <c r="O12" i="2"/>
  <c r="H68" i="2" l="1"/>
  <c r="H45" i="2" l="1"/>
  <c r="C68" i="2"/>
  <c r="AB10" i="11" l="1"/>
  <c r="AA10" i="11"/>
  <c r="T10" i="11"/>
  <c r="S10" i="11"/>
  <c r="Q10" i="11"/>
  <c r="R10" i="11"/>
  <c r="P10" i="11" a="1"/>
  <c r="P10" i="11" s="1"/>
  <c r="O10" i="11" a="1"/>
  <c r="O10" i="11" s="1"/>
  <c r="N10" i="11" a="1"/>
  <c r="N10" i="11" s="1"/>
  <c r="K10" i="11" a="1"/>
  <c r="K10" i="11" s="1"/>
  <c r="I10" i="11" a="1"/>
  <c r="I10" i="11" s="1"/>
  <c r="L10" i="11" a="1"/>
  <c r="L10" i="11" s="1"/>
  <c r="E10" i="11" a="1"/>
  <c r="E10" i="11" s="1"/>
  <c r="C10" i="11" a="1"/>
  <c r="C10" i="11" s="1"/>
  <c r="C60" i="2"/>
  <c r="C59" i="2"/>
  <c r="E25" i="10"/>
  <c r="E12" i="10"/>
  <c r="E24" i="10"/>
  <c r="E23" i="10"/>
  <c r="E30" i="10"/>
  <c r="E28" i="10"/>
  <c r="E27" i="10"/>
  <c r="E26" i="10"/>
  <c r="E31" i="10"/>
  <c r="E32" i="10"/>
  <c r="E15" i="10"/>
  <c r="E21" i="10"/>
  <c r="E114" i="10"/>
  <c r="E113" i="10"/>
  <c r="E112" i="10"/>
  <c r="E111" i="10"/>
  <c r="E110" i="10"/>
  <c r="E109" i="10"/>
  <c r="E108" i="10"/>
  <c r="E107" i="10"/>
  <c r="EY15" i="5"/>
  <c r="K4" i="6" l="1"/>
  <c r="J4" i="6" l="1"/>
  <c r="A4" i="7" l="1"/>
  <c r="I4" i="7" s="1"/>
  <c r="G4" i="7" l="1"/>
  <c r="E106" i="10" l="1"/>
  <c r="E105" i="10"/>
  <c r="E104" i="10"/>
  <c r="E103" i="10"/>
  <c r="E102" i="10"/>
  <c r="E101" i="10"/>
  <c r="E100" i="10"/>
  <c r="C100" i="10"/>
  <c r="E99" i="10"/>
  <c r="E98" i="10"/>
  <c r="E97" i="10"/>
  <c r="E96" i="10"/>
  <c r="E95" i="10"/>
  <c r="E94" i="10"/>
  <c r="E93" i="10"/>
  <c r="C93" i="10"/>
  <c r="E92" i="10"/>
  <c r="E91" i="10"/>
  <c r="E90" i="10"/>
  <c r="E89" i="10"/>
  <c r="E88" i="10"/>
  <c r="E87" i="10"/>
  <c r="E86" i="10"/>
  <c r="C86" i="10"/>
  <c r="E85" i="10"/>
  <c r="E84" i="10"/>
  <c r="E83" i="10"/>
  <c r="E82" i="10"/>
  <c r="E81" i="10"/>
  <c r="E80" i="10"/>
  <c r="E79" i="10"/>
  <c r="C79" i="10"/>
  <c r="E78" i="10"/>
  <c r="E77" i="10"/>
  <c r="E76" i="10"/>
  <c r="E75" i="10"/>
  <c r="E74" i="10"/>
  <c r="E73" i="10"/>
  <c r="E72" i="10"/>
  <c r="C72" i="10"/>
  <c r="E71" i="10"/>
  <c r="E70" i="10"/>
  <c r="E69" i="10"/>
  <c r="E68" i="10"/>
  <c r="E67" i="10"/>
  <c r="E66" i="10"/>
  <c r="E65" i="10"/>
  <c r="C65" i="10"/>
  <c r="E57" i="10"/>
  <c r="E64" i="10"/>
  <c r="E63" i="10"/>
  <c r="E62" i="10"/>
  <c r="E61" i="10"/>
  <c r="E60" i="10"/>
  <c r="E59" i="10"/>
  <c r="E58" i="10"/>
  <c r="C58" i="10"/>
  <c r="C51" i="10"/>
  <c r="E56" i="10"/>
  <c r="E55" i="10"/>
  <c r="E54" i="10"/>
  <c r="E53" i="10"/>
  <c r="E52" i="10"/>
  <c r="E51" i="10"/>
  <c r="E48" i="10"/>
  <c r="E50" i="10"/>
  <c r="E49" i="10"/>
  <c r="E47" i="10"/>
  <c r="E46" i="10"/>
  <c r="E45" i="10"/>
  <c r="E44" i="10"/>
  <c r="E43" i="10"/>
  <c r="E42" i="10"/>
  <c r="E37" i="10"/>
  <c r="E38" i="10"/>
  <c r="E39" i="10"/>
  <c r="K15" i="5"/>
  <c r="E22" i="10"/>
  <c r="E19" i="10" s="1"/>
  <c r="E5" i="10"/>
  <c r="E20" i="10"/>
  <c r="E41" i="10"/>
  <c r="E40" i="10"/>
  <c r="E18" i="10"/>
  <c r="E16" i="10"/>
  <c r="E13" i="10" s="1"/>
  <c r="E14" i="10"/>
  <c r="E9" i="10"/>
  <c r="E8" i="10"/>
  <c r="AM2" i="10"/>
  <c r="AN2" i="10"/>
  <c r="AO2" i="10"/>
  <c r="AP2" i="10"/>
  <c r="AQ2" i="10"/>
  <c r="AR2" i="10"/>
  <c r="AS2" i="10"/>
  <c r="AM5" i="10"/>
  <c r="AN5" i="10"/>
  <c r="AO5" i="10"/>
  <c r="AP5" i="10"/>
  <c r="AQ5" i="10"/>
  <c r="AR5" i="10"/>
  <c r="AS5" i="10"/>
  <c r="AM6" i="10"/>
  <c r="AN6" i="10"/>
  <c r="AO6" i="10"/>
  <c r="AP6" i="10"/>
  <c r="AQ6" i="10"/>
  <c r="AR6" i="10"/>
  <c r="AS6" i="10"/>
  <c r="AM7" i="10"/>
  <c r="AN7" i="10"/>
  <c r="AO7" i="10"/>
  <c r="AP7" i="10"/>
  <c r="AQ7" i="10"/>
  <c r="AR7" i="10"/>
  <c r="AS7" i="10"/>
  <c r="AS10" i="10"/>
  <c r="AR10" i="10"/>
  <c r="AQ10" i="10"/>
  <c r="AP10" i="10"/>
  <c r="AO10" i="10"/>
  <c r="AN10" i="10"/>
  <c r="AM10" i="10"/>
  <c r="AS9" i="10"/>
  <c r="AR9" i="10"/>
  <c r="AQ9" i="10"/>
  <c r="AP9" i="10"/>
  <c r="AO9" i="10"/>
  <c r="AN9" i="10"/>
  <c r="AM9" i="10"/>
  <c r="AS8" i="10"/>
  <c r="AR8" i="10"/>
  <c r="AQ8" i="10"/>
  <c r="AP8" i="10"/>
  <c r="AO8" i="10"/>
  <c r="AN8" i="10"/>
  <c r="AM8" i="10"/>
  <c r="S4" i="6" l="1"/>
  <c r="FH15" i="5"/>
  <c r="DU15" i="5"/>
  <c r="EE15" i="5" s="1"/>
  <c r="G15" i="5" l="1"/>
  <c r="R4" i="6"/>
  <c r="EW15" i="5"/>
  <c r="CM15" i="5" l="1"/>
  <c r="E33" i="10" l="1"/>
  <c r="E7" i="10"/>
  <c r="E34" i="10" s="1"/>
  <c r="BD15" i="5"/>
  <c r="E6" i="10"/>
  <c r="E36" i="10" s="1"/>
  <c r="C55" i="2"/>
  <c r="C57" i="2"/>
  <c r="C56" i="2"/>
  <c r="C58" i="2"/>
  <c r="C54" i="2"/>
  <c r="I4" i="6" l="1"/>
  <c r="E4" i="10"/>
  <c r="B15" i="5"/>
  <c r="BI15" i="5" l="1"/>
  <c r="BC15" i="5"/>
  <c r="CK39" i="4" l="1"/>
  <c r="AQ15" i="5"/>
  <c r="AD15" i="5"/>
  <c r="AC15" i="5" l="1"/>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7" i="4"/>
  <c r="DT4" i="5" l="1" a="1"/>
  <c r="DT4" i="5" s="1"/>
  <c r="DT15" i="5"/>
  <c r="EG15" i="5" s="1"/>
  <c r="DX15" i="5" l="1"/>
  <c r="DZ15" i="5"/>
  <c r="EB15" i="5"/>
  <c r="EF15" i="5"/>
  <c r="DV15" i="5"/>
  <c r="ED15" i="5"/>
  <c r="CK8" i="4" l="1"/>
  <c r="CK9" i="4"/>
  <c r="CK10" i="4"/>
  <c r="CK12" i="4"/>
  <c r="CK15" i="4"/>
  <c r="CK16" i="4"/>
  <c r="CK17" i="4"/>
  <c r="CK18" i="4"/>
  <c r="CK19" i="4"/>
  <c r="CK21" i="4"/>
  <c r="CK22" i="4"/>
  <c r="CK23" i="4"/>
  <c r="CK24" i="4"/>
  <c r="CK25" i="4"/>
  <c r="CK28" i="4"/>
  <c r="CK29" i="4"/>
  <c r="CK30" i="4"/>
  <c r="CK31" i="4"/>
  <c r="CK33" i="4"/>
  <c r="CK34" i="4"/>
  <c r="CK35" i="4"/>
  <c r="CK37" i="4"/>
  <c r="CK38" i="4"/>
  <c r="CK40" i="4"/>
  <c r="CK41" i="4"/>
  <c r="CK44" i="4"/>
  <c r="CK45" i="4"/>
  <c r="CK46" i="4"/>
  <c r="CK47" i="4"/>
  <c r="CK48" i="4"/>
  <c r="CK49" i="4"/>
  <c r="CK50" i="4"/>
  <c r="CK51" i="4"/>
  <c r="CK52" i="4"/>
  <c r="CK55" i="4"/>
  <c r="CK56" i="4"/>
  <c r="CK58" i="4"/>
  <c r="CK60" i="4"/>
  <c r="CK61" i="4"/>
  <c r="CK62" i="4"/>
  <c r="CK63" i="4"/>
  <c r="CK64" i="4"/>
  <c r="CK65" i="4"/>
  <c r="CK66" i="4"/>
  <c r="CK69" i="4"/>
  <c r="CK72" i="4"/>
  <c r="CK75" i="4"/>
  <c r="CK77" i="4"/>
  <c r="CK78" i="4"/>
  <c r="CK79" i="4"/>
  <c r="CK80" i="4"/>
  <c r="CK81" i="4"/>
  <c r="CK82" i="4"/>
  <c r="CK83" i="4"/>
  <c r="CK84" i="4"/>
  <c r="CK85" i="4"/>
  <c r="CK86" i="4"/>
  <c r="CK87" i="4"/>
  <c r="CK88" i="4"/>
  <c r="CK89" i="4"/>
  <c r="CK90" i="4"/>
  <c r="CK91" i="4"/>
  <c r="CK93" i="4"/>
  <c r="CK94" i="4"/>
  <c r="CK95" i="4"/>
  <c r="CK96" i="4"/>
  <c r="CK98" i="4"/>
  <c r="CK99" i="4"/>
  <c r="CK100" i="4"/>
  <c r="CK101" i="4"/>
  <c r="CK102" i="4"/>
  <c r="CK103" i="4"/>
  <c r="CK104" i="4"/>
  <c r="CK107" i="4"/>
  <c r="CK108" i="4"/>
  <c r="CK109" i="4"/>
  <c r="CK111" i="4"/>
  <c r="CK112" i="4"/>
  <c r="CK113" i="4"/>
  <c r="CK114" i="4"/>
  <c r="CK115" i="4"/>
  <c r="CK116" i="4"/>
  <c r="CK120" i="4"/>
  <c r="CK121" i="4"/>
  <c r="CK123" i="4"/>
  <c r="CK124" i="4"/>
  <c r="CK125" i="4"/>
  <c r="CK126" i="4"/>
  <c r="CK127" i="4"/>
  <c r="CK128" i="4"/>
  <c r="CK129" i="4"/>
  <c r="CK133" i="4"/>
  <c r="CK134" i="4"/>
  <c r="CK137" i="4"/>
  <c r="CK138" i="4"/>
  <c r="CK139" i="4"/>
  <c r="CK143" i="4"/>
  <c r="CK145" i="4"/>
  <c r="CK146" i="4"/>
  <c r="CK147" i="4"/>
  <c r="CK149" i="4"/>
  <c r="CK150" i="4"/>
  <c r="CK151" i="4"/>
  <c r="CK153" i="4"/>
  <c r="CK154" i="4"/>
  <c r="CK156" i="4"/>
  <c r="CK157" i="4"/>
  <c r="CK158" i="4"/>
  <c r="CK159" i="4"/>
  <c r="CK7" i="4"/>
  <c r="AB7" i="4" l="1"/>
  <c r="CK11" i="4" s="1"/>
  <c r="FP15" i="5" l="1"/>
  <c r="A15" i="5" l="1"/>
  <c r="BB15" i="5" l="1"/>
  <c r="AJ15" i="5"/>
  <c r="AK15" i="5"/>
  <c r="FI15" i="5" l="1"/>
  <c r="ED19" i="5"/>
  <c r="FL15" i="5" l="1"/>
  <c r="V4" i="6" l="1"/>
  <c r="F4" i="6"/>
  <c r="L4" i="6"/>
  <c r="N4" i="6"/>
  <c r="P4" i="6"/>
  <c r="U4" i="6"/>
  <c r="H4" i="7" l="1"/>
  <c r="E4" i="7"/>
  <c r="H4" i="6" l="1"/>
  <c r="A4" i="6"/>
  <c r="FB15" i="5" l="1"/>
  <c r="FA15" i="5"/>
  <c r="T4" i="6" l="1"/>
  <c r="Q4" i="6"/>
  <c r="O4" i="6"/>
  <c r="M4" i="6"/>
  <c r="Z4" i="6" l="1"/>
  <c r="AC4" i="6"/>
  <c r="H15" i="5" l="1"/>
  <c r="I15" i="5"/>
  <c r="L15" i="5"/>
  <c r="CR15" i="5"/>
  <c r="CL15" i="5"/>
  <c r="AA8" i="4" l="1"/>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7" i="4"/>
  <c r="EP15" i="5" l="1"/>
  <c r="EA15" i="5" l="1"/>
  <c r="EJ15" i="5"/>
  <c r="EC15" i="5"/>
  <c r="EH15" i="5"/>
  <c r="DY15" i="5" l="1"/>
  <c r="EK15" i="5"/>
  <c r="ES15" i="5"/>
  <c r="A3" i="5"/>
  <c r="DS15" i="5"/>
  <c r="DI15" i="5"/>
  <c r="CC15" i="5"/>
  <c r="BH15" i="5"/>
  <c r="BE15" i="5"/>
  <c r="BA15" i="5"/>
  <c r="AP15" i="5"/>
  <c r="AM15" i="5"/>
  <c r="AI15" i="5"/>
  <c r="AB15" i="5"/>
  <c r="CF15" i="5" l="1"/>
  <c r="BX15" i="5"/>
  <c r="BP15" i="5"/>
  <c r="DM15" i="5"/>
  <c r="AB8" i="4" l="1"/>
  <c r="CK13" i="4" s="1"/>
  <c r="AB9" i="4"/>
  <c r="CK14" i="4" s="1"/>
  <c r="AB10" i="4"/>
  <c r="CK20" i="4" s="1"/>
  <c r="AB11" i="4"/>
  <c r="CK26" i="4" s="1"/>
  <c r="AB12" i="4"/>
  <c r="CK27" i="4" s="1"/>
  <c r="AB13" i="4"/>
  <c r="CK32" i="4" s="1"/>
  <c r="AB14" i="4"/>
  <c r="CK36" i="4" s="1"/>
  <c r="AB15" i="4"/>
  <c r="AB17" i="4"/>
  <c r="CK42" i="4" s="1"/>
  <c r="AB18" i="4"/>
  <c r="CK43" i="4" s="1"/>
  <c r="AB19" i="4"/>
  <c r="CK53" i="4" s="1"/>
  <c r="AB20" i="4"/>
  <c r="CK54" i="4" s="1"/>
  <c r="AB21" i="4"/>
  <c r="CK57" i="4" s="1"/>
  <c r="AB22" i="4"/>
  <c r="CK59" i="4" s="1"/>
  <c r="AB23" i="4"/>
  <c r="CK67" i="4" s="1"/>
  <c r="AB24" i="4"/>
  <c r="CK68" i="4" s="1"/>
  <c r="AB25" i="4"/>
  <c r="CK70" i="4" s="1"/>
  <c r="AB26" i="4"/>
  <c r="CK71" i="4" s="1"/>
  <c r="AB27" i="4"/>
  <c r="AB28" i="4"/>
  <c r="CK73" i="4" s="1"/>
  <c r="AB29" i="4"/>
  <c r="CK74" i="4" s="1"/>
  <c r="AB30" i="4"/>
  <c r="AB32" i="4"/>
  <c r="CK92" i="4" s="1"/>
  <c r="AB33" i="4"/>
  <c r="CK97" i="4" s="1"/>
  <c r="AB34" i="4"/>
  <c r="CK105" i="4" s="1"/>
  <c r="AB35" i="4"/>
  <c r="CK106" i="4" s="1"/>
  <c r="AB36" i="4"/>
  <c r="CK110" i="4" s="1"/>
  <c r="AB37" i="4"/>
  <c r="CK117" i="4" s="1"/>
  <c r="AB38" i="4"/>
  <c r="CK118" i="4" s="1"/>
  <c r="AB39" i="4"/>
  <c r="CK119" i="4" s="1"/>
  <c r="AB40" i="4"/>
  <c r="CK122" i="4" s="1"/>
  <c r="AB42" i="4"/>
  <c r="CK130" i="4" s="1"/>
  <c r="AB43" i="4"/>
  <c r="CK131" i="4" s="1"/>
  <c r="AB44" i="4"/>
  <c r="CK132" i="4" s="1"/>
  <c r="AB45" i="4"/>
  <c r="CK135" i="4" s="1"/>
  <c r="AB46" i="4"/>
  <c r="CK136" i="4" s="1"/>
  <c r="AB47" i="4"/>
  <c r="CK140" i="4" s="1"/>
  <c r="AB48" i="4"/>
  <c r="CK141" i="4" s="1"/>
  <c r="AB49" i="4"/>
  <c r="CK142" i="4" s="1"/>
  <c r="AB50" i="4"/>
  <c r="CK144" i="4" s="1"/>
  <c r="AB51" i="4"/>
  <c r="CK148" i="4" s="1"/>
  <c r="AB52" i="4"/>
  <c r="CK152" i="4" s="1"/>
  <c r="AB54" i="4"/>
  <c r="AB55" i="4"/>
  <c r="CK155" i="4" s="1"/>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CK76" i="4" l="1"/>
  <c r="E15" i="5"/>
  <c r="F15" i="5" s="1"/>
  <c r="AL15" i="5"/>
  <c r="EZ15" i="5"/>
  <c r="FE15" i="5"/>
  <c r="D15" i="5" l="1"/>
  <c r="B1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Arnaud Soret</author>
  </authors>
  <commentList>
    <comment ref="H18" authorId="0" shapeId="0" xr:uid="{462773E7-CBBD-4C9D-8BBB-F48D38F2CBA7}">
      <text>
        <r>
          <rPr>
            <i/>
            <sz val="10"/>
            <color indexed="56"/>
            <rFont val="Calibri"/>
            <family val="2"/>
            <scheme val="minor"/>
          </rPr>
          <t>The D-U-N-S® (Data Universal Numbering System) Number is a worldwide, coherent identification number that is assigned by Dun &amp; Bradstreet.
In case your company does not have yet a D-U-N-S® number, please indicate "N/A" in the cell.</t>
        </r>
      </text>
    </comment>
    <comment ref="H19" authorId="0" shapeId="0" xr:uid="{EE82ED1A-AB0E-4350-9E88-CE856993283C}">
      <text>
        <r>
          <rPr>
            <i/>
            <sz val="10"/>
            <color indexed="56"/>
            <rFont val="Calibri"/>
            <family val="2"/>
            <scheme val="minor"/>
          </rPr>
          <t>- VAT Number for European Countries
- EIN Number for United States
In case your company have neither VAT Number nor EIN Number, please indicate "N/A" in the cell.</t>
        </r>
      </text>
    </comment>
    <comment ref="C29" authorId="0" shapeId="0" xr:uid="{8BE1948F-6419-4747-8159-62E840F61116}">
      <text>
        <r>
          <rPr>
            <i/>
            <sz val="10"/>
            <color indexed="56"/>
            <rFont val="Calibri"/>
            <family val="2"/>
            <scheme val="minor"/>
          </rPr>
          <t xml:space="preserve">By default this person will be used as </t>
        </r>
        <r>
          <rPr>
            <b/>
            <i/>
            <sz val="10"/>
            <color indexed="56"/>
            <rFont val="Calibri"/>
            <family val="2"/>
            <scheme val="minor"/>
          </rPr>
          <t xml:space="preserve">Main Contact </t>
        </r>
        <r>
          <rPr>
            <i/>
            <sz val="10"/>
            <color indexed="56"/>
            <rFont val="Calibri"/>
            <family val="2"/>
            <scheme val="minor"/>
          </rPr>
          <t xml:space="preserve">for Veoneer.
</t>
        </r>
      </text>
    </comment>
    <comment ref="C30" authorId="0" shapeId="0" xr:uid="{424D5B6C-9408-40FD-9D29-3253CC24C1AE}">
      <text>
        <r>
          <rPr>
            <i/>
            <sz val="10"/>
            <color indexed="56"/>
            <rFont val="Calibri"/>
            <family val="2"/>
            <scheme val="minor"/>
          </rPr>
          <t xml:space="preserve">Contact person that can be reached 24h/day, 7d/week, in case of real EMERGENCY.
This person should be able to take himself decisions or reach immediately the Top Management.
</t>
        </r>
      </text>
    </comment>
    <comment ref="C31" authorId="0" shapeId="0" xr:uid="{3E48C77D-0FA9-4269-9020-6430E4E061F7}">
      <text>
        <r>
          <rPr>
            <i/>
            <sz val="10"/>
            <color indexed="56"/>
            <rFont val="Calibri"/>
            <family val="2"/>
            <scheme val="minor"/>
          </rPr>
          <t>This contact might be used for finance related topics or also bank account confirmation.</t>
        </r>
      </text>
    </comment>
    <comment ref="C32" authorId="0" shapeId="0" xr:uid="{511B63A7-862B-481D-B171-2DA1DFCCF796}">
      <text>
        <r>
          <rPr>
            <i/>
            <sz val="10"/>
            <color indexed="56"/>
            <rFont val="Calibri"/>
            <family val="2"/>
            <scheme val="minor"/>
          </rPr>
          <t xml:space="preserve">This e-mail address will receive the Request For Quotation (RFQ).
It can be a group e-mail like "sales@yourcompany.com".
</t>
        </r>
      </text>
    </comment>
    <comment ref="C33" authorId="0" shapeId="0" xr:uid="{A8C5FC54-5ABE-4B77-B9E9-14EF257B49CB}">
      <text>
        <r>
          <rPr>
            <i/>
            <sz val="10"/>
            <color indexed="56"/>
            <rFont val="Calibri"/>
            <family val="2"/>
            <scheme val="minor"/>
          </rPr>
          <t>This e-mail address will receive the Purchase Orders (PO) from Veoneer.
It can be a group e-mail like "PurchaseOrders@yourcompany.com".</t>
        </r>
      </text>
    </comment>
    <comment ref="C34" authorId="0" shapeId="0" xr:uid="{CBED6EFB-70A7-41F7-A517-6D9F5A18D00F}">
      <text>
        <r>
          <rPr>
            <i/>
            <sz val="10"/>
            <color indexed="56"/>
            <rFont val="Calibri"/>
            <family val="2"/>
            <scheme val="minor"/>
          </rPr>
          <t>You can select other contacts types if needed by selecting in the drop-down list.
It is also possible to create several contacts from the same department and indicate their title in the last column.
For instance :
 - Quality Dept. - Quality Manager
...</t>
        </r>
      </text>
    </comment>
    <comment ref="C46" authorId="0" shapeId="0" xr:uid="{A837D9E5-9814-4AB4-8AFD-45E40D512568}">
      <text>
        <r>
          <rPr>
            <i/>
            <sz val="10"/>
            <color indexed="56"/>
            <rFont val="Calibri"/>
            <family val="2"/>
            <scheme val="minor"/>
          </rPr>
          <t>Components that are entering into the Bill of Material of Veoneer products</t>
        </r>
      </text>
    </comment>
    <comment ref="H46" authorId="0" shapeId="0" xr:uid="{EAC5505A-B686-440E-941E-248A67A5E7BF}">
      <text>
        <r>
          <rPr>
            <i/>
            <sz val="10"/>
            <color indexed="56"/>
            <rFont val="Calibri"/>
            <family val="2"/>
            <scheme val="minor"/>
          </rPr>
          <t>Goods or Services that are not entering into the Bill of Material of Veoneer produtcs</t>
        </r>
      </text>
    </comment>
    <comment ref="F48" authorId="0" shapeId="0" xr:uid="{F01D6839-2C6F-424F-9AA0-0D39994F1BEE}">
      <text>
        <r>
          <rPr>
            <i/>
            <sz val="10"/>
            <color indexed="56"/>
            <rFont val="Calibri"/>
            <family val="2"/>
            <scheme val="minor"/>
          </rPr>
          <t>Indicate ONLY the Veoneer entity which will be your main customer</t>
        </r>
      </text>
    </comment>
    <comment ref="G48" authorId="0" shapeId="0" xr:uid="{BCAD887D-BE03-41C6-A1A6-CEBABDAD5948}">
      <text>
        <r>
          <rPr>
            <i/>
            <sz val="10"/>
            <color indexed="56"/>
            <rFont val="Calibri"/>
            <family val="2"/>
            <scheme val="minor"/>
          </rPr>
          <t xml:space="preserve">Delivery conditions based on INCOTERMS 2010.
Preferred ones are :
- FCA
- DAP
- DDP
Initial quote is required in FCA and DAP.
</t>
        </r>
      </text>
    </comment>
    <comment ref="I48" authorId="0" shapeId="0" xr:uid="{7FB35A59-C3AB-4D4F-B3A3-6854F89874D4}">
      <text>
        <r>
          <rPr>
            <i/>
            <sz val="10"/>
            <color indexed="56"/>
            <rFont val="Calibri"/>
            <family val="2"/>
            <scheme val="minor"/>
          </rPr>
          <t xml:space="preserve">Select your most reasonable proposal.
In case your proposal is less than 90 credit days, it might be rejected.
Veoneer is suggesting 90 days, End of Month.
</t>
        </r>
      </text>
    </comment>
    <comment ref="C63" authorId="0" shapeId="0" xr:uid="{C7F02BCA-F106-4246-B23E-8EDA29E3631E}">
      <text>
        <r>
          <rPr>
            <i/>
            <sz val="10"/>
            <color indexed="56"/>
            <rFont val="Calibri"/>
            <family val="2"/>
            <scheme val="minor"/>
          </rPr>
          <t>Please also provide an official document to certify your bank details are correct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Arnaud Soret</author>
    <author>Author</author>
  </authors>
  <commentList>
    <comment ref="J21" authorId="0" shapeId="0" xr:uid="{D1D74CCA-DAAA-458E-8E25-02892AEE5A61}">
      <text>
        <r>
          <rPr>
            <i/>
            <sz val="10"/>
            <color indexed="17"/>
            <rFont val="Calibri"/>
            <family val="2"/>
            <scheme val="minor"/>
          </rPr>
          <t>If you are not sure, please ask your finance colleagues to help you to fill in this field</t>
        </r>
      </text>
    </comment>
    <comment ref="E22" authorId="1" shapeId="0" xr:uid="{CC9CF638-5E9E-4E72-9349-8F9DCAC31532}">
      <text>
        <r>
          <rPr>
            <i/>
            <sz val="10"/>
            <color indexed="17"/>
            <rFont val="Calibri"/>
            <family val="2"/>
            <scheme val="minor"/>
          </rPr>
          <t>Only for Intercompany.
This information should be provided by the person handeling the Intercompany Reconciliation (Finance department accouts payable or controlling)</t>
        </r>
      </text>
    </comment>
    <comment ref="E23" authorId="0" shapeId="0" xr:uid="{6FACAE6B-E539-429E-A64E-B473738DCFB3}">
      <text>
        <r>
          <rPr>
            <i/>
            <sz val="10"/>
            <color indexed="17"/>
            <rFont val="Calibri"/>
            <family val="2"/>
            <scheme val="minor"/>
          </rPr>
          <t>Only if the Supplier is also a Customer of Veoneer</t>
        </r>
      </text>
    </comment>
    <comment ref="E24" authorId="0" shapeId="0" xr:uid="{4D24B9E1-5053-4708-BD04-AA0D8AE77C15}">
      <text>
        <r>
          <rPr>
            <i/>
            <sz val="10"/>
            <color indexed="17"/>
            <rFont val="Calibri"/>
            <family val="2"/>
            <scheme val="minor"/>
          </rPr>
          <t>A self-billing invoice is an arrangement between the supplier and the buyer, wherein the customer prepares the invoice for the supplier and sends them a copy along with the payment. 
For this arrangement to be made, both parties have to be VAT registered and a VAT number is generated.</t>
        </r>
      </text>
    </comment>
    <comment ref="E25" authorId="0" shapeId="0" xr:uid="{65DFBE58-7883-4218-8330-68C098B60725}">
      <text>
        <r>
          <rPr>
            <i/>
            <sz val="10"/>
            <color indexed="17"/>
            <rFont val="Calibri"/>
            <family val="2"/>
            <scheme val="minor"/>
          </rPr>
          <t>Enter the Supplier# of the Payee to connect the new supplier to an existing Payee</t>
        </r>
      </text>
    </comment>
    <comment ref="E26" authorId="0" shapeId="0" xr:uid="{0FDCC4D3-769A-44EC-9B3C-66DED0849DAA}">
      <text>
        <r>
          <rPr>
            <i/>
            <sz val="10"/>
            <color indexed="17"/>
            <rFont val="Calibri"/>
            <family val="2"/>
            <scheme val="minor"/>
          </rPr>
          <t>Only if the Supplier was already existing in the local ERP and not yet created in Supplier Board.</t>
        </r>
      </text>
    </comment>
    <comment ref="E27" authorId="0" shapeId="0" xr:uid="{1DC9E8EC-78E6-4A38-BDDA-AD1C7FF395F5}">
      <text>
        <r>
          <rPr>
            <i/>
            <sz val="10"/>
            <color indexed="17"/>
            <rFont val="Calibri"/>
            <family val="2"/>
            <scheme val="minor"/>
          </rPr>
          <t>Only if the Supplier is part of an existing Group in Supplier Board</t>
        </r>
      </text>
    </comment>
    <comment ref="E29" authorId="0" shapeId="0" xr:uid="{770730CD-B3EA-4F0F-9746-56A776CBC8E2}">
      <text>
        <r>
          <rPr>
            <i/>
            <sz val="10"/>
            <color indexed="17"/>
            <rFont val="Calibri"/>
            <family val="2"/>
            <scheme val="minor"/>
          </rPr>
          <t>Will be added by the Supplier Admin, after the supplier has been created in Supplier Board.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Arnaud Soret</author>
  </authors>
  <commentList>
    <comment ref="D20" authorId="0" shapeId="0" xr:uid="{61234199-8828-42F0-A355-4F08593DF865}">
      <text>
        <r>
          <rPr>
            <b/>
            <sz val="9"/>
            <color indexed="81"/>
            <rFont val="Tahoma"/>
            <family val="2"/>
          </rPr>
          <t>DUNS Number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Ana-Maria Militaru</author>
    <author>tc={3F24135C-CCF3-4752-8067-16EAE82FB9ED}</author>
    <author>tc={86179169-A31D-4A3E-A3D0-DD35DBC38940}</author>
    <author>tc={19C7E0FC-6A64-4D87-AB9E-CDE52570E9EC}</author>
    <author>tc={DC3E84D9-CDBD-4A3C-B16C-3809EDC98D1F}</author>
    <author>tc={90D06389-AD0E-4E12-923A-EBA1CBAEBCCD}</author>
    <author>tc={070BED81-F9B4-4DC6-A406-3423CF1984CE}</author>
  </authors>
  <commentList>
    <comment ref="AG5" authorId="0" shapeId="0" xr:uid="{505066F0-A5B7-4A9F-950D-57BB1308D062}">
      <text>
        <r>
          <rPr>
            <b/>
            <sz val="9"/>
            <color indexed="81"/>
            <rFont val="Tahoma"/>
            <family val="2"/>
          </rPr>
          <t>Ana-Maria Militaru:</t>
        </r>
        <r>
          <rPr>
            <sz val="9"/>
            <color indexed="81"/>
            <rFont val="Tahoma"/>
            <family val="2"/>
          </rPr>
          <t xml:space="preserve">source
https://state.1keydata.com/state-abbreviations.php
</t>
        </r>
      </text>
    </comment>
    <comment ref="BU5" authorId="0" shapeId="0" xr:uid="{8E07DAAE-0775-4010-A68F-F349C45B865D}">
      <text>
        <r>
          <rPr>
            <b/>
            <sz val="9"/>
            <color indexed="81"/>
            <rFont val="Tahoma"/>
            <family val="2"/>
          </rPr>
          <t>Ana-Maria Militaru:</t>
        </r>
        <r>
          <rPr>
            <sz val="9"/>
            <color indexed="81"/>
            <rFont val="Tahoma"/>
            <family val="2"/>
          </rPr>
          <t xml:space="preserve">
marked in red are Xeeva payment terms that are not mathching 100% to M3 Payment terms</t>
        </r>
      </text>
    </comment>
    <comment ref="CJ5" authorId="0" shapeId="0" xr:uid="{D71B002E-AB6D-4FEE-BE23-B18A79CC7907}">
      <text>
        <r>
          <rPr>
            <b/>
            <sz val="9"/>
            <color indexed="81"/>
            <rFont val="Tahoma"/>
            <family val="2"/>
          </rPr>
          <t>AMM extract from Supplier board for Postal code settings @07.10.2020</t>
        </r>
        <r>
          <rPr>
            <sz val="9"/>
            <color indexed="81"/>
            <rFont val="Tahoma"/>
            <family val="2"/>
          </rPr>
          <t xml:space="preserve">
</t>
        </r>
      </text>
    </comment>
    <comment ref="CL5" authorId="0" shapeId="0" xr:uid="{7BB663F7-A809-4FA4-A425-E43DE901EF36}">
      <text>
        <r>
          <rPr>
            <b/>
            <sz val="9"/>
            <color indexed="81"/>
            <rFont val="Tahoma"/>
            <family val="2"/>
          </rPr>
          <t>AMM extract from Supplier board for Postal code settings @07.10.2020</t>
        </r>
        <r>
          <rPr>
            <sz val="9"/>
            <color indexed="81"/>
            <rFont val="Tahoma"/>
            <family val="2"/>
          </rPr>
          <t xml:space="preserve">
</t>
        </r>
      </text>
    </comment>
    <comment ref="CM5" authorId="0" shapeId="0" xr:uid="{F1F1DE9B-1166-40EB-84FE-86BCDF13AA1A}">
      <text>
        <r>
          <rPr>
            <b/>
            <sz val="9"/>
            <color indexed="81"/>
            <rFont val="Tahoma"/>
            <family val="2"/>
          </rPr>
          <t>AMM extract from Supplier board for Postal code settings @07.10.2020</t>
        </r>
        <r>
          <rPr>
            <sz val="9"/>
            <color indexed="81"/>
            <rFont val="Tahoma"/>
            <family val="2"/>
          </rPr>
          <t xml:space="preserve">
</t>
        </r>
      </text>
    </comment>
    <comment ref="R6" authorId="0" shapeId="0" xr:uid="{1074546C-EF8F-4244-8858-311C7A48D0A4}">
      <text>
        <r>
          <rPr>
            <b/>
            <sz val="9"/>
            <color indexed="81"/>
            <rFont val="Tahoma"/>
            <family val="2"/>
          </rPr>
          <t>AMM</t>
        </r>
        <r>
          <rPr>
            <sz val="9"/>
            <color indexed="81"/>
            <rFont val="Tahoma"/>
            <family val="2"/>
          </rPr>
          <t xml:space="preserve">
</t>
        </r>
        <r>
          <rPr>
            <b/>
            <sz val="9"/>
            <color indexed="81"/>
            <rFont val="Tahoma"/>
            <family val="2"/>
          </rPr>
          <t>https://veoneer.sharepoint.com/sites/VeoneerFinancialManual/SupportDocuments/VNR_HFM%20Structures_Nov%202019.xlsx?web=1</t>
        </r>
      </text>
    </comment>
    <comment ref="BT8" authorId="1" shapeId="0" xr:uid="{3F24135C-CCF3-4752-8067-16EAE82FB9ED}">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10" authorId="2" shapeId="0" xr:uid="{86179169-A31D-4A3E-A3D0-DD35DBC38940}">
      <text>
        <t>[Threaded comment]
Your version of Excel allows you to read this threaded comment; however, any edits to it will get removed if the file is opened in a newer version of Excel. Learn more: https://go.microsoft.com/fwlink/?linkid=870924
Comment:
    payment term in M3 is  70 days after month end. A new Payment term needs to be created in M3</t>
      </text>
    </comment>
    <comment ref="BT13" authorId="3" shapeId="0" xr:uid="{19C7E0FC-6A64-4D87-AB9E-CDE52570E9EC}">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15" authorId="4" shapeId="0" xr:uid="{DC3E84D9-CDBD-4A3C-B16C-3809EDC98D1F}">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20" authorId="5" shapeId="0" xr:uid="{90D06389-AD0E-4E12-923A-EBA1CBAEBCCD}">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21" authorId="6" shapeId="0" xr:uid="{070BED81-F9B4-4DC6-A406-3423CF1984CE}">
      <text>
        <t>[Threaded comment]
Your version of Excel allows you to read this threaded comment; however, any edits to it will get removed if the file is opened in a newer version of Excel. Learn more: https://go.microsoft.com/fwlink/?linkid=870924
Comment:
    payment term in M3 is  70 days after month end. A new Payment term needs to be created in M3</t>
      </text>
    </comment>
    <comment ref="Z125" authorId="0" shapeId="0" xr:uid="{31DFAD5A-7F28-4928-A6BD-BF112A8C7E06}">
      <text>
        <r>
          <rPr>
            <b/>
            <sz val="9"/>
            <color indexed="81"/>
            <rFont val="Tahoma"/>
            <family val="2"/>
          </rPr>
          <t>North Korea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tc={0D1E98BF-4A51-4F32-A668-09392CE2C996}</author>
    <author>tc={71243A27-ABA1-4628-B2B2-14F8A958CDCF}</author>
    <author>tc={6C0B6A65-041D-4CB8-95B3-C6035191437B}</author>
    <author>Ana-Maria Militaru</author>
    <author>tc={8DA08D1D-E446-4F78-ADC8-8CE8D88164D1}</author>
    <author>tc={7A6EC46E-F4A8-40C2-9068-12281C3BC65D}</author>
  </authors>
  <commentList>
    <comment ref="DM14" authorId="0" shapeId="0" xr:uid="{0D1E98BF-4A51-4F32-A668-09392CE2C996}">
      <text>
        <t>[Threaded comment]
Your version of Excel allows you to read this threaded comment; however, any edits to it will get removed if the file is opened in a newer version of Excel. Learn more: https://go.microsoft.com/fwlink/?linkid=870924
Comment:
    09.07.2020 for Company code 200 the trade code  101 does not exists. Until now for France this field was left empty</t>
      </text>
    </comment>
    <comment ref="DP14" authorId="1" shapeId="0" xr:uid="{71243A27-ABA1-4628-B2B2-14F8A958CDCF}">
      <text>
        <t>[Threaded comment]
Your version of Excel allows you to read this threaded comment; however, any edits to it will get removed if the file is opened in a newer version of Excel. Learn more: https://go.microsoft.com/fwlink/?linkid=870924
Comment:
    09.07.2020 header added as the RPA needs a header, but in M3 the field has no name</t>
      </text>
    </comment>
    <comment ref="DQ14" authorId="2" shapeId="0" xr:uid="{6C0B6A65-041D-4CB8-95B3-C6035191437B}">
      <text>
        <t>[Threaded comment]
Your version of Excel allows you to read this threaded comment; however, any edits to it will get removed if the file is opened in a newer version of Excel. Learn more: https://go.microsoft.com/fwlink/?linkid=870924
Comment:
    09.07.2020 header added as the RPA needs a header, but in M3 the field has no name</t>
      </text>
    </comment>
    <comment ref="F15" authorId="3" shapeId="0" xr:uid="{B6FBFE80-3A39-487A-942C-796AF4D94004}">
      <text>
        <r>
          <rPr>
            <sz val="9"/>
            <color indexed="81"/>
            <rFont val="Tahoma"/>
            <family val="2"/>
          </rPr>
          <t xml:space="preserve">formula to be change in case we will use the State in M3 for US suppliers
</t>
        </r>
      </text>
    </comment>
    <comment ref="T15" authorId="3" shapeId="0" xr:uid="{3A22668C-B7FC-4F6E-BFC3-556EE08D33C0}">
      <text>
        <r>
          <rPr>
            <b/>
            <sz val="9"/>
            <color indexed="81"/>
            <rFont val="Tahoma"/>
            <family val="2"/>
          </rPr>
          <t>Ana-Maria Militaru:</t>
        </r>
        <r>
          <rPr>
            <sz val="9"/>
            <color indexed="81"/>
            <rFont val="Tahoma"/>
            <family val="2"/>
          </rPr>
          <t xml:space="preserve">
1 Paper profile
31 EDI/Papaer copy
41 E-Mail (PDF)/pa
</t>
        </r>
      </text>
    </comment>
    <comment ref="W15" authorId="3" shapeId="0" xr:uid="{49007BE5-7650-4910-9075-242609DD6B61}">
      <text>
        <r>
          <rPr>
            <b/>
            <sz val="9"/>
            <color indexed="81"/>
            <rFont val="Tahoma"/>
            <family val="2"/>
          </rPr>
          <t>Ana-Maria Militaru:</t>
        </r>
        <r>
          <rPr>
            <sz val="9"/>
            <color indexed="81"/>
            <rFont val="Tahoma"/>
            <family val="2"/>
          </rPr>
          <t xml:space="preserve">
0-No autonatic printout
10 yes</t>
        </r>
      </text>
    </comment>
    <comment ref="AJ15" authorId="3" shapeId="0" xr:uid="{18CF5EDF-5A83-41AE-8B2A-22DB18EF47DE}">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AK15" authorId="3" shapeId="0" xr:uid="{8C5632AD-882F-4F0D-B782-C9B64C7BF704}">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AL15" authorId="3" shapeId="0" xr:uid="{766BEAF3-9C2F-4C79-9AF9-DA8C1A3FF728}">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B15" authorId="3" shapeId="0" xr:uid="{ACEC158B-60E5-47A5-9BD2-F272786B42B1}">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C15" authorId="3" shapeId="0" xr:uid="{CD3BBC59-ACA3-4567-AC68-7ADA4E569DBB}">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D15" authorId="3" shapeId="0" xr:uid="{AB16FC2F-5215-4415-98BB-E478FD1DF309}">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P15" authorId="3" shapeId="0" xr:uid="{C64BC1A9-0881-4BB7-93E8-F4F6136B238A}">
      <text>
        <r>
          <rPr>
            <b/>
            <sz val="9"/>
            <color indexed="81"/>
            <rFont val="Tahoma"/>
            <family val="2"/>
          </rPr>
          <t>Ana-Maria Militaru:</t>
        </r>
        <r>
          <rPr>
            <sz val="9"/>
            <color indexed="81"/>
            <rFont val="Tahoma"/>
            <family val="2"/>
          </rPr>
          <t xml:space="preserve">
updated on 01.08.2020,
If suuplier is direct than the code is DIR, if not is IND
updated on07.09.2020 to Company code 200  F50 - if the supplier is direct than  1, if the supplier is indirect then 2</t>
        </r>
      </text>
    </comment>
    <comment ref="BX15" authorId="4" shapeId="0" xr:uid="{8DA08D1D-E446-4F78-ADC8-8CE8D88164D1}">
      <text>
        <t>[Threaded comment]
Your version of Excel allows you to read this threaded comment; however, any edits to it will get removed if the file is opened in a newer version of Excel. Learn more: https://go.microsoft.com/fwlink/?linkid=870924
Comment:
    09.07.2020 changed the Order type: for France the oredr type PUS does not exist. For france applyes: XEE for iNdirect suppliers and FRM for Direct suppliers
Reply:
    changed the Order type: for EH0 the order type PUS does not exist. For Head office applyes only IND</t>
      </text>
    </comment>
    <comment ref="CF15" authorId="5" shapeId="0" xr:uid="{7A6EC46E-F4A8-40C2-9068-12281C3BC65D}">
      <text>
        <t>[Threaded comment]
Your version of Excel allows you to read this threaded comment; however, any edits to it will get removed if the file is opened in a newer version of Excel. Learn more: https://go.microsoft.com/fwlink/?linkid=870924
Comment:
    08.09.2020 added a formula as for F50 the 99 does not exists for FR is only PAL or empty</t>
      </text>
    </comment>
    <comment ref="CX15" authorId="3" shapeId="0" xr:uid="{0E2C717F-3C10-416E-903D-595579CBA91C}">
      <text>
        <r>
          <rPr>
            <b/>
            <sz val="9"/>
            <color indexed="81"/>
            <rFont val="Tahoma"/>
            <family val="2"/>
          </rPr>
          <t>AMM: local exception</t>
        </r>
        <r>
          <rPr>
            <sz val="9"/>
            <color indexed="81"/>
            <rFont val="Tahoma"/>
            <family val="2"/>
          </rPr>
          <t xml:space="preserve">
</t>
        </r>
      </text>
    </comment>
    <comment ref="CY15" authorId="3" shapeId="0" xr:uid="{184E66D7-36F4-4592-B4A5-24FF69E356D6}">
      <text>
        <r>
          <rPr>
            <b/>
            <sz val="9"/>
            <color indexed="81"/>
            <rFont val="Tahoma"/>
            <family val="2"/>
          </rPr>
          <t>Ana-Maria Militaru:</t>
        </r>
        <r>
          <rPr>
            <sz val="9"/>
            <color indexed="81"/>
            <rFont val="Tahoma"/>
            <family val="2"/>
          </rPr>
          <t xml:space="preserve">
changed on 29.07.2020, because in production we add 98 - see local exception, not the Payment method from the form
</t>
        </r>
      </text>
    </comment>
    <comment ref="DX15" authorId="3" shapeId="0" xr:uid="{F3943909-E150-4F69-ABAF-55096CB69C96}">
      <text>
        <r>
          <rPr>
            <b/>
            <sz val="9"/>
            <color indexed="81"/>
            <rFont val="Tahoma"/>
            <family val="2"/>
          </rPr>
          <t>Ana-Maria Militaru:</t>
        </r>
        <r>
          <rPr>
            <sz val="9"/>
            <color indexed="81"/>
            <rFont val="Tahoma"/>
            <family val="2"/>
          </rPr>
          <t xml:space="preserve">
27.08.2020 updated formula: replace "-" from BGS (only for Swedish suppliers BankGiro) cell D48 from Supplier registration Form sheet
09.10.2020 Change the formula, by adding a substitute in case that the IBAN is entered with spaces or "-"
04.12.2020 Changed the formula in case if Girobank is entered with: "_";":";"-"; "Bankgiro"; " "
08.12.2020 Substitute "ROL" for the IBAN Code</t>
        </r>
      </text>
    </comment>
    <comment ref="EA15" authorId="3" shapeId="0" xr:uid="{EFAFE90F-61AD-4D8E-9C3E-6A2ED66D4007}">
      <text>
        <r>
          <rPr>
            <b/>
            <sz val="9"/>
            <color indexed="81"/>
            <rFont val="Tahoma"/>
            <family val="2"/>
          </rPr>
          <t>Ana-Maria Militaru:</t>
        </r>
        <r>
          <rPr>
            <sz val="9"/>
            <color indexed="81"/>
            <rFont val="Tahoma"/>
            <family val="2"/>
          </rPr>
          <t xml:space="preserve">
if the bank number is not created in M3 than M3 will issue an error mesage.
</t>
        </r>
        <r>
          <rPr>
            <b/>
            <sz val="9"/>
            <color indexed="81"/>
            <rFont val="Tahoma"/>
            <family val="2"/>
          </rPr>
          <t>The robot should send an message that the "bank number does not exist", but continue the bank account process and leave blank the bank number</t>
        </r>
        <r>
          <rPr>
            <sz val="9"/>
            <color indexed="81"/>
            <rFont val="Tahoma"/>
            <family val="2"/>
          </rPr>
          <t xml:space="preserve"> - !!! And update the request number again (because it disapear when the error message is transmited by M3</t>
        </r>
      </text>
    </comment>
    <comment ref="EE15" authorId="3" shapeId="0" xr:uid="{20E5F4DA-40FF-4A4A-9DF8-3D6848E2E77C}">
      <text>
        <r>
          <rPr>
            <b/>
            <sz val="9"/>
            <color indexed="81"/>
            <rFont val="Tahoma"/>
            <family val="2"/>
          </rPr>
          <t xml:space="preserve">Ana-Maria Militaru:
11.12.2020 </t>
        </r>
        <r>
          <rPr>
            <sz val="9"/>
            <color indexed="81"/>
            <rFont val="Tahoma"/>
            <family val="2"/>
          </rPr>
          <t>updated formula
If is ABAN the field does not exist
if is NET thatn the payment method idoes not exist
if is Bank giro than the payment method is 01
if is IBAN than payment method is 0
(not implemented but just to know: if is employee than payment method is 03)
Update 2021_04_13 Removed BankGiro</t>
        </r>
      </text>
    </comment>
    <comment ref="EW15" authorId="3" shapeId="0" xr:uid="{223D0D98-9386-474E-A984-8A03995D7F32}">
      <text>
        <r>
          <rPr>
            <sz val="9"/>
            <color indexed="81"/>
            <rFont val="Tahoma"/>
            <family val="2"/>
          </rPr>
          <t>AMM:
09.10.2020 Change the formula, by adding a substitute in case that the IBAN is entered with spaces
11.12.2020 if we have bank giro and in the template is also provided a IBAN then we will create the Bank giro and IBAN should not be added on this field</t>
        </r>
      </text>
    </comment>
    <comment ref="FH15" authorId="3" shapeId="0" xr:uid="{123404A8-DEF5-4036-9AD8-91BA594F2AE9}">
      <text>
        <r>
          <rPr>
            <b/>
            <sz val="9"/>
            <color indexed="81"/>
            <rFont val="Tahoma"/>
            <family val="2"/>
          </rPr>
          <t>Ana-Maria Militaru:</t>
        </r>
        <r>
          <rPr>
            <sz val="9"/>
            <color indexed="81"/>
            <rFont val="Tahoma"/>
            <family val="2"/>
          </rPr>
          <t xml:space="preserve">
updated 05.08.2020 based on Sarahs Email.
For Sweden: internal payments with Giro/ BGSbank are BAS (does not mater if there is an IBAN provided, Giro is preferable)
Only if no Giro/BGD is provided then it will be used the IBAN account and it will be BAU
For Sweden: external payment Iban must be provided: BAU
For the rest of the country are only 2 payment:  internal   and external</t>
        </r>
      </text>
    </comment>
    <comment ref="FI15" authorId="3" shapeId="0" xr:uid="{BDEAE76D-7465-4CEE-A99F-0687FDB205A8}">
      <text>
        <r>
          <rPr>
            <b/>
            <sz val="9"/>
            <color indexed="81"/>
            <rFont val="Tahoma"/>
            <family val="2"/>
          </rPr>
          <t>Ana-Maria Militaru:</t>
        </r>
        <r>
          <rPr>
            <sz val="9"/>
            <color indexed="81"/>
            <rFont val="Tahoma"/>
            <family val="2"/>
          </rPr>
          <t xml:space="preserve">
update the formulas for payment temr as M3 needs only the code</t>
        </r>
      </text>
    </comment>
    <comment ref="EW17" authorId="3" shapeId="0" xr:uid="{34591D07-4764-4449-A0A0-61B572B20750}">
      <text>
        <r>
          <rPr>
            <b/>
            <sz val="9"/>
            <color indexed="81"/>
            <rFont val="Tahoma"/>
            <family val="2"/>
          </rPr>
          <t>Ana-Maria Militaru:</t>
        </r>
        <r>
          <rPr>
            <sz val="9"/>
            <color indexed="81"/>
            <rFont val="Tahoma"/>
            <family val="2"/>
          </rPr>
          <t xml:space="preserve">
basically the account is in this step created on the division level - so the Robot has to be loged in the respective division.
The rogot starts the same steps from the CRS692 /B only that he has to enter only the Ind (indicator)</t>
        </r>
      </text>
    </comment>
    <comment ref="DT20" authorId="3" shapeId="0" xr:uid="{B5F6F349-AF0D-4CBC-A082-476C35BE1262}">
      <text>
        <r>
          <rPr>
            <b/>
            <sz val="9"/>
            <color indexed="81"/>
            <rFont val="Tahoma"/>
            <family val="2"/>
          </rPr>
          <t>for Veoneer suppliers that are in Netting - we set the Accnt field: 
BU02 if the payment is in EURO
BU04 if the payment is in USD
BU01 for Sek / RON
BU05 for Asia curency</t>
        </r>
      </text>
    </comment>
    <comment ref="DT23" authorId="3" shapeId="0" xr:uid="{A858B98F-4032-48C9-824D-20E04C140396}">
      <text>
        <r>
          <rPr>
            <b/>
            <sz val="9"/>
            <color indexed="81"/>
            <rFont val="Tahoma"/>
            <family val="2"/>
          </rPr>
          <t>for Veoneer suppliers that are in Netting - we set the Accnt field: 
BU02 if the payment is in EURO
BU04 if the payment is in USD
BU01 for Sek / RON
BU05 for Asia curency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tc={23EC47FB-E6B4-42A4-BE5C-92CCF5C13B2B}</author>
  </authors>
  <commentList>
    <comment ref="J4" authorId="0" shapeId="0" xr:uid="{23EC47FB-E6B4-42A4-BE5C-92CCF5C13B2B}">
      <text>
        <t>[Threaded comment]
Your version of Excel allows you to read this threaded comment; however, any edits to it will get removed if the file is opened in a newer version of Excel. Learn more: https://go.microsoft.com/fwlink/?linkid=870924
Comment:
    updated formula to leave blank if email address is not provided at all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Ana-Maria Militaru</author>
    <author>Arnaud Soret</author>
  </authors>
  <commentList>
    <comment ref="D5" authorId="0" shapeId="0" xr:uid="{830F779F-4442-4795-8526-B644706D283B}">
      <text>
        <r>
          <rPr>
            <sz val="9"/>
            <color indexed="81"/>
            <rFont val="Tahoma"/>
            <family val="2"/>
          </rPr>
          <t xml:space="preserve">If yes than please add the tick / check in Supplier Board
</t>
        </r>
      </text>
    </comment>
    <comment ref="D7" authorId="0" shapeId="0" xr:uid="{684202EB-8CE1-4AE3-8303-7EE8EB5FCBB5}">
      <text>
        <r>
          <rPr>
            <b/>
            <sz val="9"/>
            <color indexed="81"/>
            <rFont val="Tahoma"/>
            <family val="2"/>
          </rPr>
          <t>Ana-Maria Militaru:</t>
        </r>
        <r>
          <rPr>
            <sz val="9"/>
            <color indexed="81"/>
            <rFont val="Tahoma"/>
            <family val="2"/>
          </rPr>
          <t xml:space="preserve">
Supplier board will be needed to be updated with Tick for XEEVA</t>
        </r>
      </text>
    </comment>
    <comment ref="D10" authorId="0" shapeId="0" xr:uid="{C46EC412-E547-42FB-88E7-371F74D88535}">
      <text>
        <r>
          <rPr>
            <sz val="9"/>
            <color indexed="81"/>
            <rFont val="Tahoma"/>
            <family val="2"/>
          </rPr>
          <t xml:space="preserve">If yes than please add the tick / check in Supplier Board
</t>
        </r>
      </text>
    </comment>
    <comment ref="D11" authorId="0" shapeId="0" xr:uid="{4C8CF534-1A95-47A4-BDBB-38B1DB34BAB5}">
      <text>
        <r>
          <rPr>
            <sz val="9"/>
            <color indexed="81"/>
            <rFont val="Tahoma"/>
            <family val="2"/>
          </rPr>
          <t xml:space="preserve">To be selected by the robot in supplier board from Drop down list
</t>
        </r>
      </text>
    </comment>
    <comment ref="D17" authorId="0" shapeId="0" xr:uid="{F945E016-A4B7-40C4-BB58-C6CD3889E7FE}">
      <text>
        <r>
          <rPr>
            <sz val="9"/>
            <color indexed="81"/>
            <rFont val="Tahoma"/>
            <family val="2"/>
          </rPr>
          <t xml:space="preserve">To be selected by the robot in supplier board from Drop down list
</t>
        </r>
      </text>
    </comment>
    <comment ref="E35" authorId="1" shapeId="0" xr:uid="{3978D65F-9C2E-421C-B40A-BEC1E08B3099}">
      <text>
        <r>
          <rPr>
            <sz val="9"/>
            <color indexed="81"/>
            <rFont val="Tahoma"/>
            <family val="2"/>
          </rPr>
          <t>Robot will add here the Number of the MDTool request (this info will be taken from the Name of the  Registration File name)</t>
        </r>
      </text>
    </comment>
    <comment ref="C72" authorId="1" shapeId="0" xr:uid="{773B1212-3550-48B4-BF16-44A6DCA5EE5F}">
      <text>
        <r>
          <rPr>
            <sz val="9"/>
            <color indexed="81"/>
            <rFont val="Tahoma"/>
            <family val="2"/>
          </rPr>
          <t xml:space="preserve">WARNING:
This field is not static, it is a selectable choice in drop-down list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242030C-2F40-402C-B29A-F8696E72E6AB}" keepAlive="1" name="Query - Supplier_Classification (2)" description="Connection to the 'Supplier_Classification (2)' query in the workbook." type="5" refreshedVersion="6" background="1" saveData="1">
    <dbPr connection="Provider=Microsoft.Mashup.OleDb.1;Data Source=$Workbook$;Location=&quot;Supplier_Classification (2)&quot;;Extended Properties=&quot;&quot;" command="SELECT * FROM [Supplier_Classification (2)]"/>
  </connection>
  <connection id="2" xr16:uid="{A0BC0580-4F55-497D-B1EB-534A3C5322F2}" keepAlive="1" name="Query - Supplier_Classification(1)" description="Connection to the 'Supplier_Classification' query in the workbook." type="5" refreshedVersion="6" background="1" saveData="1">
    <dbPr connection="Provider=Microsoft.Mashup.OleDb.1;Data Source=$Workbook$;Location=Supplier_Classification;Extended Properties=&quot;&quot;" command="SELECT * FROM [Supplier_Classification]"/>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<sst xmlns="http://schemas.openxmlformats.org/spreadsheetml/2006/main" count="4399" uniqueCount="2781">
  <si>
    <t>Supplier</t>
  </si>
  <si>
    <t>General Information</t>
  </si>
  <si>
    <t>Xeeva</t>
  </si>
  <si>
    <t>Yes</t>
  </si>
  <si>
    <t>Supplier Name</t>
  </si>
  <si>
    <t>CRS620/E</t>
  </si>
  <si>
    <t>Name</t>
  </si>
  <si>
    <t>Supplier Name:</t>
  </si>
  <si>
    <t>Comments:</t>
  </si>
  <si>
    <t>No</t>
  </si>
  <si>
    <t>12</t>
  </si>
  <si>
    <t>Invoicing Address</t>
  </si>
  <si>
    <t>Address Type</t>
  </si>
  <si>
    <t>Address 2</t>
  </si>
  <si>
    <t>Zip Code</t>
  </si>
  <si>
    <t>City/Municipality</t>
  </si>
  <si>
    <t>City:</t>
  </si>
  <si>
    <t>Germany</t>
  </si>
  <si>
    <t>Country</t>
  </si>
  <si>
    <t>Country:</t>
  </si>
  <si>
    <t>Ship Point:</t>
  </si>
  <si>
    <t>United States</t>
  </si>
  <si>
    <t>Phone</t>
  </si>
  <si>
    <t>Fax</t>
  </si>
  <si>
    <t>Email</t>
  </si>
  <si>
    <t>Internet Home Page</t>
  </si>
  <si>
    <t>Duns</t>
  </si>
  <si>
    <t>Duns Number:</t>
  </si>
  <si>
    <t>VAT-EIN Code</t>
  </si>
  <si>
    <t>Tax ID:</t>
  </si>
  <si>
    <t>EUR</t>
  </si>
  <si>
    <t>DAP Delivered at Place</t>
  </si>
  <si>
    <t>90 90 days net</t>
  </si>
  <si>
    <t>Mobile Phone</t>
  </si>
  <si>
    <t>Title</t>
  </si>
  <si>
    <t>Language</t>
  </si>
  <si>
    <t>Contact Person:</t>
  </si>
  <si>
    <t>Indirect-RFQ or PO Alternative Address(All)</t>
  </si>
  <si>
    <t>Contact Information</t>
  </si>
  <si>
    <t>Engineering(Purchase)</t>
  </si>
  <si>
    <t>Attached</t>
  </si>
  <si>
    <t>In Progress</t>
  </si>
  <si>
    <t>N/A</t>
  </si>
  <si>
    <t>Date format</t>
  </si>
  <si>
    <t>YMD-Year month day</t>
  </si>
  <si>
    <t>Buyer</t>
  </si>
  <si>
    <t>Supplier Code:</t>
  </si>
  <si>
    <t>Group</t>
  </si>
  <si>
    <t>Location</t>
  </si>
  <si>
    <t>Is Internal</t>
  </si>
  <si>
    <t>Supplier Type</t>
  </si>
  <si>
    <t>Direct</t>
  </si>
  <si>
    <t>Indirect</t>
  </si>
  <si>
    <t>Supplier Strategy</t>
  </si>
  <si>
    <t>Payee</t>
  </si>
  <si>
    <t>Activity code (only for Veoneer France suppliers)</t>
  </si>
  <si>
    <t>Honoraires DAS2</t>
  </si>
  <si>
    <t>Goods</t>
  </si>
  <si>
    <t>Payment method</t>
  </si>
  <si>
    <t>France</t>
  </si>
  <si>
    <t>Hungary</t>
  </si>
  <si>
    <t>Romania</t>
  </si>
  <si>
    <t>Y</t>
  </si>
  <si>
    <t>Supplier Registration Form</t>
  </si>
  <si>
    <t>SUPPLIER INPUT</t>
  </si>
  <si>
    <t>Please fill at least all the :</t>
  </si>
  <si>
    <r>
      <t>Supplier Name</t>
    </r>
    <r>
      <rPr>
        <b/>
        <sz val="16"/>
        <color rgb="FFFF0000"/>
        <rFont val="Barlow"/>
      </rPr>
      <t>*</t>
    </r>
  </si>
  <si>
    <t>ADRESSES</t>
  </si>
  <si>
    <r>
      <t>Address</t>
    </r>
    <r>
      <rPr>
        <sz val="10"/>
        <color rgb="FFFF0000"/>
        <rFont val="Barlow"/>
      </rPr>
      <t>*</t>
    </r>
  </si>
  <si>
    <r>
      <t>Country</t>
    </r>
    <r>
      <rPr>
        <sz val="10"/>
        <color rgb="FFFF0000"/>
        <rFont val="Barlow"/>
      </rPr>
      <t>*</t>
    </r>
  </si>
  <si>
    <r>
      <t>Zip/Postal Code</t>
    </r>
    <r>
      <rPr>
        <sz val="10"/>
        <color rgb="FFFF0000"/>
        <rFont val="Barlow"/>
      </rPr>
      <t>*</t>
    </r>
  </si>
  <si>
    <r>
      <t>City</t>
    </r>
    <r>
      <rPr>
        <sz val="10"/>
        <color rgb="FFFF0000"/>
        <rFont val="Barlow"/>
      </rPr>
      <t>*</t>
    </r>
  </si>
  <si>
    <r>
      <t>Main Phone</t>
    </r>
    <r>
      <rPr>
        <sz val="10"/>
        <color rgb="FFFF0000"/>
        <rFont val="Barlow"/>
      </rPr>
      <t>*</t>
    </r>
  </si>
  <si>
    <r>
      <t>E-Mail</t>
    </r>
    <r>
      <rPr>
        <sz val="10"/>
        <color rgb="FFFF0000"/>
        <rFont val="Barlow"/>
      </rPr>
      <t>*</t>
    </r>
  </si>
  <si>
    <r>
      <t>D-U-N-S® Number</t>
    </r>
    <r>
      <rPr>
        <sz val="10"/>
        <color rgb="FFFF0000"/>
        <rFont val="Barlow"/>
      </rPr>
      <t>*</t>
    </r>
  </si>
  <si>
    <r>
      <t>VAT Number or EIN Number</t>
    </r>
    <r>
      <rPr>
        <sz val="10"/>
        <color rgb="FFFF0000"/>
        <rFont val="Barlow"/>
      </rPr>
      <t>*</t>
    </r>
  </si>
  <si>
    <t>BANK REFERENCES</t>
  </si>
  <si>
    <r>
      <t>Name of bank</t>
    </r>
    <r>
      <rPr>
        <sz val="10"/>
        <color rgb="FFFF0000"/>
        <rFont val="Barlow"/>
      </rPr>
      <t>*</t>
    </r>
  </si>
  <si>
    <r>
      <t>Address of bank</t>
    </r>
    <r>
      <rPr>
        <sz val="10"/>
        <color rgb="FFFF0000"/>
        <rFont val="Barlow"/>
      </rPr>
      <t>*</t>
    </r>
  </si>
  <si>
    <r>
      <t>SWIFT/BIC code</t>
    </r>
    <r>
      <rPr>
        <sz val="10"/>
        <color rgb="FFFF0000"/>
        <rFont val="Barlow"/>
      </rPr>
      <t>*</t>
    </r>
  </si>
  <si>
    <r>
      <t>IBAN Code</t>
    </r>
    <r>
      <rPr>
        <sz val="10"/>
        <color rgb="FFFF0000"/>
        <rFont val="Barlow"/>
      </rPr>
      <t>*</t>
    </r>
  </si>
  <si>
    <t>Account Number</t>
  </si>
  <si>
    <r>
      <t>Incoterms</t>
    </r>
    <r>
      <rPr>
        <sz val="10"/>
        <color rgb="FFFF0000"/>
        <rFont val="Arial"/>
        <family val="2"/>
      </rPr>
      <t>*</t>
    </r>
  </si>
  <si>
    <r>
      <t>Payment Terms</t>
    </r>
    <r>
      <rPr>
        <sz val="10"/>
        <color rgb="FFFF0000"/>
        <rFont val="Arial"/>
        <family val="2"/>
      </rPr>
      <t>*</t>
    </r>
  </si>
  <si>
    <t>CONTACTS</t>
  </si>
  <si>
    <t>Functions / Dept.</t>
  </si>
  <si>
    <t>First Name</t>
  </si>
  <si>
    <t>Last name</t>
  </si>
  <si>
    <t>Comment / Language</t>
  </si>
  <si>
    <r>
      <t>24/7 - Emergency</t>
    </r>
    <r>
      <rPr>
        <b/>
        <sz val="10"/>
        <color rgb="FFFF0000"/>
        <rFont val="Barlow"/>
      </rPr>
      <t>*</t>
    </r>
  </si>
  <si>
    <r>
      <t>RFQ - Receiver</t>
    </r>
    <r>
      <rPr>
        <b/>
        <sz val="10"/>
        <color rgb="FFFF0000"/>
        <rFont val="Barlow"/>
      </rPr>
      <t>*</t>
    </r>
  </si>
  <si>
    <r>
      <t>PO - Receiver</t>
    </r>
    <r>
      <rPr>
        <b/>
        <sz val="10"/>
        <color rgb="FFFF0000"/>
        <rFont val="Barlow"/>
      </rPr>
      <t>*</t>
    </r>
  </si>
  <si>
    <t>Accounting Dept.</t>
  </si>
  <si>
    <t>Quality Dept.</t>
  </si>
  <si>
    <t>Engineering Dept.</t>
  </si>
  <si>
    <t>Logistic Dept.</t>
  </si>
  <si>
    <t xml:space="preserve">BUSINESS WITH VEONEER </t>
  </si>
  <si>
    <t>Main Customer</t>
  </si>
  <si>
    <r>
      <t>Veoneer France</t>
    </r>
    <r>
      <rPr>
        <sz val="10"/>
        <color rgb="FFFF0000"/>
        <rFont val="Barlow"/>
      </rPr>
      <t>*</t>
    </r>
  </si>
  <si>
    <r>
      <t>Veoneer Canada</t>
    </r>
    <r>
      <rPr>
        <sz val="10"/>
        <color rgb="FFFF0000"/>
        <rFont val="Barlow"/>
      </rPr>
      <t>*</t>
    </r>
  </si>
  <si>
    <r>
      <t>Veoneer China</t>
    </r>
    <r>
      <rPr>
        <sz val="10"/>
        <color rgb="FFFF0000"/>
        <rFont val="Barlow"/>
      </rPr>
      <t>*</t>
    </r>
  </si>
  <si>
    <t>VEONEER INPUT</t>
  </si>
  <si>
    <t>This portion must be filled by Veoneer employees</t>
  </si>
  <si>
    <t>Lead Buyer</t>
  </si>
  <si>
    <t>Supplier Classification</t>
  </si>
  <si>
    <t>Main Commodity Segment</t>
  </si>
  <si>
    <t>Category Group</t>
  </si>
  <si>
    <t>Segment Leader</t>
  </si>
  <si>
    <t>Category Manager</t>
  </si>
  <si>
    <t>Commodity Supplier Quality</t>
  </si>
  <si>
    <t>Logistic Provider</t>
  </si>
  <si>
    <t>One Time Vendor</t>
  </si>
  <si>
    <t>Specific for Europe</t>
  </si>
  <si>
    <t>VNE Entity Code</t>
  </si>
  <si>
    <t>VAT Code         (M3:CRS 030)</t>
  </si>
  <si>
    <t>Activity Code     (France only)</t>
  </si>
  <si>
    <t>ICP Code</t>
  </si>
  <si>
    <t>VNE Customer Number</t>
  </si>
  <si>
    <t>Self-Billing Invoice (SBI)</t>
  </si>
  <si>
    <t>Specific for China</t>
  </si>
  <si>
    <t>Supplier Code of the Payee</t>
  </si>
  <si>
    <t>VAT Rates        (China only)</t>
  </si>
  <si>
    <t>Supplier Code in ERP System</t>
  </si>
  <si>
    <t>Master ID from the Group</t>
  </si>
  <si>
    <t>SELECT CTSTKY,CTTX40</t>
  </si>
  <si>
    <t>add the states list from Sven email</t>
  </si>
  <si>
    <t>Protection Password :</t>
  </si>
  <si>
    <t>FROM CSYTAB</t>
  </si>
  <si>
    <t xml:space="preserve">WHERE CTCONO=100 AND CTSTCO='CSCD' </t>
  </si>
  <si>
    <t>Movex /Xeeva</t>
  </si>
  <si>
    <t>MovexSupplierTypeCRS620 Pannel E</t>
  </si>
  <si>
    <t xml:space="preserve">Supplier Info </t>
  </si>
  <si>
    <t>Default Currency</t>
  </si>
  <si>
    <t>Supplier Board</t>
  </si>
  <si>
    <t xml:space="preserve">Movex </t>
  </si>
  <si>
    <t>Movex</t>
  </si>
  <si>
    <t>Xeeva Table</t>
  </si>
  <si>
    <t>Translation to Supplier board</t>
  </si>
  <si>
    <t>For VAT Field Mandatory</t>
  </si>
  <si>
    <t xml:space="preserve">Movex CRS624 </t>
  </si>
  <si>
    <t>MovexCRS692</t>
  </si>
  <si>
    <t>CRS030 VAT Code</t>
  </si>
  <si>
    <t>Movex MFS620/E</t>
  </si>
  <si>
    <t>Movex MFS620</t>
  </si>
  <si>
    <t>Xeeva Payment terms</t>
  </si>
  <si>
    <t>Vat codes for Local Exception</t>
  </si>
  <si>
    <t>MFS620/E - Cash disc - supplier form D55 Discount for early payment</t>
  </si>
  <si>
    <t>Movex Country</t>
  </si>
  <si>
    <t>Yes/No</t>
  </si>
  <si>
    <t>Division Name</t>
  </si>
  <si>
    <t>Division Code</t>
  </si>
  <si>
    <t>Supplier Type 
(Movex details)</t>
  </si>
  <si>
    <t>CRS620 Data format</t>
  </si>
  <si>
    <t>ICP Codes</t>
  </si>
  <si>
    <t>ICP Codes3</t>
  </si>
  <si>
    <t>ICP Codes2</t>
  </si>
  <si>
    <t>Incoterm</t>
  </si>
  <si>
    <t>COUNTRY_NAME</t>
  </si>
  <si>
    <t>ACTIVE</t>
  </si>
  <si>
    <t>COUNTRY_CODE</t>
  </si>
  <si>
    <t>Country Code</t>
  </si>
  <si>
    <t>Country from Supplier Board</t>
  </si>
  <si>
    <t>Country Code Supplier Board</t>
  </si>
  <si>
    <t>Index Phone</t>
  </si>
  <si>
    <t>State</t>
  </si>
  <si>
    <t>Categories</t>
  </si>
  <si>
    <t>Purchase Documents to be provided</t>
  </si>
  <si>
    <t>VAT number apply for all EU countries</t>
  </si>
  <si>
    <t>Function (supplier Board)</t>
  </si>
  <si>
    <t>As shown in Supplier Board (to be modified)</t>
  </si>
  <si>
    <t>Account Type</t>
  </si>
  <si>
    <t>Indicator</t>
  </si>
  <si>
    <t>Vcd</t>
  </si>
  <si>
    <t>Div</t>
  </si>
  <si>
    <t>Description</t>
  </si>
  <si>
    <t>Mtd</t>
  </si>
  <si>
    <t>Dtp</t>
  </si>
  <si>
    <t>Day</t>
  </si>
  <si>
    <t>Cor</t>
  </si>
  <si>
    <t>Sat</t>
  </si>
  <si>
    <t>VAT override</t>
  </si>
  <si>
    <t>Vrt</t>
  </si>
  <si>
    <t>VAT g</t>
  </si>
  <si>
    <t>Column1</t>
  </si>
  <si>
    <t>Column2</t>
  </si>
  <si>
    <t>Payment Mtd AP</t>
  </si>
  <si>
    <t>Paymet Terms</t>
  </si>
  <si>
    <t>Movex MFS620Payment term</t>
  </si>
  <si>
    <t>Xeeva2</t>
  </si>
  <si>
    <t>Goods/Services</t>
  </si>
  <si>
    <t>MFS620/E Vat Codes for Local exception</t>
  </si>
  <si>
    <t>Trm</t>
  </si>
  <si>
    <t>Lng</t>
  </si>
  <si>
    <t>Terms text</t>
  </si>
  <si>
    <t>Country in M3</t>
  </si>
  <si>
    <t>Regexp</t>
  </si>
  <si>
    <t>Format Description</t>
  </si>
  <si>
    <t>VAT Rates only for China</t>
  </si>
  <si>
    <t>Veoneer Canada</t>
  </si>
  <si>
    <t>1. Supplier</t>
  </si>
  <si>
    <t>0-Supplier</t>
  </si>
  <si>
    <t>Corporation</t>
  </si>
  <si>
    <t>ACE_AE</t>
  </si>
  <si>
    <t>Veoneer (China) Active Engineering-obsolete</t>
  </si>
  <si>
    <t>FCA Free Carrier</t>
  </si>
  <si>
    <t>AFGHANISTAN</t>
  </si>
  <si>
    <t>AFG</t>
  </si>
  <si>
    <t xml:space="preserve">AF        </t>
  </si>
  <si>
    <t>Argentina</t>
  </si>
  <si>
    <t>AR</t>
  </si>
  <si>
    <t>Alabama</t>
  </si>
  <si>
    <t>AL</t>
  </si>
  <si>
    <t>Data converters</t>
  </si>
  <si>
    <t>General Consumables &amp; Supplies</t>
  </si>
  <si>
    <t>TBD</t>
  </si>
  <si>
    <t>Austria</t>
  </si>
  <si>
    <t xml:space="preserve">CEO, General Manager </t>
  </si>
  <si>
    <t>CEO(Purchase)</t>
  </si>
  <si>
    <t>BA01 - for Swedesch Bank giro</t>
  </si>
  <si>
    <t>VAT full rate AP domestic</t>
  </si>
  <si>
    <t>Bank Transfer from Sweden to Sweden</t>
  </si>
  <si>
    <t>Bank Transfer SE</t>
  </si>
  <si>
    <t>BAS</t>
  </si>
  <si>
    <t>120 days net</t>
  </si>
  <si>
    <t>120</t>
  </si>
  <si>
    <t>Preferred</t>
  </si>
  <si>
    <t>00 No VAT</t>
  </si>
  <si>
    <t>30A</t>
  </si>
  <si>
    <t>30 days 2%</t>
  </si>
  <si>
    <t>Afghanistan</t>
  </si>
  <si>
    <t>[0-9A-Z]{1,10}</t>
  </si>
  <si>
    <t>XXXXXXXXXX</t>
  </si>
  <si>
    <t>Veoneer China</t>
  </si>
  <si>
    <t>2. Agent</t>
  </si>
  <si>
    <t>1-Agent</t>
  </si>
  <si>
    <t>Foreign</t>
  </si>
  <si>
    <t>USD</t>
  </si>
  <si>
    <t>DMY-Day month year</t>
  </si>
  <si>
    <t>ACE_T</t>
  </si>
  <si>
    <t>Veoneer (China) Total</t>
  </si>
  <si>
    <t>DDP Delivered Duty Paid</t>
  </si>
  <si>
    <t>ALBANIA</t>
  </si>
  <si>
    <t>ALB</t>
  </si>
  <si>
    <t xml:space="preserve">AX        </t>
  </si>
  <si>
    <t>ÅLAND ISLANDS</t>
  </si>
  <si>
    <t>Australia</t>
  </si>
  <si>
    <t>AU</t>
  </si>
  <si>
    <t>Alaska</t>
  </si>
  <si>
    <t>AK</t>
  </si>
  <si>
    <t>Die Casting</t>
  </si>
  <si>
    <t>Information Technology  &amp; Telecom</t>
  </si>
  <si>
    <t>Belgium</t>
  </si>
  <si>
    <t>24/7 - Emergency</t>
  </si>
  <si>
    <t>24-Hr-Emergency-No(Purchase)</t>
  </si>
  <si>
    <t>BU02 - for IBAn Pa</t>
  </si>
  <si>
    <t>VAT reduced rate AP domestic</t>
  </si>
  <si>
    <t>Bank Transfer from Sweden to Foreign Country</t>
  </si>
  <si>
    <t>Bank Transfer SE Foreign</t>
  </si>
  <si>
    <t>BAU</t>
  </si>
  <si>
    <t>90 days, End of month</t>
  </si>
  <si>
    <t xml:space="preserve">90B       </t>
  </si>
  <si>
    <r>
      <t>90</t>
    </r>
    <r>
      <rPr>
        <b/>
        <sz val="11"/>
        <color theme="1"/>
        <rFont val="Calibri"/>
        <family val="2"/>
        <scheme val="minor"/>
      </rPr>
      <t>B</t>
    </r>
  </si>
  <si>
    <t>90.a.del. month</t>
  </si>
  <si>
    <t>Services</t>
  </si>
  <si>
    <t>Approved</t>
  </si>
  <si>
    <t>01 VAT full rate AP domestic</t>
  </si>
  <si>
    <t>Albania</t>
  </si>
  <si>
    <t>Veoneer France</t>
  </si>
  <si>
    <t>3. Payee</t>
  </si>
  <si>
    <t>2-Only payee</t>
  </si>
  <si>
    <t>Gov't Agency</t>
  </si>
  <si>
    <t>SEK</t>
  </si>
  <si>
    <t>MDY-Month Day year</t>
  </si>
  <si>
    <t>AEF_AE</t>
  </si>
  <si>
    <t>Veoneer France Active Engineering-obsolete</t>
  </si>
  <si>
    <t>ALGERIA</t>
  </si>
  <si>
    <t>DZA</t>
  </si>
  <si>
    <t xml:space="preserve">AL        </t>
  </si>
  <si>
    <t>AT</t>
  </si>
  <si>
    <t>Arizona</t>
  </si>
  <si>
    <t>AZ</t>
  </si>
  <si>
    <t>Discrete Actives Components</t>
  </si>
  <si>
    <t>Institutional Expenses</t>
  </si>
  <si>
    <t>Bulgaria</t>
  </si>
  <si>
    <t>RFQ - Receiver</t>
  </si>
  <si>
    <t>BU04 - for oversee for USD  dolars</t>
  </si>
  <si>
    <t>VAT hyper reduced rate AP domestic</t>
  </si>
  <si>
    <t>Bank Transfer from Germany to Germany</t>
  </si>
  <si>
    <t>Bank Transfer DE</t>
  </si>
  <si>
    <t>DEL</t>
  </si>
  <si>
    <t>90 days, Net</t>
  </si>
  <si>
    <t>90</t>
  </si>
  <si>
    <t>90 days net</t>
  </si>
  <si>
    <t>Both</t>
  </si>
  <si>
    <t>Under Evaluation</t>
  </si>
  <si>
    <t>11 EU full rate incoming goods  AP</t>
  </si>
  <si>
    <t>Algeria</t>
  </si>
  <si>
    <t>[0-9]{5}</t>
  </si>
  <si>
    <t>NNNNN</t>
  </si>
  <si>
    <t>Veoneer Germany</t>
  </si>
  <si>
    <t>4. Intercompany</t>
  </si>
  <si>
    <t>3-Supplier group</t>
  </si>
  <si>
    <t>Non-Corporate (LLC)</t>
  </si>
  <si>
    <t>JPY</t>
  </si>
  <si>
    <t>YWD-Year week day</t>
  </si>
  <si>
    <t>AEF_T</t>
  </si>
  <si>
    <t>Veoneer France Total</t>
  </si>
  <si>
    <t>- - - - - - - - - - - - - - - - - - - - -</t>
  </si>
  <si>
    <t>AMERICAN SAMOA</t>
  </si>
  <si>
    <t>ASM</t>
  </si>
  <si>
    <t xml:space="preserve">DZ        </t>
  </si>
  <si>
    <t>BE</t>
  </si>
  <si>
    <t>Arkansas</t>
  </si>
  <si>
    <t>Discrete Passives Components</t>
  </si>
  <si>
    <t>Line Components &amp; Production Consumables</t>
  </si>
  <si>
    <t>Cyprus</t>
  </si>
  <si>
    <t>PO - Receiver</t>
  </si>
  <si>
    <t>Purchase Order Receiver(Purchase)</t>
  </si>
  <si>
    <t>ABA1 - for Oban payments</t>
  </si>
  <si>
    <t>AP no rate Goods domestic</t>
  </si>
  <si>
    <t>Bank Transfer from Germany to Foreign Country</t>
  </si>
  <si>
    <t>Bank Transfer DE Foreign</t>
  </si>
  <si>
    <t>DEF</t>
  </si>
  <si>
    <t>75 days, End of month</t>
  </si>
  <si>
    <t>75Q</t>
  </si>
  <si>
    <t>Phase out</t>
  </si>
  <si>
    <t>13 EU full rate services AP</t>
  </si>
  <si>
    <t>Angola</t>
  </si>
  <si>
    <t>Individual</t>
  </si>
  <si>
    <t>RON</t>
  </si>
  <si>
    <t>CHC</t>
  </si>
  <si>
    <t>Arriver China</t>
  </si>
  <si>
    <t>CFR Costs and freight</t>
  </si>
  <si>
    <t>ANDORRA</t>
  </si>
  <si>
    <t>AND</t>
  </si>
  <si>
    <t xml:space="preserve">AS        </t>
  </si>
  <si>
    <t>Brazil</t>
  </si>
  <si>
    <t>BR</t>
  </si>
  <si>
    <t>California</t>
  </si>
  <si>
    <t>CA</t>
  </si>
  <si>
    <t>Electricals</t>
  </si>
  <si>
    <t>Logistic &amp; Packaging</t>
  </si>
  <si>
    <t>Czech Republic</t>
  </si>
  <si>
    <t>Sales Dept.</t>
  </si>
  <si>
    <t>Sales(Purchase)</t>
  </si>
  <si>
    <t>VAT semi-deductible AP domestic</t>
  </si>
  <si>
    <t>Bank Transfer from Romania to Romania</t>
  </si>
  <si>
    <t>Bank Transfer RO</t>
  </si>
  <si>
    <t>ROL</t>
  </si>
  <si>
    <t>25 3rd country AP Services</t>
  </si>
  <si>
    <t>[0-9]{4}(-[0-9]{3})?</t>
  </si>
  <si>
    <t>NNNN or NNNN-NNN</t>
  </si>
  <si>
    <t>Veoneer Inc</t>
  </si>
  <si>
    <t>EI0</t>
  </si>
  <si>
    <t>Non-Profit</t>
  </si>
  <si>
    <t>CNY</t>
  </si>
  <si>
    <t>EGO_O</t>
  </si>
  <si>
    <t>Veoneer Germany Operations</t>
  </si>
  <si>
    <t>CIF Costs, insurance &amp; freight</t>
  </si>
  <si>
    <t>ANGOLA</t>
  </si>
  <si>
    <t>AGO</t>
  </si>
  <si>
    <t xml:space="preserve">AD        </t>
  </si>
  <si>
    <t>BG</t>
  </si>
  <si>
    <t>Colorado</t>
  </si>
  <si>
    <t>CO</t>
  </si>
  <si>
    <t>Embedded Software</t>
  </si>
  <si>
    <t>Plant Engineering</t>
  </si>
  <si>
    <t>Accounting(Purchase)</t>
  </si>
  <si>
    <t>VAT semi reduced rate AP domestic</t>
  </si>
  <si>
    <t>Bank Transfer from Romania to Foreign Country</t>
  </si>
  <si>
    <t>Bank Transfer RO Foreign</t>
  </si>
  <si>
    <t>ROF</t>
  </si>
  <si>
    <t>75 days, Net</t>
  </si>
  <si>
    <t>75</t>
  </si>
  <si>
    <t>75 days net</t>
  </si>
  <si>
    <t>26 3rd country AP Zero Rate Goods</t>
  </si>
  <si>
    <t>Armenia</t>
  </si>
  <si>
    <t>Veoneer India</t>
  </si>
  <si>
    <t>GBP</t>
  </si>
  <si>
    <t>EIO_AE</t>
  </si>
  <si>
    <t>Veoneer India Active Engineering-obsolete</t>
  </si>
  <si>
    <t>CIP Carriage and insurance paid to</t>
  </si>
  <si>
    <t>ANGUILLA</t>
  </si>
  <si>
    <t>AIA</t>
  </si>
  <si>
    <t xml:space="preserve">AO        </t>
  </si>
  <si>
    <t>Canada</t>
  </si>
  <si>
    <t>Connecticut</t>
  </si>
  <si>
    <t>CT</t>
  </si>
  <si>
    <t>FPGA</t>
  </si>
  <si>
    <t>Production Machinery &amp; Production Tooling</t>
  </si>
  <si>
    <t>Denmark</t>
  </si>
  <si>
    <t>Quality(Quality)</t>
  </si>
  <si>
    <t>VAT full rate on fixed assets domesticAP</t>
  </si>
  <si>
    <t>Bank Transfer from France to France</t>
  </si>
  <si>
    <t>Bank Transfer FR</t>
  </si>
  <si>
    <t>FRL</t>
  </si>
  <si>
    <t>60 days, End of month</t>
  </si>
  <si>
    <t>60Q</t>
  </si>
  <si>
    <t>60 days e.o.mon</t>
  </si>
  <si>
    <t>[0-9]{4}</t>
  </si>
  <si>
    <t>NNNN</t>
  </si>
  <si>
    <t>Veoneer Japan</t>
  </si>
  <si>
    <t>KRW</t>
  </si>
  <si>
    <t>EIO_O</t>
  </si>
  <si>
    <t>Veoneer India Operations</t>
  </si>
  <si>
    <t>CPT Carriage paid to</t>
  </si>
  <si>
    <t>ANTARCTICA</t>
  </si>
  <si>
    <t>ATA</t>
  </si>
  <si>
    <t xml:space="preserve">AI        </t>
  </si>
  <si>
    <t>China</t>
  </si>
  <si>
    <t>CN</t>
  </si>
  <si>
    <t>Delaware</t>
  </si>
  <si>
    <t>DE</t>
  </si>
  <si>
    <t>Interconnect</t>
  </si>
  <si>
    <t>Professional Services </t>
  </si>
  <si>
    <t>Estonia</t>
  </si>
  <si>
    <t>Hyper reduced Deferred</t>
  </si>
  <si>
    <t>Bank Transfer from France to Foreign Country</t>
  </si>
  <si>
    <t>Bank Transfer FR Foreign</t>
  </si>
  <si>
    <t>FRF</t>
  </si>
  <si>
    <t>60 days, Net</t>
  </si>
  <si>
    <t>60</t>
  </si>
  <si>
    <t>60 days net</t>
  </si>
  <si>
    <t>NNNN-NNN</t>
  </si>
  <si>
    <t>Veoneer Korea</t>
  </si>
  <si>
    <t>CAD</t>
  </si>
  <si>
    <t>EJO_AE</t>
  </si>
  <si>
    <t>Veoneer Japan Active Engineering-obsolete</t>
  </si>
  <si>
    <t>DAF Delivered at frontier</t>
  </si>
  <si>
    <t>ANTIGUA AND BARBUDA</t>
  </si>
  <si>
    <t>ATG</t>
  </si>
  <si>
    <t xml:space="preserve">AQ        </t>
  </si>
  <si>
    <t>Colombia</t>
  </si>
  <si>
    <t>Florida</t>
  </si>
  <si>
    <t>FL</t>
  </si>
  <si>
    <t>Memories</t>
  </si>
  <si>
    <t>Prototypes &amp; Tooling for Production Components</t>
  </si>
  <si>
    <t>Greece</t>
  </si>
  <si>
    <t>Logistic(Purchase)</t>
  </si>
  <si>
    <t>Reduced rate Deferred</t>
  </si>
  <si>
    <t>Netting</t>
  </si>
  <si>
    <t>NET</t>
  </si>
  <si>
    <t>45 days, End of month</t>
  </si>
  <si>
    <t>45A</t>
  </si>
  <si>
    <t>45 D EDMONTH</t>
  </si>
  <si>
    <t>Azerbaijan</t>
  </si>
  <si>
    <t>Veoneer Romania</t>
  </si>
  <si>
    <t>INR</t>
  </si>
  <si>
    <t>EJO_O</t>
  </si>
  <si>
    <t>Veoneer Japan Operations</t>
  </si>
  <si>
    <t>DAT Delivered at Terminal</t>
  </si>
  <si>
    <t>ARGENTINA</t>
  </si>
  <si>
    <t>ARG</t>
  </si>
  <si>
    <t xml:space="preserve">AG        </t>
  </si>
  <si>
    <t>CROATIA (Hrvatska)</t>
  </si>
  <si>
    <t>Croatia</t>
  </si>
  <si>
    <t>HR</t>
  </si>
  <si>
    <t>Georgia</t>
  </si>
  <si>
    <t>GA</t>
  </si>
  <si>
    <t>MEMS/Sensors</t>
  </si>
  <si>
    <t>Tests and Labs</t>
  </si>
  <si>
    <t>Spain</t>
  </si>
  <si>
    <t>Commercial</t>
  </si>
  <si>
    <t>Commercial(All)</t>
  </si>
  <si>
    <t>Full rate Deferred</t>
  </si>
  <si>
    <t>Manual payments</t>
  </si>
  <si>
    <t>MAN</t>
  </si>
  <si>
    <t>45 days, Net</t>
  </si>
  <si>
    <t>45</t>
  </si>
  <si>
    <t>45 days net</t>
  </si>
  <si>
    <t>Bahrain</t>
  </si>
  <si>
    <t>Veoneer Sweden AB</t>
  </si>
  <si>
    <t>CHF</t>
  </si>
  <si>
    <t>EKO_AE</t>
  </si>
  <si>
    <t>Veoneer Korea Active Engineering-obsolete</t>
  </si>
  <si>
    <t>DDU Delivered Duty Unpaid</t>
  </si>
  <si>
    <t>ARMENIA</t>
  </si>
  <si>
    <t>ARM</t>
  </si>
  <si>
    <t xml:space="preserve">AR        </t>
  </si>
  <si>
    <t>CZ</t>
  </si>
  <si>
    <t>Hawaii</t>
  </si>
  <si>
    <t>HI</t>
  </si>
  <si>
    <t>Metals &amp; Stamping</t>
  </si>
  <si>
    <t>Travels</t>
  </si>
  <si>
    <t>Finland</t>
  </si>
  <si>
    <t>Director</t>
  </si>
  <si>
    <t>Director(All)</t>
  </si>
  <si>
    <t>EU full rate incoming goods  AP</t>
  </si>
  <si>
    <t>30 days, End of month</t>
  </si>
  <si>
    <t>30Q</t>
  </si>
  <si>
    <t>Bangladesh</t>
  </si>
  <si>
    <t>Veoneer UK Branch</t>
  </si>
  <si>
    <t>EUK</t>
  </si>
  <si>
    <t>EKO_O</t>
  </si>
  <si>
    <t>Veoneer Korea Operations</t>
  </si>
  <si>
    <t>DEQ Delivered ex quay (duty paid)</t>
  </si>
  <si>
    <t>ARUBA</t>
  </si>
  <si>
    <t>ABW</t>
  </si>
  <si>
    <t xml:space="preserve">AM        </t>
  </si>
  <si>
    <t>DK</t>
  </si>
  <si>
    <t>Idaho</t>
  </si>
  <si>
    <t>ID</t>
  </si>
  <si>
    <t>MMIC</t>
  </si>
  <si>
    <t>Utilities-Energy</t>
  </si>
  <si>
    <t>Indirect (MRO)(Purchase)</t>
  </si>
  <si>
    <t>EU reduce rate incoming goods andserviAP</t>
  </si>
  <si>
    <t>30 days, Net</t>
  </si>
  <si>
    <t>30</t>
  </si>
  <si>
    <t>30 days net</t>
  </si>
  <si>
    <t>Barbados</t>
  </si>
  <si>
    <t>Veoneer US</t>
  </si>
  <si>
    <t>ROT_T</t>
  </si>
  <si>
    <t>Veoneer Romania Active Engineering-obsolete</t>
  </si>
  <si>
    <t>DES Delivered ex ship</t>
  </si>
  <si>
    <t>AUSTRALIA</t>
  </si>
  <si>
    <t>AUS</t>
  </si>
  <si>
    <t xml:space="preserve">AW        </t>
  </si>
  <si>
    <t>FI</t>
  </si>
  <si>
    <t>Illinois</t>
  </si>
  <si>
    <t>IL</t>
  </si>
  <si>
    <t>Packaging &amp; Labels</t>
  </si>
  <si>
    <t>Great Britain</t>
  </si>
  <si>
    <t>Indirect-RFQ Main Address(All)</t>
  </si>
  <si>
    <t>EU full rate services AP</t>
  </si>
  <si>
    <t>15 days, End of month</t>
  </si>
  <si>
    <t>15Q</t>
  </si>
  <si>
    <t>Belarus</t>
  </si>
  <si>
    <t>ROT_O</t>
  </si>
  <si>
    <t>Veoneer Romania Operations</t>
  </si>
  <si>
    <t>EXW Ex Works</t>
  </si>
  <si>
    <t>AUSTRIA</t>
  </si>
  <si>
    <t>AUT</t>
  </si>
  <si>
    <t xml:space="preserve">AU        </t>
  </si>
  <si>
    <t>FR</t>
  </si>
  <si>
    <t>Indiana</t>
  </si>
  <si>
    <t>IN</t>
  </si>
  <si>
    <t>Plastics</t>
  </si>
  <si>
    <t>Indirect Sales</t>
  </si>
  <si>
    <t>Indirect-Sales(MRO)</t>
  </si>
  <si>
    <t>EU zero Rate Goods AP</t>
  </si>
  <si>
    <t>Payment At the order (Due terms)</t>
  </si>
  <si>
    <t xml:space="preserve">00B       </t>
  </si>
  <si>
    <t>00B</t>
  </si>
  <si>
    <t>paym. on order</t>
  </si>
  <si>
    <t>ESO_E</t>
  </si>
  <si>
    <t>Veoneer Sweden Active Engineering-obsolete</t>
  </si>
  <si>
    <t>FAS Free Alongside Ship</t>
  </si>
  <si>
    <t>AZERBAIJAN</t>
  </si>
  <si>
    <t>AZE</t>
  </si>
  <si>
    <t xml:space="preserve">AT        </t>
  </si>
  <si>
    <t>Iowa</t>
  </si>
  <si>
    <t>IA</t>
  </si>
  <si>
    <t>Printed Circuit Board</t>
  </si>
  <si>
    <t>Product Safety Officer(Quality)</t>
  </si>
  <si>
    <t>EU zero Rate Services AP</t>
  </si>
  <si>
    <t>30 days, Net / 14 days 2% discount</t>
  </si>
  <si>
    <t>D30</t>
  </si>
  <si>
    <t>Belize</t>
  </si>
  <si>
    <t>ESO_O</t>
  </si>
  <si>
    <t>Veoneer Sweden Active Operations</t>
  </si>
  <si>
    <t>FOB Free on board</t>
  </si>
  <si>
    <t>BAHAMAS</t>
  </si>
  <si>
    <t>BHS</t>
  </si>
  <si>
    <t xml:space="preserve">AZ        </t>
  </si>
  <si>
    <t>GR</t>
  </si>
  <si>
    <t>Kansas</t>
  </si>
  <si>
    <t>KS</t>
  </si>
  <si>
    <t>Processors</t>
  </si>
  <si>
    <t>Ireland</t>
  </si>
  <si>
    <t>Project Manager</t>
  </si>
  <si>
    <t>Project Manager(All)</t>
  </si>
  <si>
    <t>Vat  non deductable rented premesis</t>
  </si>
  <si>
    <t>93A 93 days + Dely month</t>
  </si>
  <si>
    <t>93A</t>
  </si>
  <si>
    <t>91</t>
  </si>
  <si>
    <t>90 adm + 10 day</t>
  </si>
  <si>
    <t>Benin</t>
  </si>
  <si>
    <t>ETO_E</t>
  </si>
  <si>
    <t>Italy Turin Veoneer</t>
  </si>
  <si>
    <t>BAHRAIN</t>
  </si>
  <si>
    <t>BHR</t>
  </si>
  <si>
    <t xml:space="preserve">BS        </t>
  </si>
  <si>
    <t>Hong Kong</t>
  </si>
  <si>
    <t>HK</t>
  </si>
  <si>
    <t>Kentucky</t>
  </si>
  <si>
    <t>KY</t>
  </si>
  <si>
    <t>Restraint Control Custom Silicon</t>
  </si>
  <si>
    <t>Italy</t>
  </si>
  <si>
    <t>Quality Manager</t>
  </si>
  <si>
    <t>Quality Manager(Quality)</t>
  </si>
  <si>
    <t>VAT full rate on fixed assets EU AP</t>
  </si>
  <si>
    <t>90A 90th after delivery month</t>
  </si>
  <si>
    <t>90A</t>
  </si>
  <si>
    <t>102</t>
  </si>
  <si>
    <t>Bhutan</t>
  </si>
  <si>
    <t>Veoneer AB UK Branch</t>
  </si>
  <si>
    <t>BANGLADESH</t>
  </si>
  <si>
    <t>BGD</t>
  </si>
  <si>
    <t xml:space="preserve">BH        </t>
  </si>
  <si>
    <t>HU</t>
  </si>
  <si>
    <t>Louisiana</t>
  </si>
  <si>
    <t>LA</t>
  </si>
  <si>
    <t>SOCs</t>
  </si>
  <si>
    <t>Lithuania</t>
  </si>
  <si>
    <t>Customer Quality</t>
  </si>
  <si>
    <t>Customer Quality Manager(Quality)</t>
  </si>
  <si>
    <t>VAT 20 percentage</t>
  </si>
  <si>
    <t>Bolivia</t>
  </si>
  <si>
    <t>EUL_E</t>
  </si>
  <si>
    <t>Veoneer Radar (Lowell) Engineering</t>
  </si>
  <si>
    <t>BARBADOS</t>
  </si>
  <si>
    <t>BRB</t>
  </si>
  <si>
    <t xml:space="preserve">BD        </t>
  </si>
  <si>
    <t>India</t>
  </si>
  <si>
    <t>Maine</t>
  </si>
  <si>
    <t>ME</t>
  </si>
  <si>
    <t>Vision Technology</t>
  </si>
  <si>
    <t>Luxembourg</t>
  </si>
  <si>
    <t>PPAP-Contact(Quality)</t>
  </si>
  <si>
    <t>Input VAT reversed charge VAT</t>
  </si>
  <si>
    <t>75 75 days net</t>
  </si>
  <si>
    <t>Botswana</t>
  </si>
  <si>
    <t>EUL_O</t>
  </si>
  <si>
    <t>Veoneer Radar (Lowell) Operations</t>
  </si>
  <si>
    <t>BELARUS</t>
  </si>
  <si>
    <t>BLR</t>
  </si>
  <si>
    <t xml:space="preserve">BB        </t>
  </si>
  <si>
    <t>Indonesia</t>
  </si>
  <si>
    <t>Maryland</t>
  </si>
  <si>
    <t>MD</t>
  </si>
  <si>
    <t>Latvia</t>
  </si>
  <si>
    <t>Engineer</t>
  </si>
  <si>
    <t>ENGINEER(All)</t>
  </si>
  <si>
    <t>3rd country AP Services</t>
  </si>
  <si>
    <t>70B 70 days, baseline end of month</t>
  </si>
  <si>
    <t>70B</t>
  </si>
  <si>
    <t>[0-9]{5}-[0-9]{3}</t>
  </si>
  <si>
    <t>NNNNN-NNN</t>
  </si>
  <si>
    <t>EUO_AE</t>
  </si>
  <si>
    <t>Veoneer America Active Engingeering</t>
  </si>
  <si>
    <t>BELGIUM</t>
  </si>
  <si>
    <t>BEL</t>
  </si>
  <si>
    <t xml:space="preserve">BY        </t>
  </si>
  <si>
    <t>IE</t>
  </si>
  <si>
    <t>Massachusetts</t>
  </si>
  <si>
    <t>MA</t>
  </si>
  <si>
    <t>Malta</t>
  </si>
  <si>
    <t>Technical Manager</t>
  </si>
  <si>
    <t>Technical Manager(All)</t>
  </si>
  <si>
    <t>3rd country AP Zero Rate Goods</t>
  </si>
  <si>
    <t>67 67 days net</t>
  </si>
  <si>
    <t>67</t>
  </si>
  <si>
    <t>67 days net</t>
  </si>
  <si>
    <t>EUO_B</t>
  </si>
  <si>
    <t>Veoneer Brake Control</t>
  </si>
  <si>
    <t>BELIZE</t>
  </si>
  <si>
    <t>BLZ</t>
  </si>
  <si>
    <t xml:space="preserve">BE        </t>
  </si>
  <si>
    <t>Israel</t>
  </si>
  <si>
    <t>Michigan</t>
  </si>
  <si>
    <t>MI</t>
  </si>
  <si>
    <t>Netherlands</t>
  </si>
  <si>
    <t>VAT full rate AR domestic goods and sce</t>
  </si>
  <si>
    <t>63 63 days net</t>
  </si>
  <si>
    <t>63</t>
  </si>
  <si>
    <t>63 days net</t>
  </si>
  <si>
    <t>Burkina Faso</t>
  </si>
  <si>
    <t>EUO_K</t>
  </si>
  <si>
    <t>US IC Resale Entity</t>
  </si>
  <si>
    <t>BENIN</t>
  </si>
  <si>
    <t>BEN</t>
  </si>
  <si>
    <t xml:space="preserve">BZ        </t>
  </si>
  <si>
    <t>IT</t>
  </si>
  <si>
    <t>Minnesota</t>
  </si>
  <si>
    <t>MN</t>
  </si>
  <si>
    <t>Poland</t>
  </si>
  <si>
    <t>VAT reduced rate AR domestic goods sce</t>
  </si>
  <si>
    <t>60Q 60 DAYS END OF MONTH</t>
  </si>
  <si>
    <t>Burundi</t>
  </si>
  <si>
    <t>EUO_ME</t>
  </si>
  <si>
    <t>Veoneer Automated Driving Systems</t>
  </si>
  <si>
    <t>BERMUDA</t>
  </si>
  <si>
    <t>BMU</t>
  </si>
  <si>
    <t xml:space="preserve">BJ        </t>
  </si>
  <si>
    <t>Japan</t>
  </si>
  <si>
    <t>JP</t>
  </si>
  <si>
    <t>Mississippi</t>
  </si>
  <si>
    <t>MS</t>
  </si>
  <si>
    <t>Portugal</t>
  </si>
  <si>
    <t>VAT hyper reduc rate AR dom good sce</t>
  </si>
  <si>
    <t>60A 60th after delivery month</t>
  </si>
  <si>
    <t>60A</t>
  </si>
  <si>
    <t>Cambodia</t>
  </si>
  <si>
    <t>EUO_O</t>
  </si>
  <si>
    <t>Veoneer America Operations</t>
  </si>
  <si>
    <t>BHUTAN</t>
  </si>
  <si>
    <t>BTN</t>
  </si>
  <si>
    <t xml:space="preserve">BM        </t>
  </si>
  <si>
    <t>KOREA (REPUBLIC OF)</t>
  </si>
  <si>
    <t>Korea, South</t>
  </si>
  <si>
    <t>KR</t>
  </si>
  <si>
    <t>Missouri</t>
  </si>
  <si>
    <t>MO</t>
  </si>
  <si>
    <t>VAT full rate AR domesticother operation</t>
  </si>
  <si>
    <t>60 60 days net</t>
  </si>
  <si>
    <t>Cameroon</t>
  </si>
  <si>
    <t>EUO_PE</t>
  </si>
  <si>
    <t>Veoneer America Passive Engineering</t>
  </si>
  <si>
    <t>BOLIVIA, PLURINATIONAL STATE OF</t>
  </si>
  <si>
    <t>BOL</t>
  </si>
  <si>
    <t xml:space="preserve">BT        </t>
  </si>
  <si>
    <t>Malaysia</t>
  </si>
  <si>
    <t>MY</t>
  </si>
  <si>
    <t>Montana</t>
  </si>
  <si>
    <t>MT</t>
  </si>
  <si>
    <t>Sweden</t>
  </si>
  <si>
    <t>VAT no rate AR domestic</t>
  </si>
  <si>
    <t>56 56 days (8 weeks)</t>
  </si>
  <si>
    <t>56</t>
  </si>
  <si>
    <t>56 net days</t>
  </si>
  <si>
    <t>[A-Z][0-9][A-Z] [0-9][A-Z][0-9]</t>
  </si>
  <si>
    <t>ANA NAN</t>
  </si>
  <si>
    <t>EUV_E</t>
  </si>
  <si>
    <t>Veoneer Night Vision Engineering</t>
  </si>
  <si>
    <t>BONAIRE, SINT EUSTATIUS AND SABA</t>
  </si>
  <si>
    <t>BES</t>
  </si>
  <si>
    <t xml:space="preserve">BO        </t>
  </si>
  <si>
    <t>BOLIVIA</t>
  </si>
  <si>
    <t>Mexico</t>
  </si>
  <si>
    <t>MX</t>
  </si>
  <si>
    <t>Nebraska</t>
  </si>
  <si>
    <t>NE</t>
  </si>
  <si>
    <t>Slovenia</t>
  </si>
  <si>
    <t>VAT full Rate domestic Services</t>
  </si>
  <si>
    <t>50 50 days net</t>
  </si>
  <si>
    <t>50</t>
  </si>
  <si>
    <t>50 days net</t>
  </si>
  <si>
    <t>Cape Verde</t>
  </si>
  <si>
    <t>EUV_O</t>
  </si>
  <si>
    <t>Veoneer Night Vision Operations</t>
  </si>
  <si>
    <t>BOSNIA AND HERZEGOVINA</t>
  </si>
  <si>
    <t>BIH</t>
  </si>
  <si>
    <t xml:space="preserve">BQ        </t>
  </si>
  <si>
    <t>NL</t>
  </si>
  <si>
    <t>Nevada</t>
  </si>
  <si>
    <t>NV</t>
  </si>
  <si>
    <t>Slovakia</t>
  </si>
  <si>
    <t>VAT full rate on fixed assets domesticAR</t>
  </si>
  <si>
    <t>47 47 days net</t>
  </si>
  <si>
    <t>47</t>
  </si>
  <si>
    <t>47 days net</t>
  </si>
  <si>
    <t>Chad</t>
  </si>
  <si>
    <t>GMC</t>
  </si>
  <si>
    <t>Arriver Germany</t>
  </si>
  <si>
    <t>BOTSWANA</t>
  </si>
  <si>
    <t>BWA</t>
  </si>
  <si>
    <t xml:space="preserve">BA        </t>
  </si>
  <si>
    <t>Bosnia-Hercegovina</t>
  </si>
  <si>
    <t>New Zealand</t>
  </si>
  <si>
    <t>NZ</t>
  </si>
  <si>
    <t>New Hampshire</t>
  </si>
  <si>
    <t>NH</t>
  </si>
  <si>
    <t>VAT EU no rate outcoming goods and sces</t>
  </si>
  <si>
    <t>45Z 45 days, before 30th of the month</t>
  </si>
  <si>
    <t>45Z</t>
  </si>
  <si>
    <t>45B</t>
  </si>
  <si>
    <t>Chile</t>
  </si>
  <si>
    <t>[0-9A-Z]{1,7}</t>
  </si>
  <si>
    <t>XXXXXXX</t>
  </si>
  <si>
    <t>GMV</t>
  </si>
  <si>
    <t>Veoneer System Software Germany-obsolete</t>
  </si>
  <si>
    <t>BOUVET ISLAND</t>
  </si>
  <si>
    <t>BVT</t>
  </si>
  <si>
    <t xml:space="preserve">BW        </t>
  </si>
  <si>
    <t>Norway</t>
  </si>
  <si>
    <t>NO</t>
  </si>
  <si>
    <t>New Jersey</t>
  </si>
  <si>
    <t>NJ</t>
  </si>
  <si>
    <t>EU no rate services AR</t>
  </si>
  <si>
    <t>45B 45 days end of month</t>
  </si>
  <si>
    <t>[0-9]{6}</t>
  </si>
  <si>
    <t>NNNNNN</t>
  </si>
  <si>
    <t>KHE_O</t>
  </si>
  <si>
    <t>Korea Hwasung Electronics Operations</t>
  </si>
  <si>
    <t>BRAZIL</t>
  </si>
  <si>
    <t>BRA</t>
  </si>
  <si>
    <t xml:space="preserve">BV        </t>
  </si>
  <si>
    <t>Philippines</t>
  </si>
  <si>
    <t>PH</t>
  </si>
  <si>
    <t>New Mexico</t>
  </si>
  <si>
    <t>NM</t>
  </si>
  <si>
    <t>VAT EU full rate on fixed assets AR</t>
  </si>
  <si>
    <t>45A 45 days end of months</t>
  </si>
  <si>
    <t>Comoros</t>
  </si>
  <si>
    <t>KRE_E</t>
  </si>
  <si>
    <t>Korea Electronics Engineering</t>
  </si>
  <si>
    <t>BRITISH INDIAN OCEAN TERRITORY</t>
  </si>
  <si>
    <t>IOT</t>
  </si>
  <si>
    <t xml:space="preserve">BR        </t>
  </si>
  <si>
    <t>PL</t>
  </si>
  <si>
    <t>New York</t>
  </si>
  <si>
    <t>NY</t>
  </si>
  <si>
    <t>Third country AR Goods</t>
  </si>
  <si>
    <t>45 45 days net</t>
  </si>
  <si>
    <t>Costa Rica</t>
  </si>
  <si>
    <t>KRE_O</t>
  </si>
  <si>
    <t>Korea Electronics Operations</t>
  </si>
  <si>
    <t>BRUNEI DARUSSALAM</t>
  </si>
  <si>
    <t>BRN</t>
  </si>
  <si>
    <t xml:space="preserve">IO        </t>
  </si>
  <si>
    <t>PT</t>
  </si>
  <si>
    <t>North Carolina</t>
  </si>
  <si>
    <t>NC</t>
  </si>
  <si>
    <t>Third country AR Services</t>
  </si>
  <si>
    <t>40Z 45 days, before 30th of the month</t>
  </si>
  <si>
    <t>40Z</t>
  </si>
  <si>
    <t>40</t>
  </si>
  <si>
    <t>40 days net</t>
  </si>
  <si>
    <t>NAM_E</t>
  </si>
  <si>
    <t>North America Management</t>
  </si>
  <si>
    <t>BULGARIA</t>
  </si>
  <si>
    <t>BGR</t>
  </si>
  <si>
    <t xml:space="preserve">BN        </t>
  </si>
  <si>
    <t>RO</t>
  </si>
  <si>
    <t>North Dakota</t>
  </si>
  <si>
    <t>ND</t>
  </si>
  <si>
    <t>VAT full rate on payment goods and sces</t>
  </si>
  <si>
    <t>40B 40 days, baseline end of month</t>
  </si>
  <si>
    <t>40B</t>
  </si>
  <si>
    <t>Cuba</t>
  </si>
  <si>
    <t>RTC</t>
  </si>
  <si>
    <t>Arriver Romania</t>
  </si>
  <si>
    <t>BURKINA FASO</t>
  </si>
  <si>
    <t>BFA</t>
  </si>
  <si>
    <t xml:space="preserve">BG        </t>
  </si>
  <si>
    <t>RUSSIAN FEDERATION</t>
  </si>
  <si>
    <t>Russia</t>
  </si>
  <si>
    <t>RU</t>
  </si>
  <si>
    <t>Ohio</t>
  </si>
  <si>
    <t>OH</t>
  </si>
  <si>
    <t>VAT full rate on payment fixed assets</t>
  </si>
  <si>
    <t>40 40 days net</t>
  </si>
  <si>
    <t>SLC</t>
  </si>
  <si>
    <t>Arriver Sweden</t>
  </si>
  <si>
    <t>BURUNDI</t>
  </si>
  <si>
    <t>BDI</t>
  </si>
  <si>
    <t xml:space="preserve">BF        </t>
  </si>
  <si>
    <t>Singapore</t>
  </si>
  <si>
    <t>SG</t>
  </si>
  <si>
    <t>Oklahoma</t>
  </si>
  <si>
    <t>OK</t>
  </si>
  <si>
    <t>35 35 days net</t>
  </si>
  <si>
    <t>35</t>
  </si>
  <si>
    <t>35 days net</t>
  </si>
  <si>
    <t>[0-9]{3} [0-9]{2}</t>
  </si>
  <si>
    <t>NNN NN</t>
  </si>
  <si>
    <t>SSE</t>
  </si>
  <si>
    <t>Veoneer Sverige LiDAR AB</t>
  </si>
  <si>
    <t>CAMBODIA</t>
  </si>
  <si>
    <t>KHM</t>
  </si>
  <si>
    <t xml:space="preserve">BI        </t>
  </si>
  <si>
    <t>SK</t>
  </si>
  <si>
    <t>Oregon</t>
  </si>
  <si>
    <t>OR</t>
  </si>
  <si>
    <t>30Q 30 DAYS END OF MONTH</t>
  </si>
  <si>
    <t>30 DAYS EM</t>
  </si>
  <si>
    <t>THP</t>
  </si>
  <si>
    <t>Thailand Chonburi Electronics Passive</t>
  </si>
  <si>
    <t>CAMEROON</t>
  </si>
  <si>
    <t>CMR</t>
  </si>
  <si>
    <t xml:space="preserve">KH        </t>
  </si>
  <si>
    <t>SI</t>
  </si>
  <si>
    <t>Pennsylvania</t>
  </si>
  <si>
    <t>PA</t>
  </si>
  <si>
    <t>30C 30th after delivery month + 60 days</t>
  </si>
  <si>
    <t>30C</t>
  </si>
  <si>
    <t>Djibouti</t>
  </si>
  <si>
    <t>ULM_E</t>
  </si>
  <si>
    <t>Veoneer Roadscape Automotive Engineering</t>
  </si>
  <si>
    <t>CANADA</t>
  </si>
  <si>
    <t>CAN</t>
  </si>
  <si>
    <t xml:space="preserve">CM        </t>
  </si>
  <si>
    <t>South Africa</t>
  </si>
  <si>
    <t>ZA</t>
  </si>
  <si>
    <t>Rhode Island</t>
  </si>
  <si>
    <t>RI</t>
  </si>
  <si>
    <t>30B 30th after delivery month + 30 days</t>
  </si>
  <si>
    <t>30B</t>
  </si>
  <si>
    <t>Dominica</t>
  </si>
  <si>
    <t>ULM_O</t>
  </si>
  <si>
    <t>Veoneer Roadscape Automotive Operations</t>
  </si>
  <si>
    <t>CAPE VERDE</t>
  </si>
  <si>
    <t>CPV</t>
  </si>
  <si>
    <t xml:space="preserve">CA        </t>
  </si>
  <si>
    <t>ES</t>
  </si>
  <si>
    <t>South Carolina</t>
  </si>
  <si>
    <t>SC</t>
  </si>
  <si>
    <t>30A 30th after delivery month</t>
  </si>
  <si>
    <t>Ecuador</t>
  </si>
  <si>
    <t>UNC</t>
  </si>
  <si>
    <t>Arriver US</t>
  </si>
  <si>
    <t>CAYMAN ISLANDS</t>
  </si>
  <si>
    <t>CYM</t>
  </si>
  <si>
    <t xml:space="preserve">CV        </t>
  </si>
  <si>
    <t>SE</t>
  </si>
  <si>
    <t>South Dakota</t>
  </si>
  <si>
    <t>SD</t>
  </si>
  <si>
    <t>30 30 days net</t>
  </si>
  <si>
    <t>Egypt</t>
  </si>
  <si>
    <t>USV</t>
  </si>
  <si>
    <t>Zenuity US-obsolete</t>
  </si>
  <si>
    <t>CENTRAL AFRICAN REPUBLIC</t>
  </si>
  <si>
    <t>CAF</t>
  </si>
  <si>
    <t xml:space="preserve">KY        </t>
  </si>
  <si>
    <t>Switzerland</t>
  </si>
  <si>
    <t>CH</t>
  </si>
  <si>
    <t>Tennessee</t>
  </si>
  <si>
    <t>TN</t>
  </si>
  <si>
    <t>27 27 Days net</t>
  </si>
  <si>
    <t>27</t>
  </si>
  <si>
    <t>27 Days net</t>
  </si>
  <si>
    <t>El Salvador</t>
  </si>
  <si>
    <t>UME</t>
  </si>
  <si>
    <t>Automated Driving Systems</t>
  </si>
  <si>
    <t>CHAD</t>
  </si>
  <si>
    <t>TCD</t>
  </si>
  <si>
    <t xml:space="preserve">CF        </t>
  </si>
  <si>
    <t>Taiwan</t>
  </si>
  <si>
    <t>TW</t>
  </si>
  <si>
    <t>Texas</t>
  </si>
  <si>
    <t>TX</t>
  </si>
  <si>
    <t>25C 25th after delivery month + 60 days</t>
  </si>
  <si>
    <t>25C</t>
  </si>
  <si>
    <t>Eritrea</t>
  </si>
  <si>
    <t>Arriver AB</t>
  </si>
  <si>
    <t>SSO</t>
  </si>
  <si>
    <t>CHILE</t>
  </si>
  <si>
    <t>CHL</t>
  </si>
  <si>
    <t xml:space="preserve">TD        </t>
  </si>
  <si>
    <t>Thailand</t>
  </si>
  <si>
    <t>TH</t>
  </si>
  <si>
    <t>Utah</t>
  </si>
  <si>
    <t>UT</t>
  </si>
  <si>
    <t>25B 25th after delivery month + 30 days</t>
  </si>
  <si>
    <t>25B</t>
  </si>
  <si>
    <t>25.a.del. m.+30</t>
  </si>
  <si>
    <t>Arriver US Inc </t>
  </si>
  <si>
    <t>UNO</t>
  </si>
  <si>
    <t>CHINA</t>
  </si>
  <si>
    <t>CHN</t>
  </si>
  <si>
    <t xml:space="preserve">CL        </t>
  </si>
  <si>
    <t>Turkey</t>
  </si>
  <si>
    <t>TR</t>
  </si>
  <si>
    <t>Vermont</t>
  </si>
  <si>
    <t>VT</t>
  </si>
  <si>
    <t>25A 25th after delivery month</t>
  </si>
  <si>
    <t>25A</t>
  </si>
  <si>
    <t>V008</t>
  </si>
  <si>
    <t>until 25. of the month after delivery</t>
  </si>
  <si>
    <t>Ethiopia</t>
  </si>
  <si>
    <t>Veoneer Holdco LLC</t>
  </si>
  <si>
    <t>UMO</t>
  </si>
  <si>
    <t>CHRISTMAS ISLAND</t>
  </si>
  <si>
    <t>CXR</t>
  </si>
  <si>
    <t xml:space="preserve">CN        </t>
  </si>
  <si>
    <t>Ukraine</t>
  </si>
  <si>
    <t>UA</t>
  </si>
  <si>
    <t>Virginia</t>
  </si>
  <si>
    <t>VA</t>
  </si>
  <si>
    <t>25 25 days net</t>
  </si>
  <si>
    <t>25</t>
  </si>
  <si>
    <t>25 days net</t>
  </si>
  <si>
    <t>Fiji</t>
  </si>
  <si>
    <t>Veoneer US Holdco LLC</t>
  </si>
  <si>
    <t>USO</t>
  </si>
  <si>
    <t>COCOS (KEELING) ISLANDS</t>
  </si>
  <si>
    <t>CCK</t>
  </si>
  <si>
    <t xml:space="preserve">CX        </t>
  </si>
  <si>
    <t>United Kingdom</t>
  </si>
  <si>
    <t>GB</t>
  </si>
  <si>
    <t>Washington</t>
  </si>
  <si>
    <t>WA</t>
  </si>
  <si>
    <t>21 21 days net</t>
  </si>
  <si>
    <t>21</t>
  </si>
  <si>
    <t>21 days net</t>
  </si>
  <si>
    <t>Veoneer Foreign Holdco AB</t>
  </si>
  <si>
    <t>SSD</t>
  </si>
  <si>
    <t>COLOMBIA</t>
  </si>
  <si>
    <t>COL</t>
  </si>
  <si>
    <t xml:space="preserve">CC        </t>
  </si>
  <si>
    <t>US</t>
  </si>
  <si>
    <t>West Virginia</t>
  </si>
  <si>
    <t>WV</t>
  </si>
  <si>
    <t>20 20 days net</t>
  </si>
  <si>
    <t>20</t>
  </si>
  <si>
    <t>20 days net</t>
  </si>
  <si>
    <t>Qualcomm Japan GK</t>
  </si>
  <si>
    <t>QCJ</t>
  </si>
  <si>
    <t>COMOROS</t>
  </si>
  <si>
    <t>COM</t>
  </si>
  <si>
    <t xml:space="preserve">CO        </t>
  </si>
  <si>
    <t>Venezuela</t>
  </si>
  <si>
    <t>VE</t>
  </si>
  <si>
    <t>Wisconsin</t>
  </si>
  <si>
    <t>WI</t>
  </si>
  <si>
    <t>15A 15th after delivery month</t>
  </si>
  <si>
    <t>15A</t>
  </si>
  <si>
    <t>Gabon</t>
  </si>
  <si>
    <t>Qualcomm Korea YH</t>
  </si>
  <si>
    <t>QKL</t>
  </si>
  <si>
    <t>CONGO</t>
  </si>
  <si>
    <t>COG</t>
  </si>
  <si>
    <t xml:space="preserve">KM        </t>
  </si>
  <si>
    <t>…. Other, Please Contact your Buyer to create</t>
  </si>
  <si>
    <t>150 150 days End of month</t>
  </si>
  <si>
    <t>Qualcomm Europe, Inc. Italy branch office</t>
  </si>
  <si>
    <t>ITALY</t>
  </si>
  <si>
    <t>CONGO, THE DEMOCRATIC REPUBLIC OF THE</t>
  </si>
  <si>
    <t>COD</t>
  </si>
  <si>
    <t xml:space="preserve">CG        </t>
  </si>
  <si>
    <t>15 15 days net</t>
  </si>
  <si>
    <t>15</t>
  </si>
  <si>
    <t>15 days net</t>
  </si>
  <si>
    <t>Qualcomm France SARL </t>
  </si>
  <si>
    <t>QCTFR</t>
  </si>
  <si>
    <t>COOK ISLANDS</t>
  </si>
  <si>
    <t>COK</t>
  </si>
  <si>
    <t xml:space="preserve">CK        </t>
  </si>
  <si>
    <t>14 14 days net</t>
  </si>
  <si>
    <t>14</t>
  </si>
  <si>
    <t>14 days net</t>
  </si>
  <si>
    <t>Ghana</t>
  </si>
  <si>
    <t>Qualcomm CDMA Technologies, Y.K.</t>
  </si>
  <si>
    <t>QCTYK</t>
  </si>
  <si>
    <t>COSTA RICA</t>
  </si>
  <si>
    <t>CRI</t>
  </si>
  <si>
    <t xml:space="preserve">CR        </t>
  </si>
  <si>
    <t>120 120 days net</t>
  </si>
  <si>
    <t>Qualcomm CDMA Technologies Korea YH</t>
  </si>
  <si>
    <t>QCTK</t>
  </si>
  <si>
    <t>CROATIA</t>
  </si>
  <si>
    <t>HRV</t>
  </si>
  <si>
    <t xml:space="preserve">CI        </t>
  </si>
  <si>
    <t>CÔTE D'IVOIRE</t>
  </si>
  <si>
    <t>12 12 days net</t>
  </si>
  <si>
    <t>12 days net</t>
  </si>
  <si>
    <t>Greenland</t>
  </si>
  <si>
    <t>Qualcomm Technologies, Inc. </t>
  </si>
  <si>
    <t>QTI</t>
  </si>
  <si>
    <t>CUBA</t>
  </si>
  <si>
    <t>CUB</t>
  </si>
  <si>
    <t xml:space="preserve">HR        </t>
  </si>
  <si>
    <t>10D 10th after delivery month + 90 days</t>
  </si>
  <si>
    <t>10D</t>
  </si>
  <si>
    <t>10. adm +90d</t>
  </si>
  <si>
    <t>Grenada</t>
  </si>
  <si>
    <t>QUALCOMM Incorporated</t>
  </si>
  <si>
    <t>QCI</t>
  </si>
  <si>
    <t>CURAÇAO</t>
  </si>
  <si>
    <t>CUW</t>
  </si>
  <si>
    <t xml:space="preserve">CU        </t>
  </si>
  <si>
    <t>100 100 days, baseline end of month</t>
  </si>
  <si>
    <t>100</t>
  </si>
  <si>
    <t>100a.del. month</t>
  </si>
  <si>
    <t>Guatemala</t>
  </si>
  <si>
    <t>CYPRUS</t>
  </si>
  <si>
    <t>CYP</t>
  </si>
  <si>
    <t xml:space="preserve">CW        </t>
  </si>
  <si>
    <t>10 10 days net</t>
  </si>
  <si>
    <t>10</t>
  </si>
  <si>
    <t>10 days net</t>
  </si>
  <si>
    <t>Guinea</t>
  </si>
  <si>
    <t>CZECH REPUBLIC</t>
  </si>
  <si>
    <t>CZE</t>
  </si>
  <si>
    <t xml:space="preserve">CY        </t>
  </si>
  <si>
    <t>08 8 days net</t>
  </si>
  <si>
    <t>08</t>
  </si>
  <si>
    <t>8</t>
  </si>
  <si>
    <t>8 days net</t>
  </si>
  <si>
    <t>Guyana</t>
  </si>
  <si>
    <t>CIV</t>
  </si>
  <si>
    <t xml:space="preserve">CZ        </t>
  </si>
  <si>
    <t>07 7 days net</t>
  </si>
  <si>
    <t>07</t>
  </si>
  <si>
    <t>7</t>
  </si>
  <si>
    <t>7 days net</t>
  </si>
  <si>
    <t>Haiti</t>
  </si>
  <si>
    <t>DENMARK</t>
  </si>
  <si>
    <t>DNK</t>
  </si>
  <si>
    <t xml:space="preserve">CD        </t>
  </si>
  <si>
    <t>DEMOCRATIC REPUBLIC OF THE CONGO</t>
  </si>
  <si>
    <t>05 5 days net</t>
  </si>
  <si>
    <t>05</t>
  </si>
  <si>
    <t>5</t>
  </si>
  <si>
    <t>5 days net</t>
  </si>
  <si>
    <t>Honduras</t>
  </si>
  <si>
    <t>DJIBOUTI</t>
  </si>
  <si>
    <t>DJI</t>
  </si>
  <si>
    <t xml:space="preserve">DK        </t>
  </si>
  <si>
    <t>03 3 days net</t>
  </si>
  <si>
    <t>03</t>
  </si>
  <si>
    <t>3</t>
  </si>
  <si>
    <t>3 days net</t>
  </si>
  <si>
    <t>DOMINICA</t>
  </si>
  <si>
    <t>DMA</t>
  </si>
  <si>
    <t xml:space="preserve">DJ        </t>
  </si>
  <si>
    <t>02C 2nd after delivery month + 30 days</t>
  </si>
  <si>
    <t>02C</t>
  </si>
  <si>
    <t>10B</t>
  </si>
  <si>
    <t>10. adm +30d</t>
  </si>
  <si>
    <t>DOMINICAN REPUBLIC</t>
  </si>
  <si>
    <t>DOM</t>
  </si>
  <si>
    <t xml:space="preserve">DM        </t>
  </si>
  <si>
    <t>02B 2nd after delivery month + 60 days</t>
  </si>
  <si>
    <t>02B</t>
  </si>
  <si>
    <t>10C</t>
  </si>
  <si>
    <t>10. adm +60d</t>
  </si>
  <si>
    <t>Iceland</t>
  </si>
  <si>
    <t>[0-9]{3}</t>
  </si>
  <si>
    <t>NNN</t>
  </si>
  <si>
    <t>ECUADOR</t>
  </si>
  <si>
    <t>ECU</t>
  </si>
  <si>
    <t xml:space="preserve">DO        </t>
  </si>
  <si>
    <t>02 2 days net</t>
  </si>
  <si>
    <t>02</t>
  </si>
  <si>
    <t>2</t>
  </si>
  <si>
    <t>2 days net</t>
  </si>
  <si>
    <t>EGYPT</t>
  </si>
  <si>
    <t>EGY</t>
  </si>
  <si>
    <t xml:space="preserve">EC        </t>
  </si>
  <si>
    <t>01 1 days net</t>
  </si>
  <si>
    <t>01</t>
  </si>
  <si>
    <t>1</t>
  </si>
  <si>
    <t>1 days net</t>
  </si>
  <si>
    <t>EL SALVADOR</t>
  </si>
  <si>
    <t>SLV</t>
  </si>
  <si>
    <t xml:space="preserve">EG        </t>
  </si>
  <si>
    <t>00C payment on receiption</t>
  </si>
  <si>
    <t>00C</t>
  </si>
  <si>
    <t>paym on receipt</t>
  </si>
  <si>
    <t>Iraq</t>
  </si>
  <si>
    <t>EQUATORIAL GUINEA</t>
  </si>
  <si>
    <t>GNQ</t>
  </si>
  <si>
    <t xml:space="preserve">SV        </t>
  </si>
  <si>
    <t>00B payment on order</t>
  </si>
  <si>
    <t>ERITREA</t>
  </si>
  <si>
    <t>ERI</t>
  </si>
  <si>
    <t xml:space="preserve">GQ        </t>
  </si>
  <si>
    <t>00A payment in advance</t>
  </si>
  <si>
    <t>00A</t>
  </si>
  <si>
    <t>payment in adva</t>
  </si>
  <si>
    <t>ESTONIA</t>
  </si>
  <si>
    <t>EST</t>
  </si>
  <si>
    <t xml:space="preserve">ER        </t>
  </si>
  <si>
    <t>Jamaica</t>
  </si>
  <si>
    <t>ETHIOPIA</t>
  </si>
  <si>
    <t>ETH</t>
  </si>
  <si>
    <t xml:space="preserve">EE        </t>
  </si>
  <si>
    <t>[0-9]{3}-[0-9]{4}</t>
  </si>
  <si>
    <t>NNN-NNNN</t>
  </si>
  <si>
    <t>FALKLAND ISLANDS (MALVINAS)</t>
  </si>
  <si>
    <t>FLK</t>
  </si>
  <si>
    <t xml:space="preserve">ET        </t>
  </si>
  <si>
    <t>Jordan</t>
  </si>
  <si>
    <t>FAROE ISLANDS</t>
  </si>
  <si>
    <t>FRO</t>
  </si>
  <si>
    <t xml:space="preserve">FK        </t>
  </si>
  <si>
    <t>Kazakhstan</t>
  </si>
  <si>
    <t>FIJI</t>
  </si>
  <si>
    <t>FJI</t>
  </si>
  <si>
    <t xml:space="preserve">FÖ        </t>
  </si>
  <si>
    <t>Kenya</t>
  </si>
  <si>
    <t>FINLAND</t>
  </si>
  <si>
    <t>FIN</t>
  </si>
  <si>
    <t xml:space="preserve">FJ        </t>
  </si>
  <si>
    <t>Kiribati</t>
  </si>
  <si>
    <t>FRANCE</t>
  </si>
  <si>
    <t>FRA</t>
  </si>
  <si>
    <t xml:space="preserve">FI        </t>
  </si>
  <si>
    <t>Kuwait</t>
  </si>
  <si>
    <t>FRENCH GUIANA</t>
  </si>
  <si>
    <t>GUF</t>
  </si>
  <si>
    <t xml:space="preserve">FR        </t>
  </si>
  <si>
    <t>Kyrgyzstan</t>
  </si>
  <si>
    <t>FRENCH POLYNESIA</t>
  </si>
  <si>
    <t>PYF</t>
  </si>
  <si>
    <t xml:space="preserve">GF        </t>
  </si>
  <si>
    <t>FRENCH SOUTHERN TERRITORIES</t>
  </si>
  <si>
    <t>ATF</t>
  </si>
  <si>
    <t xml:space="preserve">PF        </t>
  </si>
  <si>
    <t>Lebanon</t>
  </si>
  <si>
    <t>GABON</t>
  </si>
  <si>
    <t>GAB</t>
  </si>
  <si>
    <t xml:space="preserve">TF        </t>
  </si>
  <si>
    <t>Lesotho</t>
  </si>
  <si>
    <t>GAMBIA</t>
  </si>
  <si>
    <t>GMB</t>
  </si>
  <si>
    <t xml:space="preserve">GA        </t>
  </si>
  <si>
    <t>Liberia</t>
  </si>
  <si>
    <t>GEORGIA</t>
  </si>
  <si>
    <t>GEO</t>
  </si>
  <si>
    <t xml:space="preserve">GM        </t>
  </si>
  <si>
    <t>Liechtenstein</t>
  </si>
  <si>
    <t>GERMANY</t>
  </si>
  <si>
    <t>DEU</t>
  </si>
  <si>
    <t xml:space="preserve">GE        </t>
  </si>
  <si>
    <t>GHANA</t>
  </si>
  <si>
    <t>GHA</t>
  </si>
  <si>
    <t xml:space="preserve">DE        </t>
  </si>
  <si>
    <t>GIBRALTAR</t>
  </si>
  <si>
    <t>GIB</t>
  </si>
  <si>
    <t xml:space="preserve">GH        </t>
  </si>
  <si>
    <t>Madagascar</t>
  </si>
  <si>
    <t>GREECE</t>
  </si>
  <si>
    <t>GRC</t>
  </si>
  <si>
    <t xml:space="preserve">GI        </t>
  </si>
  <si>
    <t>Gibraltar</t>
  </si>
  <si>
    <t>Malawi</t>
  </si>
  <si>
    <t>GREENLAND</t>
  </si>
  <si>
    <t>GRL</t>
  </si>
  <si>
    <t xml:space="preserve">GB        </t>
  </si>
  <si>
    <t>GRENADA</t>
  </si>
  <si>
    <t>GRD</t>
  </si>
  <si>
    <t xml:space="preserve">GR        </t>
  </si>
  <si>
    <t>Maldives</t>
  </si>
  <si>
    <t>GUADELOUPE</t>
  </si>
  <si>
    <t>GLP</t>
  </si>
  <si>
    <t xml:space="preserve">GL        </t>
  </si>
  <si>
    <t>Mali</t>
  </si>
  <si>
    <t>GUAM</t>
  </si>
  <si>
    <t>GUM</t>
  </si>
  <si>
    <t xml:space="preserve">GD        </t>
  </si>
  <si>
    <t>GUATEMALA</t>
  </si>
  <si>
    <t>GTM</t>
  </si>
  <si>
    <t xml:space="preserve">GP        </t>
  </si>
  <si>
    <t>Mauritius</t>
  </si>
  <si>
    <t>GUERNSEY</t>
  </si>
  <si>
    <t>GGY</t>
  </si>
  <si>
    <t xml:space="preserve">GU        </t>
  </si>
  <si>
    <t>GUINEA</t>
  </si>
  <si>
    <t>GIN</t>
  </si>
  <si>
    <t xml:space="preserve">GT        </t>
  </si>
  <si>
    <t>Monaco</t>
  </si>
  <si>
    <t>GUINEA-BISSAU</t>
  </si>
  <si>
    <t>GNB</t>
  </si>
  <si>
    <t xml:space="preserve">GG        </t>
  </si>
  <si>
    <t>Mongolia</t>
  </si>
  <si>
    <t>GUYANA</t>
  </si>
  <si>
    <t>GUY</t>
  </si>
  <si>
    <t xml:space="preserve">GN        </t>
  </si>
  <si>
    <t>Morocco</t>
  </si>
  <si>
    <t>HAITI</t>
  </si>
  <si>
    <t>HTI</t>
  </si>
  <si>
    <t xml:space="preserve">GW        </t>
  </si>
  <si>
    <t>Mozambique</t>
  </si>
  <si>
    <t>HEARD ISLAND AND MCDONALD ISLANDS</t>
  </si>
  <si>
    <t>HMD</t>
  </si>
  <si>
    <t xml:space="preserve">GY        </t>
  </si>
  <si>
    <t>Namibia</t>
  </si>
  <si>
    <t>HOLY SEE (VATICAN CITY STATE)</t>
  </si>
  <si>
    <t>VAT</t>
  </si>
  <si>
    <t xml:space="preserve">HT        </t>
  </si>
  <si>
    <t>Nauru</t>
  </si>
  <si>
    <t>HONDURAS</t>
  </si>
  <si>
    <t>HND</t>
  </si>
  <si>
    <t xml:space="preserve">HM        </t>
  </si>
  <si>
    <t>Nepal</t>
  </si>
  <si>
    <t>HONG KONG</t>
  </si>
  <si>
    <t>HKG</t>
  </si>
  <si>
    <t xml:space="preserve">HN        </t>
  </si>
  <si>
    <t>[0-9]{4} [A-Z]{2}</t>
  </si>
  <si>
    <t>NNNN AA</t>
  </si>
  <si>
    <t>HUNGARY</t>
  </si>
  <si>
    <t>HUN</t>
  </si>
  <si>
    <t xml:space="preserve">HK        </t>
  </si>
  <si>
    <t>ICELAND</t>
  </si>
  <si>
    <t>ISL</t>
  </si>
  <si>
    <t xml:space="preserve">HU        </t>
  </si>
  <si>
    <t>Nicaragua</t>
  </si>
  <si>
    <t>INDIA</t>
  </si>
  <si>
    <t>IND</t>
  </si>
  <si>
    <t xml:space="preserve">IS        </t>
  </si>
  <si>
    <t>Niger</t>
  </si>
  <si>
    <t>INDONESIA</t>
  </si>
  <si>
    <t>IDN</t>
  </si>
  <si>
    <t xml:space="preserve">IN        </t>
  </si>
  <si>
    <t>Nigeria</t>
  </si>
  <si>
    <t>IRAN, ISLAMIC REPUBLIC OF</t>
  </si>
  <si>
    <t>IRN</t>
  </si>
  <si>
    <t xml:space="preserve">ID        </t>
  </si>
  <si>
    <t>IRAQ</t>
  </si>
  <si>
    <t>IRQ</t>
  </si>
  <si>
    <t xml:space="preserve">IR        </t>
  </si>
  <si>
    <t>Iran</t>
  </si>
  <si>
    <t>Oman</t>
  </si>
  <si>
    <t>IRELAND</t>
  </si>
  <si>
    <t>IRL</t>
  </si>
  <si>
    <t xml:space="preserve">IQ        </t>
  </si>
  <si>
    <t>Pakistan</t>
  </si>
  <si>
    <t>ISLE OF MAN</t>
  </si>
  <si>
    <t>IMN</t>
  </si>
  <si>
    <t xml:space="preserve">IE        </t>
  </si>
  <si>
    <t>Palau</t>
  </si>
  <si>
    <t>ISRAEL</t>
  </si>
  <si>
    <t>ISR</t>
  </si>
  <si>
    <t xml:space="preserve">IM        </t>
  </si>
  <si>
    <t>Panama</t>
  </si>
  <si>
    <t>ITA</t>
  </si>
  <si>
    <t xml:space="preserve">IL        </t>
  </si>
  <si>
    <t>Paraguay</t>
  </si>
  <si>
    <t>JAMAICA</t>
  </si>
  <si>
    <t>JAM</t>
  </si>
  <si>
    <t xml:space="preserve">IT        </t>
  </si>
  <si>
    <t>Peru</t>
  </si>
  <si>
    <t>JAPAN</t>
  </si>
  <si>
    <t>JPN</t>
  </si>
  <si>
    <t xml:space="preserve">JM        </t>
  </si>
  <si>
    <t>JERSEY</t>
  </si>
  <si>
    <t>JEY</t>
  </si>
  <si>
    <t xml:space="preserve">JP        </t>
  </si>
  <si>
    <t>[0-9]{2}-[0-9]{3}</t>
  </si>
  <si>
    <t>NN-NNN</t>
  </si>
  <si>
    <t>JORDAN</t>
  </si>
  <si>
    <t>JOR</t>
  </si>
  <si>
    <t xml:space="preserve">JE        </t>
  </si>
  <si>
    <t>KAZAKHSTAN</t>
  </si>
  <si>
    <t>KAZ</t>
  </si>
  <si>
    <t xml:space="preserve">JO        </t>
  </si>
  <si>
    <t>Puerto Rico</t>
  </si>
  <si>
    <t>KENYA</t>
  </si>
  <si>
    <t>KEN</t>
  </si>
  <si>
    <t xml:space="preserve">KZ        </t>
  </si>
  <si>
    <t>Qatar</t>
  </si>
  <si>
    <t>KIRIBATI</t>
  </si>
  <si>
    <t>KIR</t>
  </si>
  <si>
    <t xml:space="preserve">KE        </t>
  </si>
  <si>
    <t>KOREA, DEMOCRATIC PEOPLE'S REPUBLIC OF</t>
  </si>
  <si>
    <t>PRK</t>
  </si>
  <si>
    <t xml:space="preserve">KI        </t>
  </si>
  <si>
    <t>Rwanda</t>
  </si>
  <si>
    <t>KOREA, REPUBLIC OF</t>
  </si>
  <si>
    <t>KOR</t>
  </si>
  <si>
    <t xml:space="preserve">KO        </t>
  </si>
  <si>
    <t>Kongo</t>
  </si>
  <si>
    <t>Samoa</t>
  </si>
  <si>
    <t>KUWAIT</t>
  </si>
  <si>
    <t>KWT</t>
  </si>
  <si>
    <t xml:space="preserve">KP        </t>
  </si>
  <si>
    <t>KOREA (DEMOCRATIC PEOPLE'S REPUBLIC OF)</t>
  </si>
  <si>
    <t>San Marino</t>
  </si>
  <si>
    <t>KYRGYZSTAN</t>
  </si>
  <si>
    <t>KGZ</t>
  </si>
  <si>
    <t xml:space="preserve">KR        </t>
  </si>
  <si>
    <t>Saudi Arabia</t>
  </si>
  <si>
    <t>LAO PEOPLE'S DEMOCRATIC REPUBLIC</t>
  </si>
  <si>
    <t>LAO</t>
  </si>
  <si>
    <t xml:space="preserve">KW        </t>
  </si>
  <si>
    <t>Senegal</t>
  </si>
  <si>
    <t>LATVIA</t>
  </si>
  <si>
    <t>LVA</t>
  </si>
  <si>
    <t xml:space="preserve">KG        </t>
  </si>
  <si>
    <t>Seychelles</t>
  </si>
  <si>
    <t>LEBANON</t>
  </si>
  <si>
    <t>LBN</t>
  </si>
  <si>
    <t xml:space="preserve">LA        </t>
  </si>
  <si>
    <t>Sierra Leone</t>
  </si>
  <si>
    <t>LESOTHO</t>
  </si>
  <si>
    <t>LSO</t>
  </si>
  <si>
    <t xml:space="preserve">LV        </t>
  </si>
  <si>
    <t>LIBERIA</t>
  </si>
  <si>
    <t>LBR</t>
  </si>
  <si>
    <t xml:space="preserve">LB        </t>
  </si>
  <si>
    <t>LIBYA</t>
  </si>
  <si>
    <t>LBY</t>
  </si>
  <si>
    <t xml:space="preserve">LS        </t>
  </si>
  <si>
    <t>LIECHTENSTEIN</t>
  </si>
  <si>
    <t>LIE</t>
  </si>
  <si>
    <t xml:space="preserve">LR        </t>
  </si>
  <si>
    <t>Solomon Islands</t>
  </si>
  <si>
    <t>LITHUANIA</t>
  </si>
  <si>
    <t>LTU</t>
  </si>
  <si>
    <t xml:space="preserve">LY        </t>
  </si>
  <si>
    <t>Somalia</t>
  </si>
  <si>
    <t>LUXEMBOURG</t>
  </si>
  <si>
    <t>LUX</t>
  </si>
  <si>
    <t xml:space="preserve">LI        </t>
  </si>
  <si>
    <t>MACAO</t>
  </si>
  <si>
    <t>MAC</t>
  </si>
  <si>
    <t xml:space="preserve">LT        </t>
  </si>
  <si>
    <t>MACEDONIA, THE FORMER YUGOSLAV REPUBLIC OF</t>
  </si>
  <si>
    <t>MKD</t>
  </si>
  <si>
    <t xml:space="preserve">LU        </t>
  </si>
  <si>
    <t>Sudan</t>
  </si>
  <si>
    <t>MADAGASCAR</t>
  </si>
  <si>
    <t>MDG</t>
  </si>
  <si>
    <t xml:space="preserve">MO        </t>
  </si>
  <si>
    <t>Suriname</t>
  </si>
  <si>
    <t>MALAWI</t>
  </si>
  <si>
    <t>MWI</t>
  </si>
  <si>
    <t xml:space="preserve">MK        </t>
  </si>
  <si>
    <t>MACEDONIA</t>
  </si>
  <si>
    <t>Swaziland</t>
  </si>
  <si>
    <t>MALAYSIA</t>
  </si>
  <si>
    <t>MYS</t>
  </si>
  <si>
    <t xml:space="preserve">MG        </t>
  </si>
  <si>
    <t>MALDIVES</t>
  </si>
  <si>
    <t>MDV</t>
  </si>
  <si>
    <t xml:space="preserve">MW        </t>
  </si>
  <si>
    <t>MALI</t>
  </si>
  <si>
    <t>MLI</t>
  </si>
  <si>
    <t xml:space="preserve">MY        </t>
  </si>
  <si>
    <t>MALTA</t>
  </si>
  <si>
    <t>MLT</t>
  </si>
  <si>
    <t xml:space="preserve">MV        </t>
  </si>
  <si>
    <t>Tajikistan</t>
  </si>
  <si>
    <t>MARSHALL ISLANDS</t>
  </si>
  <si>
    <t>MHL</t>
  </si>
  <si>
    <t xml:space="preserve">ML        </t>
  </si>
  <si>
    <t>MARTINIQUE</t>
  </si>
  <si>
    <t>MTQ</t>
  </si>
  <si>
    <t xml:space="preserve">MT        </t>
  </si>
  <si>
    <t>Togo</t>
  </si>
  <si>
    <t>MAURITANIA</t>
  </si>
  <si>
    <t>MRT</t>
  </si>
  <si>
    <t xml:space="preserve">MA        </t>
  </si>
  <si>
    <t>Maroco</t>
  </si>
  <si>
    <t>Tonga</t>
  </si>
  <si>
    <t>MAURITIUS</t>
  </si>
  <si>
    <t>MUS</t>
  </si>
  <si>
    <t xml:space="preserve">MH        </t>
  </si>
  <si>
    <t>Tunisia</t>
  </si>
  <si>
    <t>MAYOTTE</t>
  </si>
  <si>
    <t>MYT</t>
  </si>
  <si>
    <t xml:space="preserve">MQ        </t>
  </si>
  <si>
    <t>MEXICO</t>
  </si>
  <si>
    <t>MEX</t>
  </si>
  <si>
    <t xml:space="preserve">MR        </t>
  </si>
  <si>
    <t>Turkmenistan</t>
  </si>
  <si>
    <t>MICRONESIA, FEDERATED STATES OF</t>
  </si>
  <si>
    <t>FSM</t>
  </si>
  <si>
    <t xml:space="preserve">MU        </t>
  </si>
  <si>
    <t>Tuvalu</t>
  </si>
  <si>
    <t>MOLDOVA, REPUBLIC OF</t>
  </si>
  <si>
    <t>MDA</t>
  </si>
  <si>
    <t xml:space="preserve">YT        </t>
  </si>
  <si>
    <t>Uganda</t>
  </si>
  <si>
    <t>MONACO</t>
  </si>
  <si>
    <t>MCO</t>
  </si>
  <si>
    <t xml:space="preserve">MX        </t>
  </si>
  <si>
    <t>MONGOLIA</t>
  </si>
  <si>
    <t>MNG</t>
  </si>
  <si>
    <t xml:space="preserve">FM        </t>
  </si>
  <si>
    <t>Uzbekistan</t>
  </si>
  <si>
    <t>MONTENEGRO</t>
  </si>
  <si>
    <t>MNE</t>
  </si>
  <si>
    <t xml:space="preserve">MD        </t>
  </si>
  <si>
    <t>MOLDOVA</t>
  </si>
  <si>
    <t>Vanuatu</t>
  </si>
  <si>
    <t>MONTSERRAT</t>
  </si>
  <si>
    <t>MSR</t>
  </si>
  <si>
    <t xml:space="preserve">MC        </t>
  </si>
  <si>
    <t>MOROCCO</t>
  </si>
  <si>
    <t>MAR</t>
  </si>
  <si>
    <t xml:space="preserve">MN        </t>
  </si>
  <si>
    <t>Vietnam</t>
  </si>
  <si>
    <t>MOZAMBIQUE</t>
  </si>
  <si>
    <t>MOZ</t>
  </si>
  <si>
    <t xml:space="preserve">ME        </t>
  </si>
  <si>
    <t>Yemen</t>
  </si>
  <si>
    <t>MYANMAR</t>
  </si>
  <si>
    <t>MMR</t>
  </si>
  <si>
    <t xml:space="preserve">MS        </t>
  </si>
  <si>
    <t>Zambia</t>
  </si>
  <si>
    <t>NAMIBIA</t>
  </si>
  <si>
    <t>NAM</t>
  </si>
  <si>
    <t xml:space="preserve">MZ        </t>
  </si>
  <si>
    <t>Zimbabwe</t>
  </si>
  <si>
    <t>NAURU</t>
  </si>
  <si>
    <t>NRU</t>
  </si>
  <si>
    <t xml:space="preserve">MM        </t>
  </si>
  <si>
    <t>NEPAL</t>
  </si>
  <si>
    <t>NPL</t>
  </si>
  <si>
    <t xml:space="preserve">NA        </t>
  </si>
  <si>
    <t>NETHERLANDS</t>
  </si>
  <si>
    <t>NLD</t>
  </si>
  <si>
    <t xml:space="preserve">NR        </t>
  </si>
  <si>
    <t>NEW CALEDONIA</t>
  </si>
  <si>
    <t>NCL</t>
  </si>
  <si>
    <t xml:space="preserve">NP        </t>
  </si>
  <si>
    <t>NEW ZEALAND</t>
  </si>
  <si>
    <t>NZL</t>
  </si>
  <si>
    <t xml:space="preserve">NL        </t>
  </si>
  <si>
    <t>NICARAGUA</t>
  </si>
  <si>
    <t>NIC</t>
  </si>
  <si>
    <t xml:space="preserve">NC        </t>
  </si>
  <si>
    <t>NIGER</t>
  </si>
  <si>
    <t>NER</t>
  </si>
  <si>
    <t xml:space="preserve">NZ        </t>
  </si>
  <si>
    <t>NIGERIA</t>
  </si>
  <si>
    <t>NGA</t>
  </si>
  <si>
    <t xml:space="preserve">NI        </t>
  </si>
  <si>
    <t>NIUE</t>
  </si>
  <si>
    <t>NIU</t>
  </si>
  <si>
    <t xml:space="preserve">NE        </t>
  </si>
  <si>
    <t>NORFOLK ISLAND</t>
  </si>
  <si>
    <t>NFK</t>
  </si>
  <si>
    <t xml:space="preserve">NG        </t>
  </si>
  <si>
    <t>NORTHERN MARIANA ISLANDS</t>
  </si>
  <si>
    <t>MNP</t>
  </si>
  <si>
    <t xml:space="preserve">NU        </t>
  </si>
  <si>
    <t>NORWAY</t>
  </si>
  <si>
    <t>NOR</t>
  </si>
  <si>
    <t xml:space="preserve">NF        </t>
  </si>
  <si>
    <t>OMAN</t>
  </si>
  <si>
    <t>OMN</t>
  </si>
  <si>
    <t xml:space="preserve">MP        </t>
  </si>
  <si>
    <t>PAKISTAN</t>
  </si>
  <si>
    <t>PAK</t>
  </si>
  <si>
    <t xml:space="preserve">NO        </t>
  </si>
  <si>
    <t>PALAU</t>
  </si>
  <si>
    <t>PLW</t>
  </si>
  <si>
    <t xml:space="preserve">OM        </t>
  </si>
  <si>
    <t>PALESTINIAN TERRITORY, OCCUPIED</t>
  </si>
  <si>
    <t>PSE</t>
  </si>
  <si>
    <t xml:space="preserve">PK        </t>
  </si>
  <si>
    <t>PANAMA</t>
  </si>
  <si>
    <t>PAN</t>
  </si>
  <si>
    <t xml:space="preserve">PW        </t>
  </si>
  <si>
    <t>PAPUA NEW GUINEA</t>
  </si>
  <si>
    <t>PNG</t>
  </si>
  <si>
    <t xml:space="preserve">PS        </t>
  </si>
  <si>
    <t>PALESTINIAN TERRITORIES</t>
  </si>
  <si>
    <t>PARAGUAY</t>
  </si>
  <si>
    <t>PRY</t>
  </si>
  <si>
    <t xml:space="preserve">PA        </t>
  </si>
  <si>
    <t>PERU</t>
  </si>
  <si>
    <t>PER</t>
  </si>
  <si>
    <t xml:space="preserve">PG        </t>
  </si>
  <si>
    <t>PHILIPPINES</t>
  </si>
  <si>
    <t>PHL</t>
  </si>
  <si>
    <t xml:space="preserve">PY        </t>
  </si>
  <si>
    <t>PITCAIRN</t>
  </si>
  <si>
    <t>PCN</t>
  </si>
  <si>
    <t xml:space="preserve">PE        </t>
  </si>
  <si>
    <t>POLAND</t>
  </si>
  <si>
    <t>POL</t>
  </si>
  <si>
    <t xml:space="preserve">PH        </t>
  </si>
  <si>
    <t>PORTUGAL</t>
  </si>
  <si>
    <t>PRT</t>
  </si>
  <si>
    <t xml:space="preserve">PN        </t>
  </si>
  <si>
    <t>PUERTO RICO</t>
  </si>
  <si>
    <t>PRI</t>
  </si>
  <si>
    <t xml:space="preserve">PL        </t>
  </si>
  <si>
    <t>QATAR</t>
  </si>
  <si>
    <t>QAT</t>
  </si>
  <si>
    <t xml:space="preserve">PT        </t>
  </si>
  <si>
    <t>ROMANIA</t>
  </si>
  <si>
    <t>ROU</t>
  </si>
  <si>
    <t xml:space="preserve">PR        </t>
  </si>
  <si>
    <t>RUS</t>
  </si>
  <si>
    <t xml:space="preserve">QA        </t>
  </si>
  <si>
    <t>RWANDA</t>
  </si>
  <si>
    <t>RWA</t>
  </si>
  <si>
    <t xml:space="preserve">QC        </t>
  </si>
  <si>
    <t>QUEBEC</t>
  </si>
  <si>
    <t>RÉUNION</t>
  </si>
  <si>
    <t>REU</t>
  </si>
  <si>
    <t xml:space="preserve">RE        </t>
  </si>
  <si>
    <t>SAINT BARTHÉLEMY</t>
  </si>
  <si>
    <t>BLM</t>
  </si>
  <si>
    <t xml:space="preserve">RO        </t>
  </si>
  <si>
    <t>SAINT HELENA, ASCENSION AND TRISTAN DA CUNHA</t>
  </si>
  <si>
    <t>SHN</t>
  </si>
  <si>
    <t xml:space="preserve">RU        </t>
  </si>
  <si>
    <t>SAINT KITTS AND NEVIS</t>
  </si>
  <si>
    <t>KNA</t>
  </si>
  <si>
    <t xml:space="preserve">RW        </t>
  </si>
  <si>
    <t>SAINT LUCIA</t>
  </si>
  <si>
    <t>LCA</t>
  </si>
  <si>
    <t xml:space="preserve">BL        </t>
  </si>
  <si>
    <t>SAINT MARTIN (FRENCH PART)</t>
  </si>
  <si>
    <t>MAF</t>
  </si>
  <si>
    <t xml:space="preserve">SH        </t>
  </si>
  <si>
    <t>SAINT HELENA, ASCENSION AND TRISTAN DA C</t>
  </si>
  <si>
    <t>SAINT PIERRE AND MIQUELON</t>
  </si>
  <si>
    <t>SPM</t>
  </si>
  <si>
    <t xml:space="preserve">KN        </t>
  </si>
  <si>
    <t>SAINT VINCENT AND THE GRENADINES</t>
  </si>
  <si>
    <t>VCT</t>
  </si>
  <si>
    <t xml:space="preserve">LC        </t>
  </si>
  <si>
    <t>SAMOA</t>
  </si>
  <si>
    <t>WSM</t>
  </si>
  <si>
    <t xml:space="preserve">MF        </t>
  </si>
  <si>
    <t>SAN MARINO</t>
  </si>
  <si>
    <t>SMR</t>
  </si>
  <si>
    <t xml:space="preserve">PM        </t>
  </si>
  <si>
    <t>SAO TOME AND PRINCIPE</t>
  </si>
  <si>
    <t>STP</t>
  </si>
  <si>
    <t xml:space="preserve">VC        </t>
  </si>
  <si>
    <t>SAUDI ARABIA</t>
  </si>
  <si>
    <t>SAU</t>
  </si>
  <si>
    <t xml:space="preserve">WS        </t>
  </si>
  <si>
    <t>SENEGAL</t>
  </si>
  <si>
    <t>SEN</t>
  </si>
  <si>
    <t xml:space="preserve">SM        </t>
  </si>
  <si>
    <t>SERBIA</t>
  </si>
  <si>
    <t>SRB</t>
  </si>
  <si>
    <t xml:space="preserve">ST        </t>
  </si>
  <si>
    <t>SEYCHELLES</t>
  </si>
  <si>
    <t>SYC</t>
  </si>
  <si>
    <t xml:space="preserve">SA        </t>
  </si>
  <si>
    <t>SIERRA LEONE</t>
  </si>
  <si>
    <t>SLE</t>
  </si>
  <si>
    <t xml:space="preserve">SN        </t>
  </si>
  <si>
    <t>SINGAPORE</t>
  </si>
  <si>
    <t>SGP</t>
  </si>
  <si>
    <t xml:space="preserve">CS        </t>
  </si>
  <si>
    <t>SERBIA AND MONTENEGRO</t>
  </si>
  <si>
    <t>SINT MAARTEN (DUTCH PART)</t>
  </si>
  <si>
    <t>SXM</t>
  </si>
  <si>
    <t xml:space="preserve">RS        </t>
  </si>
  <si>
    <t>Serbie</t>
  </si>
  <si>
    <t>SLOVAKIA</t>
  </si>
  <si>
    <t>SVK</t>
  </si>
  <si>
    <t xml:space="preserve">SC        </t>
  </si>
  <si>
    <t>SLOVENIA</t>
  </si>
  <si>
    <t>SVN</t>
  </si>
  <si>
    <t xml:space="preserve">SL        </t>
  </si>
  <si>
    <t>SOLOMON ISLANDS</t>
  </si>
  <si>
    <t>SLB</t>
  </si>
  <si>
    <t xml:space="preserve">SG        </t>
  </si>
  <si>
    <t>SOMALIA</t>
  </si>
  <si>
    <t>SOM</t>
  </si>
  <si>
    <t xml:space="preserve">SX        </t>
  </si>
  <si>
    <t>SOUTH AFRICA</t>
  </si>
  <si>
    <t>ZAF</t>
  </si>
  <si>
    <t xml:space="preserve">SK        </t>
  </si>
  <si>
    <t>SOUTH GEORGIA AND THE SOUTH SANDWICH ISLANDS</t>
  </si>
  <si>
    <t>SGS</t>
  </si>
  <si>
    <t xml:space="preserve">SI        </t>
  </si>
  <si>
    <t>SOUTH SUDAN</t>
  </si>
  <si>
    <t xml:space="preserve">SB        </t>
  </si>
  <si>
    <t>SPAIN</t>
  </si>
  <si>
    <t>ESP</t>
  </si>
  <si>
    <t xml:space="preserve">SO        </t>
  </si>
  <si>
    <t>SRI LANKA</t>
  </si>
  <si>
    <t>LKA</t>
  </si>
  <si>
    <t xml:space="preserve">ZA        </t>
  </si>
  <si>
    <t>SUDAN</t>
  </si>
  <si>
    <t>SDN</t>
  </si>
  <si>
    <t xml:space="preserve">GS        </t>
  </si>
  <si>
    <t>SOUTH GEORGIA AND THE SOUTH SANDWICH ISL</t>
  </si>
  <si>
    <t>SURINAME</t>
  </si>
  <si>
    <t>SUR</t>
  </si>
  <si>
    <t xml:space="preserve">SS        </t>
  </si>
  <si>
    <t>SVALBARD AND JAN MAYEN</t>
  </si>
  <si>
    <t>SJM</t>
  </si>
  <si>
    <t xml:space="preserve">ES        </t>
  </si>
  <si>
    <t>SWAZILAND</t>
  </si>
  <si>
    <t>SWZ</t>
  </si>
  <si>
    <t xml:space="preserve">LK        </t>
  </si>
  <si>
    <t>SWEDEN</t>
  </si>
  <si>
    <t>SWE</t>
  </si>
  <si>
    <t xml:space="preserve">SD        </t>
  </si>
  <si>
    <t>SWITZERLAND</t>
  </si>
  <si>
    <t>CHE</t>
  </si>
  <si>
    <t xml:space="preserve">SR        </t>
  </si>
  <si>
    <t>SYRIAN ARAB REPUBLIC</t>
  </si>
  <si>
    <t>SYR</t>
  </si>
  <si>
    <t xml:space="preserve">SJ        </t>
  </si>
  <si>
    <t>TAIWAN, PROVINCE OF CHINA</t>
  </si>
  <si>
    <t>TWN</t>
  </si>
  <si>
    <t xml:space="preserve">SZ        </t>
  </si>
  <si>
    <t>TAJIKISTAN</t>
  </si>
  <si>
    <t>TJK</t>
  </si>
  <si>
    <t xml:space="preserve">SE        </t>
  </si>
  <si>
    <t>TANZANIA, UNITED REPUBLIC OF</t>
  </si>
  <si>
    <t>TZA</t>
  </si>
  <si>
    <t xml:space="preserve">CH        </t>
  </si>
  <si>
    <t>THAILAND</t>
  </si>
  <si>
    <t>THA</t>
  </si>
  <si>
    <t xml:space="preserve">SY        </t>
  </si>
  <si>
    <t>SYRIA</t>
  </si>
  <si>
    <t>TIMOR-LESTE</t>
  </si>
  <si>
    <t>TLS</t>
  </si>
  <si>
    <t xml:space="preserve">TW        </t>
  </si>
  <si>
    <t>TOGO</t>
  </si>
  <si>
    <t>TGO</t>
  </si>
  <si>
    <t xml:space="preserve">TJ        </t>
  </si>
  <si>
    <t>TOKELAU</t>
  </si>
  <si>
    <t>TKL</t>
  </si>
  <si>
    <t xml:space="preserve">TZ        </t>
  </si>
  <si>
    <t>TANZANIA</t>
  </si>
  <si>
    <t>TONGA</t>
  </si>
  <si>
    <t>TON</t>
  </si>
  <si>
    <t xml:space="preserve">TH        </t>
  </si>
  <si>
    <t>TRINIDAD AND TOBAGO</t>
  </si>
  <si>
    <t>TTO</t>
  </si>
  <si>
    <t xml:space="preserve">TL        </t>
  </si>
  <si>
    <t>TUNISIA</t>
  </si>
  <si>
    <t>TUN</t>
  </si>
  <si>
    <t xml:space="preserve">TG        </t>
  </si>
  <si>
    <t>TURKEY</t>
  </si>
  <si>
    <t>TUR</t>
  </si>
  <si>
    <t xml:space="preserve">TK        </t>
  </si>
  <si>
    <t>TURKMENISTAN</t>
  </si>
  <si>
    <t>TKM</t>
  </si>
  <si>
    <t xml:space="preserve">TO        </t>
  </si>
  <si>
    <t>TURKS AND CAICOS ISLANDS</t>
  </si>
  <si>
    <t>TCA</t>
  </si>
  <si>
    <t xml:space="preserve">TT        </t>
  </si>
  <si>
    <t>TUVALU</t>
  </si>
  <si>
    <t>TUV</t>
  </si>
  <si>
    <t xml:space="preserve">TN        </t>
  </si>
  <si>
    <t>UGANDA</t>
  </si>
  <si>
    <t>UGA</t>
  </si>
  <si>
    <t xml:space="preserve">TR        </t>
  </si>
  <si>
    <t>UKRAINE</t>
  </si>
  <si>
    <t>UKR</t>
  </si>
  <si>
    <t xml:space="preserve">TM        </t>
  </si>
  <si>
    <t>UNITED ARAB EMIRATES</t>
  </si>
  <si>
    <t>ARE</t>
  </si>
  <si>
    <t xml:space="preserve">TC        </t>
  </si>
  <si>
    <t>UNITED KINGDOM</t>
  </si>
  <si>
    <t>GBR</t>
  </si>
  <si>
    <t xml:space="preserve">TV        </t>
  </si>
  <si>
    <t>UNITED STATES</t>
  </si>
  <si>
    <t>USA</t>
  </si>
  <si>
    <t xml:space="preserve">UG        </t>
  </si>
  <si>
    <t>UNITED STATES MINOR OUTLYING ISLANDS</t>
  </si>
  <si>
    <t>UMI</t>
  </si>
  <si>
    <t xml:space="preserve">UA        </t>
  </si>
  <si>
    <t>URUGUAY</t>
  </si>
  <si>
    <t>URY</t>
  </si>
  <si>
    <t xml:space="preserve">AE        </t>
  </si>
  <si>
    <t xml:space="preserve">US        </t>
  </si>
  <si>
    <t>UZBEKISTAN</t>
  </si>
  <si>
    <t>UZB</t>
  </si>
  <si>
    <t xml:space="preserve">UM        </t>
  </si>
  <si>
    <t>VANUATU</t>
  </si>
  <si>
    <t>VUT</t>
  </si>
  <si>
    <t xml:space="preserve">UY        </t>
  </si>
  <si>
    <t>VENEZUELA, BOLIVARIAN REPUBLIC OF</t>
  </si>
  <si>
    <t>VEN</t>
  </si>
  <si>
    <t xml:space="preserve">UZ        </t>
  </si>
  <si>
    <t>VIETNAM</t>
  </si>
  <si>
    <t>VNM</t>
  </si>
  <si>
    <t xml:space="preserve">VU        </t>
  </si>
  <si>
    <t>VIRGIN ISLANDS, BRITISH</t>
  </si>
  <si>
    <t>VGB</t>
  </si>
  <si>
    <t xml:space="preserve">VA        </t>
  </si>
  <si>
    <t>VATICAN CITY STATE</t>
  </si>
  <si>
    <t>VIRGIN ISLANDS, U.S.</t>
  </si>
  <si>
    <t>VIR</t>
  </si>
  <si>
    <t xml:space="preserve">VE        </t>
  </si>
  <si>
    <t>WALLIS AND FUTUNA</t>
  </si>
  <si>
    <t>WLF</t>
  </si>
  <si>
    <t xml:space="preserve">VN        </t>
  </si>
  <si>
    <t>WESTERN SAHARA</t>
  </si>
  <si>
    <t>ESH</t>
  </si>
  <si>
    <t xml:space="preserve">VG        </t>
  </si>
  <si>
    <t>YEMEN</t>
  </si>
  <si>
    <t>YEM</t>
  </si>
  <si>
    <t xml:space="preserve">VI        </t>
  </si>
  <si>
    <t>ZAMBIA</t>
  </si>
  <si>
    <t>ZMB</t>
  </si>
  <si>
    <t xml:space="preserve">WF        </t>
  </si>
  <si>
    <t>ZIMBABWE</t>
  </si>
  <si>
    <t>ZWE</t>
  </si>
  <si>
    <t xml:space="preserve">EH        </t>
  </si>
  <si>
    <t>ALA</t>
  </si>
  <si>
    <t xml:space="preserve">YE        </t>
  </si>
  <si>
    <t xml:space="preserve">ZM        </t>
  </si>
  <si>
    <t xml:space="preserve">ZW        </t>
  </si>
  <si>
    <t>1. Robot should take the Request number from MD tool / My Tasks and add the number into AE16 cell</t>
  </si>
  <si>
    <t>2. Robot should press CRL+R 
and enter CMP + Conpany code + Division (from A3)</t>
  </si>
  <si>
    <t>3. press CTRL+R  and add CRS620</t>
  </si>
  <si>
    <t>4. Robot copy the B9 cell into movex: Supplier field</t>
  </si>
  <si>
    <t>5. Robot press CTRL+1</t>
  </si>
  <si>
    <t>6. start to add the line 15 in the same field order; move through fields with TAB</t>
  </si>
  <si>
    <t>SELECT CTSTKY,CTLNCD,CTTX40,CTPARM</t>
  </si>
  <si>
    <t>Critical Field</t>
  </si>
  <si>
    <t>CRS620</t>
  </si>
  <si>
    <t>Panel Header</t>
  </si>
  <si>
    <t>WHERE CTCONO=100 AND CTSTCO='CFS4'</t>
  </si>
  <si>
    <t>WHERE CTCONO=100 AND CTSTCO='TEDL'</t>
  </si>
  <si>
    <t>In actual M3 production this field is used only for on supplier 917292</t>
  </si>
  <si>
    <t>In actual M3 production this field is not used</t>
  </si>
  <si>
    <t xml:space="preserve">10 suppliers </t>
  </si>
  <si>
    <t>all suppliers have 1</t>
  </si>
  <si>
    <t>IF($DU$15="&amp;BGS";"BA01";IF(Movex!$DU$15="ABAN";"ABA1";IF(AND('Supplier Registration Form'!$D$38="EUR";OR($DU$15="NET";$DU$15="&amp;BGS"));"BU02";IF(AND('Supplier Registration Form'!$D$38="USD";OR($DU$15="NET";$DU$15="&amp;BGU"));"BU04";IF(AND(OR('Supplier Registration Form'!$D$38="SEK";'Supplier Registration Form'!$D$38="RON";'Supplier Registration Form'!$D$38="GBP";'Supplier Registration Form'!$D$38="CHF");OR($DU$15="NET";$DU$15="&amp;BGU"));"BU01";"BU05")))))</t>
  </si>
  <si>
    <t>IF('Supplier Registration Form'!$D$97="Netting";"NET";IF($DT$15="BA01";"&amp;BGS";IF($DT$15="ABA1";"ABAN";"&amp;BGU")))</t>
  </si>
  <si>
    <t>CRS691</t>
  </si>
  <si>
    <t>robot  go back to CRS620 in the front screen</t>
  </si>
  <si>
    <t>local exception click on related options  - CTRL +18</t>
  </si>
  <si>
    <t>CRS046</t>
  </si>
  <si>
    <t>CRS183</t>
  </si>
  <si>
    <t>CRS184</t>
  </si>
  <si>
    <t>CRS185</t>
  </si>
  <si>
    <t>Will be set in Local exception</t>
  </si>
  <si>
    <t>second screen</t>
  </si>
  <si>
    <t>CRS030</t>
  </si>
  <si>
    <t>list from Sven</t>
  </si>
  <si>
    <t>CRS620/F</t>
  </si>
  <si>
    <t>CRS622</t>
  </si>
  <si>
    <t>CRS624/E</t>
  </si>
  <si>
    <t>CRS624/F</t>
  </si>
  <si>
    <t>CRS692</t>
  </si>
  <si>
    <t>CRS692/E</t>
  </si>
  <si>
    <t>CRS692/F</t>
  </si>
  <si>
    <t>MFS620</t>
  </si>
  <si>
    <t>MFS620/E</t>
  </si>
  <si>
    <t>CRS111</t>
  </si>
  <si>
    <t>We will use only 0-Supplier</t>
  </si>
  <si>
    <t xml:space="preserve">Do not use special Characters </t>
  </si>
  <si>
    <t>If the supplier is a Intercompany supplier "add the HFM Entity".
If not entered then the Serch Key will be automatichally filled in with the first 10 Charters</t>
  </si>
  <si>
    <t>Needs to by mapped with supplier Board Countries</t>
  </si>
  <si>
    <t xml:space="preserve">US States, need to be updated in M3 production, Sven will send a table to Joakim Andresson </t>
  </si>
  <si>
    <t>tax reg number</t>
  </si>
  <si>
    <t>Not used</t>
  </si>
  <si>
    <t>Fax Munber</t>
  </si>
  <si>
    <t>VAT for EU Countries /VAT(EU) or EIN(US) no.*</t>
  </si>
  <si>
    <t>The fiels indicates the supplier number that the company group uses for the supplier 
can be used for Direct supplier to group as in Supplier board</t>
  </si>
  <si>
    <t>Just for direct material supplier (and only for Sweden ) and is used to chose the language used for PO send out from Movex</t>
  </si>
  <si>
    <t xml:space="preserve">Standard Carrier Alpha Code - 4Letters code which identifies </t>
  </si>
  <si>
    <t>The field indicates the alternative supplier ID</t>
  </si>
  <si>
    <t xml:space="preserve">Used for supplier communication </t>
  </si>
  <si>
    <t>used for Date separator</t>
  </si>
  <si>
    <t xml:space="preserve">used  for sending reminders to the suppliers to send the ordered goods </t>
  </si>
  <si>
    <t xml:space="preserve">Print packing instructions on PO </t>
  </si>
  <si>
    <t>the place where you are reciving the goods</t>
  </si>
  <si>
    <t xml:space="preserve">Numerical fiels </t>
  </si>
  <si>
    <t>Used for Netting proposal</t>
  </si>
  <si>
    <t>Controlling the account payble account</t>
  </si>
  <si>
    <t>Address type</t>
  </si>
  <si>
    <t>Address No</t>
  </si>
  <si>
    <t>Valid from</t>
  </si>
  <si>
    <t>01-Postal Address - used to company address</t>
  </si>
  <si>
    <t>The supplier will take the name from CRS620/E</t>
  </si>
  <si>
    <t>5 Address type is the delivery address type</t>
  </si>
  <si>
    <t>Might be used by Purchasing to classify the suppliers</t>
  </si>
  <si>
    <t>It has to be a user in M3</t>
  </si>
  <si>
    <t>integration for Telefhones (used 20 years ago)</t>
  </si>
  <si>
    <t>Only for direct suppliers  for the connection with the Logistic / it is ok if we set the same for Indirect suppliers</t>
  </si>
  <si>
    <t xml:space="preserve">Discount </t>
  </si>
  <si>
    <t>used to consolidate the suppliers / used when placing orders to supplier</t>
  </si>
  <si>
    <t xml:space="preserve">second box </t>
  </si>
  <si>
    <t>if the supplier is also customer  (used to offset AP with AR)</t>
  </si>
  <si>
    <t>Our Customer number in the supplier system</t>
  </si>
  <si>
    <t>If we buy from 8 suppliers the same material number - can be used this supplier statistics</t>
  </si>
  <si>
    <t>???</t>
  </si>
  <si>
    <t>Leveling- used in convertion with PPS190 - if we do not use PPS190 -_&gt; than 0</t>
  </si>
  <si>
    <t>VAT Code</t>
  </si>
  <si>
    <t>it will be overwtiten by Local exception</t>
  </si>
  <si>
    <t>It maight be usefull for Intrastat declaration / and to tax authorities</t>
  </si>
  <si>
    <t>Self billing  it will be overwtiten by Local exception</t>
  </si>
  <si>
    <t xml:space="preserve">If we want to prioritise the payment to a supplier </t>
  </si>
  <si>
    <t>Invoices accounting template - we use Basware</t>
  </si>
  <si>
    <t>if we use the supplier statistics</t>
  </si>
  <si>
    <t>Indicates the nr of years accumulated supplier statistics to be saved</t>
  </si>
  <si>
    <t>nr of days an early delivery can be considered on time</t>
  </si>
  <si>
    <t>used for Direct suppliers / how we are going to report this - for the indirect suppliers we do not need it, only for direct</t>
  </si>
  <si>
    <t xml:space="preserve">used in France </t>
  </si>
  <si>
    <t>if we are going the tax withholding we need to have the correct parameter</t>
  </si>
  <si>
    <t>1 - you can not match the invoice without Goods Received</t>
  </si>
  <si>
    <t>Used for payments declaration to Tax authorities / local exception</t>
  </si>
  <si>
    <t>we do no use it, because we are not match the PO with Goods received</t>
  </si>
  <si>
    <t>Local exception / but not used it</t>
  </si>
  <si>
    <t>Local exception</t>
  </si>
  <si>
    <t>How to create a DN number (original inv no+DN001)</t>
  </si>
  <si>
    <t>Bat Bank account type</t>
  </si>
  <si>
    <t>indicator</t>
  </si>
  <si>
    <t>given by the system</t>
  </si>
  <si>
    <t>Bank Number  / If the bank number does not exists than Bank CRS690 / table CBAMA</t>
  </si>
  <si>
    <t>we pay our expenditure / the supplier will pay the bank fees</t>
  </si>
  <si>
    <t>SwiftCode</t>
  </si>
  <si>
    <t>standart payment with standard speed</t>
  </si>
  <si>
    <t>Select the division on which the supplier will be created</t>
  </si>
  <si>
    <t>the VAT codes are set in CRS030</t>
  </si>
  <si>
    <t>difined in Supplier agreements</t>
  </si>
  <si>
    <t>Pament terms is combined with Cash discounts</t>
  </si>
  <si>
    <t>Cash disc not used in Sweden</t>
  </si>
  <si>
    <t>used just in Sweeden: if the supplier is for S50  put  101</t>
  </si>
  <si>
    <t>Status</t>
  </si>
  <si>
    <t>Search Key</t>
  </si>
  <si>
    <t>Telephone no 1</t>
  </si>
  <si>
    <t>Org no 1</t>
  </si>
  <si>
    <t>Telephone no 2</t>
  </si>
  <si>
    <t>Org no 2</t>
  </si>
  <si>
    <t>Facsimile no</t>
  </si>
  <si>
    <t>VAT reg no</t>
  </si>
  <si>
    <t>Telex no</t>
  </si>
  <si>
    <t>Suppl no in grp</t>
  </si>
  <si>
    <t>Alt lang option</t>
  </si>
  <si>
    <t>SCAC</t>
  </si>
  <si>
    <t>Supplier alt ID</t>
  </si>
  <si>
    <t>Media profile</t>
  </si>
  <si>
    <t>Editing</t>
  </si>
  <si>
    <t>Postal lead time</t>
  </si>
  <si>
    <t>Prt Pack instr</t>
  </si>
  <si>
    <t>Harbor/airport</t>
  </si>
  <si>
    <t>Rail Station</t>
  </si>
  <si>
    <t>Free Field 1 …</t>
  </si>
  <si>
    <t>Free Field 2 …</t>
  </si>
  <si>
    <t>Netting code…</t>
  </si>
  <si>
    <t>I/C Code…...</t>
  </si>
  <si>
    <t>ALV/Ext/Emp…</t>
  </si>
  <si>
    <t>M3Text</t>
  </si>
  <si>
    <t>Atp</t>
  </si>
  <si>
    <t>Ad no</t>
  </si>
  <si>
    <t>Val Fr</t>
  </si>
  <si>
    <t>Address</t>
  </si>
  <si>
    <t>Address line 2</t>
  </si>
  <si>
    <t>Address line 3</t>
  </si>
  <si>
    <t>Address line 4</t>
  </si>
  <si>
    <t>City</t>
  </si>
  <si>
    <t>County</t>
  </si>
  <si>
    <t>State 2</t>
  </si>
  <si>
    <t>Postal code</t>
  </si>
  <si>
    <t>Country 2</t>
  </si>
  <si>
    <t>Planning node</t>
  </si>
  <si>
    <t>Print out code</t>
  </si>
  <si>
    <t>Geo code X</t>
  </si>
  <si>
    <t>Geo code y</t>
  </si>
  <si>
    <t>Geo code Z</t>
  </si>
  <si>
    <t>SPLC</t>
  </si>
  <si>
    <t>Atp 2</t>
  </si>
  <si>
    <t>Atp 3</t>
  </si>
  <si>
    <t>Val Fr 2</t>
  </si>
  <si>
    <t>Address 2 line 2</t>
  </si>
  <si>
    <t>Address 2 line 3</t>
  </si>
  <si>
    <t>Address 2 line 4</t>
  </si>
  <si>
    <t>City 2</t>
  </si>
  <si>
    <t>County 2</t>
  </si>
  <si>
    <t>State 3</t>
  </si>
  <si>
    <t>Postal code 2</t>
  </si>
  <si>
    <t>Country 3</t>
  </si>
  <si>
    <t>Planning node 2</t>
  </si>
  <si>
    <t>Print out code 2</t>
  </si>
  <si>
    <t>Geo code X 2</t>
  </si>
  <si>
    <t>Geo code y 2</t>
  </si>
  <si>
    <t>Geo code Z 2</t>
  </si>
  <si>
    <t>SPLC 2</t>
  </si>
  <si>
    <t>Supplier Group</t>
  </si>
  <si>
    <t>ABS Cls Suppl</t>
  </si>
  <si>
    <t>ABC method sup</t>
  </si>
  <si>
    <t>Authorized user</t>
  </si>
  <si>
    <t>Quality class</t>
  </si>
  <si>
    <t>Agent</t>
  </si>
  <si>
    <t>PIN code</t>
  </si>
  <si>
    <t>Order type</t>
  </si>
  <si>
    <t>Disc calc mtd</t>
  </si>
  <si>
    <t>Monitoring list</t>
  </si>
  <si>
    <t>Monitor class</t>
  </si>
  <si>
    <t>Consolidate grp</t>
  </si>
  <si>
    <t>Delivery terms</t>
  </si>
  <si>
    <t>Delivery method</t>
  </si>
  <si>
    <t>Freight terms</t>
  </si>
  <si>
    <t>Packaging terms</t>
  </si>
  <si>
    <t>Date type</t>
  </si>
  <si>
    <t>Date Code</t>
  </si>
  <si>
    <t>Shipment table</t>
  </si>
  <si>
    <t>Shipment table 2</t>
  </si>
  <si>
    <t>Suppl cust no</t>
  </si>
  <si>
    <t>Our customer no</t>
  </si>
  <si>
    <t>Stat supplier</t>
  </si>
  <si>
    <t>Tax ID no suppl</t>
  </si>
  <si>
    <t>Purch plan lvl</t>
  </si>
  <si>
    <t>Tax Applicable</t>
  </si>
  <si>
    <t>Service code</t>
  </si>
  <si>
    <t>Currency</t>
  </si>
  <si>
    <t>Self-bill permt</t>
  </si>
  <si>
    <t>Exch rate Type</t>
  </si>
  <si>
    <t>Payment mtd AP</t>
  </si>
  <si>
    <t>Payment terms</t>
  </si>
  <si>
    <t>Payment prio</t>
  </si>
  <si>
    <t>Tolerance pmt</t>
  </si>
  <si>
    <t>Cash disc term</t>
  </si>
  <si>
    <t>Attr price rule</t>
  </si>
  <si>
    <t>Inv acc templ</t>
  </si>
  <si>
    <t>Supplier stats</t>
  </si>
  <si>
    <t>No.yrs stats</t>
  </si>
  <si>
    <t>Tolerance data</t>
  </si>
  <si>
    <t>Shipment advice</t>
  </si>
  <si>
    <t>Activity code</t>
  </si>
  <si>
    <t>Tax withhol mtd</t>
  </si>
  <si>
    <t>Acc Control obj</t>
  </si>
  <si>
    <t>Auto inv approv</t>
  </si>
  <si>
    <t>Trade code</t>
  </si>
  <si>
    <t>Inv approv cond</t>
  </si>
  <si>
    <t>C laim inv permit</t>
  </si>
  <si>
    <t>Inv app1</t>
  </si>
  <si>
    <t>Inv app2</t>
  </si>
  <si>
    <t>Btp</t>
  </si>
  <si>
    <t>Account holder</t>
  </si>
  <si>
    <t>Accnt</t>
  </si>
  <si>
    <t>Ind</t>
  </si>
  <si>
    <t>Bank Priority</t>
  </si>
  <si>
    <t>Status 2</t>
  </si>
  <si>
    <t>Bank A/C Name</t>
  </si>
  <si>
    <t>Fedwire</t>
  </si>
  <si>
    <t>Recipient Numbe</t>
  </si>
  <si>
    <t>Bank Number</t>
  </si>
  <si>
    <t>BankCharges</t>
  </si>
  <si>
    <t>Bank branch ID</t>
  </si>
  <si>
    <t>Paymenth Method</t>
  </si>
  <si>
    <t>Banking region</t>
  </si>
  <si>
    <t>Giro Number</t>
  </si>
  <si>
    <t>Bank Branch ID 2</t>
  </si>
  <si>
    <t>banking region</t>
  </si>
  <si>
    <t>Clearingnummer</t>
  </si>
  <si>
    <t>Financial Inst</t>
  </si>
  <si>
    <t>Cd list qualif</t>
  </si>
  <si>
    <t>Cd list agent</t>
  </si>
  <si>
    <t>Obj access grp</t>
  </si>
  <si>
    <t>A/C no finance</t>
  </si>
  <si>
    <t>Branch Number</t>
  </si>
  <si>
    <t xml:space="preserve">Cd list qualif </t>
  </si>
  <si>
    <t>Language 2</t>
  </si>
  <si>
    <t>Cd list agent 2</t>
  </si>
  <si>
    <t>Cust no finance</t>
  </si>
  <si>
    <t>Bank agmnt no</t>
  </si>
  <si>
    <t>IBAN number</t>
  </si>
  <si>
    <t>VAT Code 2</t>
  </si>
  <si>
    <t>Self-bill permt 2</t>
  </si>
  <si>
    <t>Tax applicable 2</t>
  </si>
  <si>
    <t>Service code 2</t>
  </si>
  <si>
    <t>Currency 2</t>
  </si>
  <si>
    <t>Exch rate type 2</t>
  </si>
  <si>
    <t>Disc calc mtd 2</t>
  </si>
  <si>
    <t>Payment mtd AP 2</t>
  </si>
  <si>
    <t>Payment terms 2</t>
  </si>
  <si>
    <t>Payment prio 2</t>
  </si>
  <si>
    <t>Tolerance pmt 2</t>
  </si>
  <si>
    <t>Cash disc term 2</t>
  </si>
  <si>
    <t>Inc acc templ</t>
  </si>
  <si>
    <t>Trade code 2</t>
  </si>
  <si>
    <t>Clain inv permt</t>
  </si>
  <si>
    <t>E-Mail address</t>
  </si>
  <si>
    <t>10-Preliminary</t>
  </si>
  <si>
    <t>empty</t>
  </si>
  <si>
    <t>0-No</t>
  </si>
  <si>
    <t>add the request number from Md tool</t>
  </si>
  <si>
    <t>POST</t>
  </si>
  <si>
    <t>select the date from which the address is valid</t>
  </si>
  <si>
    <t>0-Supplier name</t>
  </si>
  <si>
    <t>Dely</t>
  </si>
  <si>
    <t>empty if the buyer does not have a M3 user</t>
  </si>
  <si>
    <t>003</t>
  </si>
  <si>
    <t>4-Req dely dt, hr min</t>
  </si>
  <si>
    <t>2-Req dely date</t>
  </si>
  <si>
    <t>0-Anytime</t>
  </si>
  <si>
    <t>0-Not used</t>
  </si>
  <si>
    <t>2-Yes, itm/whs, itm, sup</t>
  </si>
  <si>
    <t>-Not used</t>
  </si>
  <si>
    <t>1-Exp. att. value</t>
  </si>
  <si>
    <t>tick / yes</t>
  </si>
  <si>
    <t>1-Rep. via EDI</t>
  </si>
  <si>
    <t>1-Crt base amt at pmt</t>
  </si>
  <si>
    <t>1-Yes, goods rect qty</t>
  </si>
  <si>
    <t>1-Yes</t>
  </si>
  <si>
    <t>0-Received qty</t>
  </si>
  <si>
    <t>3-Yes, num sfx DN001</t>
  </si>
  <si>
    <t xml:space="preserve">????? </t>
  </si>
  <si>
    <t>does not exist by netting</t>
  </si>
  <si>
    <t>CTRL+12 repeat the steps for the  CRS692</t>
  </si>
  <si>
    <t>The Robot should press F3
and then press CTRL+ 21
then CTRL+1</t>
  </si>
  <si>
    <t>Press Enter</t>
  </si>
  <si>
    <t>if is zero leve the field empty</t>
  </si>
  <si>
    <t>Choose the appropriate value from the M3 drop down</t>
  </si>
  <si>
    <t>robot should press ENTER after filling in the Pannel E</t>
  </si>
  <si>
    <t>robot should press ENTER  / Next button after filling in the Pannel E</t>
  </si>
  <si>
    <t>robot should press ENTER  or next</t>
  </si>
  <si>
    <t>The robot should press on the calendar and choose the current date:  than Press Ctrl + 1 in order to open the address creation form</t>
  </si>
  <si>
    <t>Choose from the drop down</t>
  </si>
  <si>
    <t>Robot press Enter;if AX=0, than press F3; if not we need to set a delevery address than repeat the steps from CRS622(simmilar with AF16)</t>
  </si>
  <si>
    <t>The robot should create Press Ctrl + 1 in order to open the address creation form</t>
  </si>
  <si>
    <t>Robot press Enter; press F3 /F3/F3 (3 times press F3 to go back to CRS620), when you are  there press CRTL+13 or go to related options and sellect Puchase / Financials</t>
  </si>
  <si>
    <t>Robot press Enter</t>
  </si>
  <si>
    <t>Robot please send a report Masterdata@veoneer.com to inform them that a payee is needed</t>
  </si>
  <si>
    <t>The Robot shoud check the formula=+IF('Supplier Registration Form'!$F$79="Yes";"the robot should add the tick and to send an Information to MD team";"Empty")</t>
  </si>
  <si>
    <t>Robot press Enter / or press Next</t>
  </si>
  <si>
    <t>Robot press Ctrl+1</t>
  </si>
  <si>
    <t>Robot should stop if the bank number is not created</t>
  </si>
  <si>
    <t>robot  go back to CRS620 / F3</t>
  </si>
  <si>
    <t>local exception click on related options  - CTLS +8</t>
  </si>
  <si>
    <t>The Robot shoud chack the formula=+IF('Supplier Registration Form'!$F$79="Yes";"the robot should add the tick and to send an Information to MD team";"Empty")</t>
  </si>
  <si>
    <t>Check the Netting code for netting</t>
  </si>
  <si>
    <t>Robot CTRL+R and CRS692</t>
  </si>
  <si>
    <t>BA01-Bank Giro for SEK payments (when the supplier needs to be payed in SEK) and for Netting</t>
  </si>
  <si>
    <t>&amp;BGS</t>
  </si>
  <si>
    <t>ABA1- ABAN Number</t>
  </si>
  <si>
    <t>ABAN</t>
  </si>
  <si>
    <t>Bank Giro screen</t>
  </si>
  <si>
    <t>BU02- For IBAN and account Number+SWIFT</t>
  </si>
  <si>
    <t>BU03 -For second IBAN</t>
  </si>
  <si>
    <t>&amp;BGU</t>
  </si>
  <si>
    <t>BU04- for USD bank accounts</t>
  </si>
  <si>
    <t>Netting BU02 / BU04</t>
  </si>
  <si>
    <t>Definition&gt;</t>
  </si>
  <si>
    <t>This is not a part of master data.
Please write your comments, if any.</t>
  </si>
  <si>
    <t>Location Name for which the supplier needs to be created</t>
  </si>
  <si>
    <t>Supplier Code as in the Supplier Board</t>
  </si>
  <si>
    <t>Chose of one of the following categories: 1. Not-in-use, 2. Approved
3.Prferred, 4. Strategic</t>
  </si>
  <si>
    <t>Supplier's Name</t>
  </si>
  <si>
    <t>Supplier's email address which will be used as a login id and also to send email notifications.</t>
  </si>
  <si>
    <t>Supplier's Address Line #1</t>
  </si>
  <si>
    <t>Supplier's Address Line #2</t>
  </si>
  <si>
    <t xml:space="preserve">Country
- - - Choose from Drop-Down options- - -
</t>
  </si>
  <si>
    <t>Postal Code</t>
  </si>
  <si>
    <t>Phone Number</t>
  </si>
  <si>
    <t>Fax Number</t>
  </si>
  <si>
    <t>Vat Reg Number</t>
  </si>
  <si>
    <t>Currency 
- - - Choose from Drop-Down options- - -</t>
  </si>
  <si>
    <t>Payment Terms</t>
  </si>
  <si>
    <t>If the supplier is domestic.</t>
  </si>
  <si>
    <t>Allow Non-PO Invoice Upload</t>
  </si>
  <si>
    <t>Tax ID</t>
  </si>
  <si>
    <t>If the supplier is a Minority supplier, mark this 'Y'</t>
  </si>
  <si>
    <t>If the supplier is single vendor mark this a 'Y'</t>
  </si>
  <si>
    <t>Duns Number</t>
  </si>
  <si>
    <t>Remittance Vendor Code</t>
  </si>
  <si>
    <t>Remittance Ship point</t>
  </si>
  <si>
    <t>Ref./Ticket Number:</t>
  </si>
  <si>
    <t>Example&gt;</t>
  </si>
  <si>
    <t>ARXTRON TECHNLOGIES INC.</t>
  </si>
  <si>
    <t>sales@arxtron.com</t>
  </si>
  <si>
    <t>Not Available</t>
  </si>
  <si>
    <t>001-9052381635</t>
  </si>
  <si>
    <t>Supplier need to be created in Xeeva?</t>
  </si>
  <si>
    <t>Key Supplier for On-Board Y/N</t>
  </si>
  <si>
    <t>Comments</t>
  </si>
  <si>
    <t>Integration Source | Domain:</t>
  </si>
  <si>
    <t>Location:</t>
  </si>
  <si>
    <t>Supplier Categorization:</t>
  </si>
  <si>
    <t>Email Address:</t>
  </si>
  <si>
    <t>Address Line-1:</t>
  </si>
  <si>
    <t>Address Line-2</t>
  </si>
  <si>
    <t>FAX Number</t>
  </si>
  <si>
    <t>Currency Code:</t>
  </si>
  <si>
    <t>Payment Term Code:</t>
  </si>
  <si>
    <t>VAT Code:</t>
  </si>
  <si>
    <t>Domestic(Y/N):</t>
  </si>
  <si>
    <t>Enable Non-PO Invoices:</t>
  </si>
  <si>
    <t>Is Minority:</t>
  </si>
  <si>
    <t>Is Single Vendor:</t>
  </si>
  <si>
    <t>Remittance Vendor Code:</t>
  </si>
  <si>
    <t>Remittance Ship point:</t>
  </si>
  <si>
    <t>Remittance Supplier Name:</t>
  </si>
  <si>
    <t>Veoneer Movex Europe</t>
  </si>
  <si>
    <t>Empty</t>
  </si>
  <si>
    <r>
      <t xml:space="preserve">robot should </t>
    </r>
    <r>
      <rPr>
        <b/>
        <sz val="11"/>
        <color rgb="FF7030A0"/>
        <rFont val="Calibri"/>
        <family val="2"/>
        <scheme val="minor"/>
      </rPr>
      <t>not create</t>
    </r>
    <r>
      <rPr>
        <sz val="11"/>
        <color rgb="FF7030A0"/>
        <rFont val="Calibri"/>
        <family val="2"/>
        <scheme val="minor"/>
      </rPr>
      <t xml:space="preserve"> the supplier in Xeeva if the above cell is No</t>
    </r>
  </si>
  <si>
    <t>Robot Skip this field</t>
  </si>
  <si>
    <t>Add the MD Tool request number</t>
  </si>
  <si>
    <t>after finishing this tab, check if a new address needs to be created (sheet Xeeva Cel A4)</t>
  </si>
  <si>
    <t>Ship Point 
(Ignore as of now)</t>
  </si>
  <si>
    <t>Email address of the user which will used as login id</t>
  </si>
  <si>
    <t>email address which will be used for sending email notifications.
Can be different from Login Email Address</t>
  </si>
  <si>
    <t>Active Flag
Set 'N' for Inactive Item</t>
  </si>
  <si>
    <t>Usage of this sheet: If you want to have more than one supplier users (associated with the supplier), please add the users in supplier user tab.</t>
  </si>
  <si>
    <t>john.smith@arxtron.com</t>
  </si>
  <si>
    <t>supplier_notification@abc.com</t>
  </si>
  <si>
    <t>Neet to create an additional PO recever email</t>
  </si>
  <si>
    <t>Integration Source| Domain (**Mandatory)</t>
  </si>
  <si>
    <t>Location: (**Mandatory)</t>
  </si>
  <si>
    <t>Supplier Code: (**Mandatory)</t>
  </si>
  <si>
    <t>Ship Point</t>
  </si>
  <si>
    <t>Email: (**Mandatory)</t>
  </si>
  <si>
    <t>Notification Email:(**Mandatory)</t>
  </si>
  <si>
    <t>Supplier User Name: (**Mandatory)</t>
  </si>
  <si>
    <t>Tab</t>
  </si>
  <si>
    <t>Area</t>
  </si>
  <si>
    <t>Field Name</t>
  </si>
  <si>
    <t>Field Data</t>
  </si>
  <si>
    <t>Supplier Info
 / Master</t>
  </si>
  <si>
    <t>Supplier Code</t>
  </si>
  <si>
    <t>To be created by the robot</t>
  </si>
  <si>
    <t>Supplier Type Direct</t>
  </si>
  <si>
    <t>Supplier Type Indirect</t>
  </si>
  <si>
    <t>VPP/PLM</t>
  </si>
  <si>
    <t>Is Active</t>
  </si>
  <si>
    <t>Addresses</t>
  </si>
  <si>
    <t>Invoicing</t>
  </si>
  <si>
    <t>For the indirect suppliers: it will follow the step in TAB Attached Files</t>
  </si>
  <si>
    <t>Street Address</t>
  </si>
  <si>
    <t>State/Province</t>
  </si>
  <si>
    <t>Address Type D</t>
  </si>
  <si>
    <t>Delivering</t>
  </si>
  <si>
    <t>Street Address D</t>
  </si>
  <si>
    <t>Zip Code D</t>
  </si>
  <si>
    <t>City/Municipality D</t>
  </si>
  <si>
    <t>State/Province D</t>
  </si>
  <si>
    <t>Country D</t>
  </si>
  <si>
    <t>Supplier Master</t>
  </si>
  <si>
    <t>Category</t>
  </si>
  <si>
    <t xml:space="preserve">Category Manager </t>
  </si>
  <si>
    <t>Comment</t>
  </si>
  <si>
    <t>Indirect-Purchase Order Main Address</t>
  </si>
  <si>
    <t>Supplier Info / Contacts</t>
  </si>
  <si>
    <t>24/7 - Emergency*</t>
  </si>
  <si>
    <t>Last Name</t>
  </si>
  <si>
    <t>RFQ - Receiver*</t>
  </si>
  <si>
    <t>Supplier Info / Location …</t>
  </si>
  <si>
    <t>Add New Location, Incoterm &amp; Payment Term</t>
  </si>
  <si>
    <t>Payment Terms Desc</t>
  </si>
  <si>
    <t>CSQ</t>
  </si>
  <si>
    <t>Category Action</t>
  </si>
  <si>
    <t>3.1 Supplier pre-qualification (business case)</t>
  </si>
  <si>
    <r>
      <t>Accounting Dept.</t>
    </r>
    <r>
      <rPr>
        <b/>
        <sz val="10"/>
        <color rgb="FFFF0000"/>
        <rFont val="Barlow"/>
      </rPr>
      <t>*</t>
    </r>
  </si>
  <si>
    <t>Veoneer Sweden</t>
  </si>
  <si>
    <t>F70</t>
  </si>
  <si>
    <t>D70</t>
  </si>
  <si>
    <t>R70</t>
  </si>
  <si>
    <t>SVD</t>
  </si>
  <si>
    <t>GCD</t>
  </si>
  <si>
    <t>Veoneer2023</t>
  </si>
  <si>
    <t>Password = Veoneer2024</t>
  </si>
  <si>
    <t>Which Veoneer Safety Systems entities will you supply ?</t>
  </si>
  <si>
    <t>Created for Goods or Services</t>
  </si>
  <si>
    <t>Third Party Type</t>
  </si>
  <si>
    <t>Company Name*</t>
  </si>
  <si>
    <t xml:space="preserve"> Cage No.</t>
    <phoneticPr fontId="3" type="noConversion"/>
  </si>
  <si>
    <t>DUNS No.</t>
  </si>
  <si>
    <t>Third Party Name in Local Language</t>
  </si>
  <si>
    <t>Trade Name</t>
  </si>
  <si>
    <t>Former Name</t>
  </si>
  <si>
    <t>Business Registration No</t>
    <phoneticPr fontId="3" type="noConversion"/>
  </si>
  <si>
    <t xml:space="preserve">Country of Headquarters </t>
  </si>
  <si>
    <t>Company Type</t>
  </si>
  <si>
    <t>Date of Establishment</t>
  </si>
  <si>
    <t xml:space="preserve">Headquarters Company Name </t>
  </si>
  <si>
    <t>TIN/ Tax No / ID No.</t>
    <phoneticPr fontId="3" type="noConversion"/>
  </si>
  <si>
    <t>Country of Services</t>
  </si>
  <si>
    <t>Website  / Corporate Affiliation Website</t>
  </si>
  <si>
    <t>Address </t>
  </si>
  <si>
    <t xml:space="preserve">Country of Operation* </t>
  </si>
  <si>
    <t>Industry* </t>
  </si>
  <si>
    <t>Nature of Business*</t>
  </si>
  <si>
    <t>Product/Service</t>
  </si>
  <si>
    <t>Third Party Reference</t>
  </si>
  <si>
    <t>Business Unit</t>
  </si>
  <si>
    <t>PO NO</t>
  </si>
  <si>
    <t xml:space="preserve">Name of the contact person </t>
  </si>
  <si>
    <t>Title of the contact person</t>
  </si>
  <si>
    <t xml:space="preserve">Email of the contact person </t>
  </si>
  <si>
    <t>Direct Line No. of the contact person</t>
  </si>
  <si>
    <t>Third Party Language of Communication</t>
  </si>
  <si>
    <t>Reason</t>
  </si>
  <si>
    <t>Classification</t>
  </si>
  <si>
    <t>Case Owner</t>
  </si>
  <si>
    <t>Select Company  or Individual.</t>
  </si>
  <si>
    <t>If third party type is Individual, provide first name.
If third party type is Company, provide company name.</t>
  </si>
  <si>
    <t>If third party type is Individual, provide middle name if applicable.
If third party type is Company, provide the CAGE No.</t>
  </si>
  <si>
    <t>If third party type is Individual, provide last name.
If third party type is Company, provide the Data Universal Numbering System or DUNS No.</t>
  </si>
  <si>
    <t>Provide individual or company name in local language.</t>
  </si>
  <si>
    <t>Provide other known names of the third party.</t>
  </si>
  <si>
    <t>Provide previous name if applicable.</t>
  </si>
  <si>
    <t>If third party type is Individual, provide passport number.
If third party type is Company, provide business registration number.</t>
  </si>
  <si>
    <t>If third party type is Individual, provide passport issuing country.
If third party type is Company, provide country of headquarters.</t>
  </si>
  <si>
    <t>If third party type is Individual, provide gender.
If third party type is Company, provide the company type as per the list on your Status account.</t>
  </si>
  <si>
    <t>If third party type is Individual, provide date of birth.
If third party type is Company, provide date of establishment of the company.</t>
  </si>
  <si>
    <t>If third party type is Individual, provide nationality.
If third party type is Company, provide headquarters company name.</t>
  </si>
  <si>
    <t>If third party type is Individual, provide the identification number.
If third party type is Company, provide TIN/ tax number.</t>
  </si>
  <si>
    <t>If third party type is Individual, provide the issuing country of the identification document provided in "ID No".
If third party type is Company, provide the country where the third party provides services.</t>
  </si>
  <si>
    <t>If third party type is Individual, provide the website of the corporate affiliation.
If third party type is Company, provide the company's website.</t>
  </si>
  <si>
    <t>Provide company or individual address.</t>
  </si>
  <si>
    <t>Select the country of operation of the company OR the country of residence of the individual in the drop-down list.</t>
  </si>
  <si>
    <t>Provide state if applicable.</t>
  </si>
  <si>
    <t>Provide one industry from the list on your Status account.</t>
  </si>
  <si>
    <t>If third party type is Individual, provide the function as per the list on your Status account.
If third party type is Company, provide the nature of business as per the list on your Status account.</t>
  </si>
  <si>
    <t>List which product or services the third party offers.</t>
  </si>
  <si>
    <t>The unique identification number of the third party (Company or Individual) in your system.</t>
  </si>
  <si>
    <t>List which business unit the third party pertains if applicable.</t>
  </si>
  <si>
    <t>Provide PO No for billing purposes</t>
  </si>
  <si>
    <t>Provide the full name of the primary contact person of the third party.  e.g: to whom you will send a request to complete the corporate information questionnaire via Status.</t>
  </si>
  <si>
    <t>Provide the title of the primary contact person of the third party if an interaction is needed.</t>
  </si>
  <si>
    <t>Provide the email address of the primary contact person of the third party if an interaction is needed.</t>
  </si>
  <si>
    <t>Provide the direct phone number of the primary contact person of the third party if an interaction is needed.</t>
  </si>
  <si>
    <t>If your third party interaction documents are set in different languages, provide the language Status should follow. If not stated, It will be English by default.</t>
  </si>
  <si>
    <t>This is an optional field that can be enabled at your request. Select the reason you are adding your third party</t>
  </si>
  <si>
    <t>Provide your third party classification from our standard list: Active, Aborted, Inactive, In Progress, Rejected or Terminated OR from your customized list already set on your Status instance.</t>
  </si>
  <si>
    <t xml:space="preserve">Each third party can be assigned to a case owner: a Status user. If you want to add a case owner, please contact statussupport@bluedd.com </t>
  </si>
  <si>
    <t>Company</t>
  </si>
  <si>
    <t>Public Listed Company</t>
  </si>
  <si>
    <t>Electronic Manufacturing Equipment</t>
  </si>
  <si>
    <t xml:space="preserve">Supplier </t>
  </si>
  <si>
    <t>HR India</t>
  </si>
  <si>
    <t xml:space="preserve">Third Party Type </t>
  </si>
  <si>
    <t>Country of Operations</t>
  </si>
  <si>
    <t xml:space="preserve">State </t>
  </si>
  <si>
    <t>Industry</t>
  </si>
  <si>
    <t xml:space="preserve">Nature of Business </t>
  </si>
  <si>
    <t xml:space="preserve">Business Unit </t>
  </si>
  <si>
    <t xml:space="preserve">Classification </t>
  </si>
  <si>
    <t>Non-Profit and Charity Company</t>
  </si>
  <si>
    <t>Accounting Services</t>
  </si>
  <si>
    <t>Customer</t>
  </si>
  <si>
    <t>Business Partners</t>
  </si>
  <si>
    <t>Aborted</t>
  </si>
  <si>
    <t xml:space="preserve">Individual </t>
  </si>
  <si>
    <t>Partnership and Proprietary Company</t>
  </si>
  <si>
    <t>Afircan Republic</t>
  </si>
  <si>
    <t>Audits and Inspections</t>
  </si>
  <si>
    <t>HR Germany</t>
  </si>
  <si>
    <t>Private Limited Company</t>
  </si>
  <si>
    <t>Advertising</t>
  </si>
  <si>
    <t xml:space="preserve">Employee / Candidate </t>
  </si>
  <si>
    <t>HR Australia</t>
  </si>
  <si>
    <t>Blacklisted</t>
  </si>
  <si>
    <t>Air Travel</t>
  </si>
  <si>
    <t>HR Canada</t>
  </si>
  <si>
    <t xml:space="preserve">New </t>
  </si>
  <si>
    <t>American Samoa</t>
  </si>
  <si>
    <t>Application Software</t>
  </si>
  <si>
    <t>HR China</t>
  </si>
  <si>
    <t>Inactive</t>
  </si>
  <si>
    <t>Andorra</t>
  </si>
  <si>
    <t>Assembly And Robotics Equipment</t>
  </si>
  <si>
    <t>HR France</t>
  </si>
  <si>
    <t>Rejected</t>
  </si>
  <si>
    <t>Audio Visual Equipment And Accessories</t>
  </si>
  <si>
    <t>Terminated</t>
  </si>
  <si>
    <t>Anguilla</t>
  </si>
  <si>
    <t>Building Components</t>
  </si>
  <si>
    <t>HR Italy</t>
  </si>
  <si>
    <t>Antarctica</t>
  </si>
  <si>
    <t>District of Columbia</t>
  </si>
  <si>
    <t>Cafeteria And Catering Services</t>
  </si>
  <si>
    <t>HR Japan</t>
  </si>
  <si>
    <t>Antigua and Barbuda</t>
  </si>
  <si>
    <t>Cafeteria Supplies</t>
  </si>
  <si>
    <t>HR Romania</t>
  </si>
  <si>
    <t>Charitable Contributions</t>
  </si>
  <si>
    <t>HR South Korea</t>
  </si>
  <si>
    <t>Charitable Giving</t>
  </si>
  <si>
    <t>HR Sweden</t>
  </si>
  <si>
    <t>Aruba</t>
  </si>
  <si>
    <t>Chemicals</t>
  </si>
  <si>
    <t>HR UK</t>
  </si>
  <si>
    <t>Company Insurance</t>
  </si>
  <si>
    <t>HR USA</t>
  </si>
  <si>
    <t>Computer Hardware</t>
  </si>
  <si>
    <t>Construction Services</t>
  </si>
  <si>
    <t>Bahamas</t>
  </si>
  <si>
    <t>Corrugated Packaging And Packing Paper</t>
  </si>
  <si>
    <t>Courier &amp; Postal Service</t>
  </si>
  <si>
    <t>Data And Telecommunications Services</t>
  </si>
  <si>
    <t>Die And Mold Wear Tooling</t>
  </si>
  <si>
    <t xml:space="preserve">Direct Supplier </t>
  </si>
  <si>
    <t>Educational And Training Services</t>
  </si>
  <si>
    <t>Electrical And Electronics Components</t>
  </si>
  <si>
    <t>Bermuda</t>
  </si>
  <si>
    <t>Employee Transportation</t>
  </si>
  <si>
    <t>BES Islands</t>
  </si>
  <si>
    <t>Engineering Services</t>
  </si>
  <si>
    <t>Environmental And Containment Services</t>
  </si>
  <si>
    <t>Equipment Repair Parts</t>
  </si>
  <si>
    <t>Bonaire</t>
  </si>
  <si>
    <t>Facility And Grounds Maintenance Services</t>
  </si>
  <si>
    <t>Bosnia and Herzegovina</t>
  </si>
  <si>
    <t>Filtration</t>
  </si>
  <si>
    <t>Financial Management</t>
  </si>
  <si>
    <t>Bouvet Island</t>
  </si>
  <si>
    <t>Fleet Maintenance Parts</t>
  </si>
  <si>
    <t>Foundary Equipment</t>
  </si>
  <si>
    <t>Brishi Indian Ocean Territory - Chagos Archipelago (United Kingdom)</t>
  </si>
  <si>
    <t>Fuels, Oils And Lubricants</t>
  </si>
  <si>
    <t>British Virgin Islands</t>
  </si>
  <si>
    <t>Gauges and Calibration</t>
  </si>
  <si>
    <t>Brunei</t>
  </si>
  <si>
    <t>General Supplies</t>
  </si>
  <si>
    <t>Government and State Payments</t>
  </si>
  <si>
    <t>Burikina Faso</t>
  </si>
  <si>
    <t>Ground Transportation</t>
  </si>
  <si>
    <t>Burma</t>
  </si>
  <si>
    <t>Hand Tools</t>
  </si>
  <si>
    <t>Burudi</t>
  </si>
  <si>
    <t>Hardware And Fasteners</t>
  </si>
  <si>
    <t>Cabo Verde</t>
  </si>
  <si>
    <t>Health Services</t>
  </si>
  <si>
    <t>Hvac Components</t>
  </si>
  <si>
    <t>Industrial Cleaning Services</t>
  </si>
  <si>
    <t>Canary Islands (Spain)</t>
  </si>
  <si>
    <t>INDUSTRIAL FURNITURE, SHELVING AND STORAGE</t>
  </si>
  <si>
    <t>Industrial Gases</t>
  </si>
  <si>
    <t>Cayman Islands</t>
  </si>
  <si>
    <t>Instrumentation</t>
  </si>
  <si>
    <t>Central African Republic</t>
  </si>
  <si>
    <t>Janitorial Equipment And Supplies</t>
  </si>
  <si>
    <t>Ceuta (Spain)</t>
  </si>
  <si>
    <t>Labels And Tags</t>
  </si>
  <si>
    <t>Laboratory Supplies And Equipment</t>
  </si>
  <si>
    <t>Wyoming</t>
  </si>
  <si>
    <t>Legal Services</t>
  </si>
  <si>
    <t>Lodging</t>
  </si>
  <si>
    <t>Coco Islands</t>
  </si>
  <si>
    <t>Machining And Processing Services</t>
  </si>
  <si>
    <t>Management Consulting</t>
  </si>
  <si>
    <t>Marketing Services</t>
  </si>
  <si>
    <t>Congo</t>
  </si>
  <si>
    <t>Material Handling And Packaging Equipment</t>
  </si>
  <si>
    <t>Congo Republic</t>
  </si>
  <si>
    <t>Material Handling Equipment</t>
  </si>
  <si>
    <t>Metal Cutting Machinery</t>
  </si>
  <si>
    <t>Cote d'Ivoire</t>
  </si>
  <si>
    <t>Metal Forming Machinery</t>
  </si>
  <si>
    <t>Crimea</t>
  </si>
  <si>
    <t>Network Infrastructure And Software</t>
  </si>
  <si>
    <t>Non-Metallic Production Equipment</t>
  </si>
  <si>
    <t>Office Equipment And Supplies</t>
  </si>
  <si>
    <t>Curacao</t>
  </si>
  <si>
    <t>Office Furniture And Furnishings</t>
  </si>
  <si>
    <t>Packaging Boxes, Bags, Cans</t>
  </si>
  <si>
    <t>Paints And Paint Supplies</t>
  </si>
  <si>
    <t>Democratic Republic of the Congo</t>
  </si>
  <si>
    <t>Payroll And Benefits Services</t>
  </si>
  <si>
    <t>Permanent Buildings And Property</t>
  </si>
  <si>
    <t>Personal Protective Equipment</t>
  </si>
  <si>
    <t>Photographic Equipment And Supplies</t>
  </si>
  <si>
    <t>Dominican Republic</t>
  </si>
  <si>
    <t>Plastic And Rubber Production Equipment</t>
  </si>
  <si>
    <t>Pneumatics And Hydraulics</t>
  </si>
  <si>
    <t>Power Transmission And Bearings</t>
  </si>
  <si>
    <t>El Salavador</t>
  </si>
  <si>
    <t>Printers And Copiers And Accessories</t>
  </si>
  <si>
    <t>Equatorial Guinea</t>
  </si>
  <si>
    <t>Printing And Publishing Services</t>
  </si>
  <si>
    <t>Process Support Equipment</t>
  </si>
  <si>
    <t>Promotional Products</t>
  </si>
  <si>
    <t>Prototyping</t>
  </si>
  <si>
    <t>Falkland Islands</t>
  </si>
  <si>
    <t>Pumps And Compressors</t>
  </si>
  <si>
    <t>Federated States of Moldova</t>
  </si>
  <si>
    <t>Quality Inspection And Containment</t>
  </si>
  <si>
    <t>Real Estate Services</t>
  </si>
  <si>
    <t>Recruiting And Staffing Services</t>
  </si>
  <si>
    <t>Sales, Distribution And Promotion</t>
  </si>
  <si>
    <t>French Guiana</t>
  </si>
  <si>
    <t>Security And Personal Safety Services</t>
  </si>
  <si>
    <t>Security Equipment And Supplies</t>
  </si>
  <si>
    <t>Gambia</t>
  </si>
  <si>
    <t>Stock Materials</t>
  </si>
  <si>
    <t>Temporary Staff</t>
  </si>
  <si>
    <t>Textile Production Equipment</t>
  </si>
  <si>
    <t>Trade Shows And Exhibits</t>
  </si>
  <si>
    <t xml:space="preserve">Transport Premium Emergency </t>
  </si>
  <si>
    <t>Transportation Rental Services</t>
  </si>
  <si>
    <t>Guadalupe</t>
  </si>
  <si>
    <t>Transportation Services</t>
  </si>
  <si>
    <t>Guam</t>
  </si>
  <si>
    <t>Travel Services</t>
  </si>
  <si>
    <t>Uniform And Laundry Services</t>
  </si>
  <si>
    <t>Guernsey</t>
  </si>
  <si>
    <t>Utilities</t>
  </si>
  <si>
    <t>Warehousing And Storage</t>
  </si>
  <si>
    <t>Guinea-Bissau</t>
  </si>
  <si>
    <t>Waste Disposal And Treatment</t>
  </si>
  <si>
    <t>Welding Machines</t>
  </si>
  <si>
    <t>Guyane</t>
  </si>
  <si>
    <t>Writing And Translations</t>
  </si>
  <si>
    <t>Heard And Mc Donald Islands</t>
  </si>
  <si>
    <t>Isle of Man</t>
  </si>
  <si>
    <t>Ivory Coast</t>
  </si>
  <si>
    <t>Jersey</t>
  </si>
  <si>
    <t>Kosovo</t>
  </si>
  <si>
    <t>Laos</t>
  </si>
  <si>
    <t>Libya</t>
  </si>
  <si>
    <t>Macau</t>
  </si>
  <si>
    <t>Madeira (Portugal)</t>
  </si>
  <si>
    <t>Marshall Islands</t>
  </si>
  <si>
    <t>Martinique</t>
  </si>
  <si>
    <t>Mauritania</t>
  </si>
  <si>
    <t>Mayotte (France)</t>
  </si>
  <si>
    <t>Melilla (Spain)</t>
  </si>
  <si>
    <t>Micronesia</t>
  </si>
  <si>
    <t>Montenegro</t>
  </si>
  <si>
    <t>Myanmar</t>
  </si>
  <si>
    <t>New Caledonia</t>
  </si>
  <si>
    <t>North Korea</t>
  </si>
  <si>
    <t>Pakstan</t>
  </si>
  <si>
    <t>Palestine</t>
  </si>
  <si>
    <t>Papua New Guinea</t>
  </si>
  <si>
    <t>Reunion (France)</t>
  </si>
  <si>
    <t>Saba</t>
  </si>
  <si>
    <t>Sanit Helena, Ascension and Tristan da Cunha (United Kingdom)</t>
  </si>
  <si>
    <t>Sanit Kitts and Nevis</t>
  </si>
  <si>
    <t>Saitn Lucia</t>
  </si>
  <si>
    <t>Sait Vincent and the Grenadines</t>
  </si>
  <si>
    <t>Sao Tome and Principe</t>
  </si>
  <si>
    <t>Serbia</t>
  </si>
  <si>
    <t>Sint Eustatius</t>
  </si>
  <si>
    <t>South Georgia and South Sandwich Islands</t>
  </si>
  <si>
    <t>South Korea</t>
  </si>
  <si>
    <t>South Sudan</t>
  </si>
  <si>
    <t>Sri Landa</t>
  </si>
  <si>
    <t>St. Lucia</t>
  </si>
  <si>
    <t>Svalbard And Jan Mayen Islands</t>
  </si>
  <si>
    <t>Syria</t>
  </si>
  <si>
    <t>Tanzania</t>
  </si>
  <si>
    <t>The FYR of Macedonia</t>
  </si>
  <si>
    <t>Timor-Leste</t>
  </si>
  <si>
    <t>Trinidad and Tobago</t>
  </si>
  <si>
    <t>United Arab Emirates</t>
  </si>
  <si>
    <t>Uruguay</t>
  </si>
  <si>
    <t>US Minor Outlying Islands</t>
  </si>
  <si>
    <r>
      <t>TIN or Tax Number</t>
    </r>
    <r>
      <rPr>
        <sz val="10"/>
        <color rgb="FFFF0000"/>
        <rFont val="Barlow"/>
      </rPr>
      <t>*</t>
    </r>
  </si>
  <si>
    <r>
      <t>Date of Establishment</t>
    </r>
    <r>
      <rPr>
        <sz val="10"/>
        <color rgb="FFFF0000"/>
        <rFont val="Barlow"/>
      </rPr>
      <t>*</t>
    </r>
  </si>
  <si>
    <r>
      <t>Company Type</t>
    </r>
    <r>
      <rPr>
        <sz val="10"/>
        <color rgb="FFFF0000"/>
        <rFont val="Barlow"/>
      </rPr>
      <t>*</t>
    </r>
  </si>
  <si>
    <r>
      <t>Industry</t>
    </r>
    <r>
      <rPr>
        <sz val="10"/>
        <color rgb="FFFF0000"/>
        <rFont val="Barlow"/>
      </rPr>
      <t>*</t>
    </r>
  </si>
  <si>
    <r>
      <t>Business Registration Number</t>
    </r>
    <r>
      <rPr>
        <sz val="10"/>
        <color rgb="FFFF0000"/>
        <rFont val="Barlow"/>
      </rPr>
      <t>*</t>
    </r>
  </si>
  <si>
    <t>Mandatory Fields</t>
  </si>
  <si>
    <t>Legend</t>
  </si>
  <si>
    <t>Static Value (for Supplier TPDD)</t>
  </si>
  <si>
    <t>Data copied from Supplier Registration Form</t>
  </si>
  <si>
    <t>Report to be requested</t>
  </si>
  <si>
    <t>Basic screening</t>
  </si>
  <si>
    <t>Pro Screening</t>
  </si>
  <si>
    <t>COMPANY PROFILE</t>
  </si>
  <si>
    <t>Group Name</t>
  </si>
  <si>
    <t>Group Level</t>
  </si>
  <si>
    <t xml:space="preserve">Delivering Address </t>
  </si>
  <si>
    <t>Do you intend supply ?</t>
  </si>
  <si>
    <t>Address of bank</t>
  </si>
  <si>
    <t>SWIFT/BIC code</t>
  </si>
  <si>
    <t>IBAN Code</t>
  </si>
  <si>
    <r>
      <t xml:space="preserve">SECOND BANK REFERENCES   </t>
    </r>
    <r>
      <rPr>
        <i/>
        <sz val="11"/>
        <color theme="6" tint="0.79998168889431442"/>
        <rFont val="Barlow"/>
      </rPr>
      <t>(if needed for second currency)</t>
    </r>
  </si>
  <si>
    <t>Name of bank</t>
  </si>
  <si>
    <t>Lead Buyer input</t>
  </si>
  <si>
    <t>Finance input</t>
  </si>
  <si>
    <t>Supplier Board Code</t>
  </si>
  <si>
    <r>
      <t>Sales Account Mgr.</t>
    </r>
    <r>
      <rPr>
        <b/>
        <sz val="10"/>
        <color rgb="FFFF0000"/>
        <rFont val="Barlow"/>
      </rPr>
      <t>*</t>
    </r>
  </si>
  <si>
    <t>…</t>
  </si>
  <si>
    <r>
      <t xml:space="preserve">Company Sales last full year (M USD) </t>
    </r>
    <r>
      <rPr>
        <sz val="10"/>
        <color rgb="FFFF0000"/>
        <rFont val="Barlow"/>
      </rPr>
      <t>*</t>
    </r>
  </si>
  <si>
    <r>
      <t>Automotive Business percentage</t>
    </r>
    <r>
      <rPr>
        <sz val="10"/>
        <color rgb="FFFF0000"/>
        <rFont val="Barlow"/>
      </rPr>
      <t>*</t>
    </r>
  </si>
  <si>
    <r>
      <t>Market presence</t>
    </r>
    <r>
      <rPr>
        <sz val="10"/>
        <color rgb="FFFF0000"/>
        <rFont val="Barlow"/>
      </rPr>
      <t>*</t>
    </r>
  </si>
  <si>
    <r>
      <t>Main Customers of the Company</t>
    </r>
    <r>
      <rPr>
        <sz val="10"/>
        <color rgb="FFFF0000"/>
        <rFont val="Barlow"/>
      </rPr>
      <t>*</t>
    </r>
  </si>
  <si>
    <r>
      <t>Main Automotive Customers</t>
    </r>
    <r>
      <rPr>
        <sz val="10"/>
        <color rgb="FFFF0000"/>
        <rFont val="Barlow"/>
      </rPr>
      <t>*</t>
    </r>
  </si>
  <si>
    <r>
      <t>Company web site (www.---)</t>
    </r>
    <r>
      <rPr>
        <sz val="10"/>
        <color rgb="FFFF0000"/>
        <rFont val="Barlow"/>
      </rPr>
      <t>*</t>
    </r>
  </si>
  <si>
    <t>Customer Quality*</t>
  </si>
  <si>
    <t>Project Quality*</t>
  </si>
  <si>
    <t>Product Safety &amp; Compl.*</t>
  </si>
  <si>
    <t>Private Company Information</t>
  </si>
  <si>
    <t>Relationship Manager Information (Client)</t>
  </si>
  <si>
    <t>Private Company</t>
  </si>
  <si>
    <t>Contact First Name</t>
  </si>
  <si>
    <t>Contact Last Name</t>
  </si>
  <si>
    <t>Contact Email</t>
  </si>
  <si>
    <t>Contact Phone</t>
  </si>
  <si>
    <t>Client Contact First Name</t>
  </si>
  <si>
    <t>Client Contact Last Name</t>
  </si>
  <si>
    <t>Client Contact Email</t>
  </si>
  <si>
    <t>Vendor ID (if applicable)</t>
  </si>
  <si>
    <t>EMAIL*</t>
  </si>
  <si>
    <t>SCOPE*</t>
  </si>
  <si>
    <t>DESCRIPTION</t>
  </si>
  <si>
    <t>TELEPHONE</t>
  </si>
  <si>
    <t>FIRST_NAME</t>
  </si>
  <si>
    <t>LAST_NAME</t>
  </si>
  <si>
    <t>SUPPLIER_NUMBER</t>
  </si>
  <si>
    <t>ORGANISATION_NAME</t>
  </si>
  <si>
    <t>RELIANCE</t>
  </si>
  <si>
    <t>Commodity Leader</t>
  </si>
  <si>
    <t>Local Supplier Name in Local language</t>
  </si>
  <si>
    <t>Arnaud</t>
  </si>
  <si>
    <t>Soret</t>
  </si>
  <si>
    <t>Third Party Due Diligence</t>
  </si>
  <si>
    <t>Financial</t>
  </si>
  <si>
    <t>Sustainability</t>
  </si>
  <si>
    <t>Intellectual Property</t>
  </si>
  <si>
    <t>File version :
Last Update :</t>
  </si>
  <si>
    <t>Password = Veoneer2025</t>
  </si>
  <si>
    <t>Logistic Provider (Distributor)</t>
  </si>
  <si>
    <t>Need a PLM Access</t>
  </si>
  <si>
    <t>Sustainability*</t>
  </si>
  <si>
    <t>Conflict Minerals*</t>
  </si>
  <si>
    <r>
      <t>Products for the production procurement</t>
    </r>
    <r>
      <rPr>
        <sz val="10"/>
        <color rgb="FFFF0000"/>
        <rFont val="Barlow"/>
      </rPr>
      <t xml:space="preserve">* </t>
    </r>
    <r>
      <rPr>
        <sz val="10"/>
        <color rgb="FF002060"/>
        <rFont val="Barlow"/>
      </rPr>
      <t xml:space="preserve"> (Direct Materials)</t>
    </r>
  </si>
  <si>
    <t>Goods or Services for the non-production procurement (IPU)</t>
  </si>
  <si>
    <t>Supplier Name* (English)</t>
  </si>
  <si>
    <t>Supplier Name* (Local Language)</t>
  </si>
  <si>
    <t>Invoicing Address Line 1</t>
  </si>
  <si>
    <t>Invoicing Address Line 2</t>
  </si>
  <si>
    <t>Invoicing Country</t>
  </si>
  <si>
    <t>Invoicing Zip/Postal Code</t>
  </si>
  <si>
    <t>Invoicing City</t>
  </si>
  <si>
    <t>Invoicing State/Province</t>
  </si>
  <si>
    <t>Delivering State/Province</t>
  </si>
  <si>
    <t>Delivering Address Line 1</t>
  </si>
  <si>
    <t>Delivering Address Line 2</t>
  </si>
  <si>
    <t>Delivering Country</t>
  </si>
  <si>
    <t>Delivering Zip/Postal Code</t>
  </si>
  <si>
    <t>Delivering City</t>
  </si>
  <si>
    <t>SUPPLIER NAME</t>
  </si>
  <si>
    <t>ADDRESSES</t>
  </si>
  <si>
    <t>Date of Establishment*</t>
  </si>
  <si>
    <t>Company Type*</t>
  </si>
  <si>
    <t>Industry*</t>
  </si>
  <si>
    <t>Company Sales last full year (M USD) *</t>
  </si>
  <si>
    <t>Automotive Business percentage*</t>
  </si>
  <si>
    <t>Market presence*</t>
  </si>
  <si>
    <t>Main Customers of the Company*</t>
  </si>
  <si>
    <t>Main Automotive Customers*</t>
  </si>
  <si>
    <t>Group Company Sales last full year (M USD) *</t>
  </si>
  <si>
    <t>Group Automotive Business percentage*</t>
  </si>
  <si>
    <t>Group Market presence*</t>
  </si>
  <si>
    <t>Business Registration Number*</t>
  </si>
  <si>
    <t>D-U-N-S® Number*</t>
  </si>
  <si>
    <t>VAT Number or EIN Number*</t>
  </si>
  <si>
    <t>TIN or Tax Number*</t>
  </si>
  <si>
    <t>Main Phone*</t>
  </si>
  <si>
    <t>E-Mail*</t>
  </si>
  <si>
    <t>Company web site (www.---)*</t>
  </si>
  <si>
    <t>Sales Account Mgr.* First Name</t>
  </si>
  <si>
    <t>Sales Account Mgr.* Last name</t>
  </si>
  <si>
    <t>Sales Account Mgr.* Phone</t>
  </si>
  <si>
    <t>Sales Account Mgr.* Email</t>
  </si>
  <si>
    <t>Sales Account Mgr.* Title</t>
  </si>
  <si>
    <t>Sales Account Mgr.* Comment / Language</t>
  </si>
  <si>
    <t>24/7 - Emergency* First Name</t>
  </si>
  <si>
    <t>24/7 - Emergency* Last name</t>
  </si>
  <si>
    <t>24/7 - Emergency* Phone</t>
  </si>
  <si>
    <t>24/7 - Emergency* Email</t>
  </si>
  <si>
    <t>24/7 - Emergency* Title</t>
  </si>
  <si>
    <t>24/7 - Emergency* Comment / Language</t>
  </si>
  <si>
    <t>Accounting Dept.* First Name</t>
  </si>
  <si>
    <t>Accounting Dept.* Last name</t>
  </si>
  <si>
    <t>Accounting Dept.* Phone</t>
  </si>
  <si>
    <t>Accounting Dept.* Email</t>
  </si>
  <si>
    <t>Accounting Dept.* Title</t>
  </si>
  <si>
    <t>Accounting Dept.* Comment / Language</t>
  </si>
  <si>
    <t>RFQ - Receiver* First Name</t>
  </si>
  <si>
    <t>RFQ - Receiver* Last name</t>
  </si>
  <si>
    <t>RFQ - Receiver* Phone</t>
  </si>
  <si>
    <t>RFQ - Receiver* Email</t>
  </si>
  <si>
    <t>RFQ - Receiver* Title</t>
  </si>
  <si>
    <t>RFQ - Receiver* Comment / Language</t>
  </si>
  <si>
    <t>PO - Receiver* First Name</t>
  </si>
  <si>
    <t>PO - Receiver* Last name</t>
  </si>
  <si>
    <t>PO - Receiver* Phone</t>
  </si>
  <si>
    <t>PO - Receiver* Email</t>
  </si>
  <si>
    <t>PO - Receiver* Title</t>
  </si>
  <si>
    <t>PO - Receiver* Comment / Language</t>
  </si>
  <si>
    <t>Quality Dept. First Name</t>
  </si>
  <si>
    <t>Quality Dept. Last name</t>
  </si>
  <si>
    <t>Quality Dept. Phone</t>
  </si>
  <si>
    <t>Quality Dept. Email</t>
  </si>
  <si>
    <t>Quality Dept. Title</t>
  </si>
  <si>
    <t>Quality Dept. Comment / Language</t>
  </si>
  <si>
    <t>Engineering Dept. First Name</t>
  </si>
  <si>
    <t>Engineering Dept. Last name</t>
  </si>
  <si>
    <t>Engineering Dept. Phone</t>
  </si>
  <si>
    <t>Engineering Dept. Email</t>
  </si>
  <si>
    <t>Engineering Dept. Title</t>
  </si>
  <si>
    <t>Engineering Dept. Comment / Language</t>
  </si>
  <si>
    <t>Logistic Dept. First Name</t>
  </si>
  <si>
    <t>Logistic Dept. Last name</t>
  </si>
  <si>
    <t>Logistic Dept. Phone</t>
  </si>
  <si>
    <t>Logistic Dept. Email</t>
  </si>
  <si>
    <t>Logistic Dept. Title</t>
  </si>
  <si>
    <t>Logistic Dept. Comment / Language</t>
  </si>
  <si>
    <t>… First Name</t>
  </si>
  <si>
    <t>… Last name</t>
  </si>
  <si>
    <t>… Phone</t>
  </si>
  <si>
    <t>… Email</t>
  </si>
  <si>
    <t>… Title</t>
  </si>
  <si>
    <t>… Comment / Language</t>
  </si>
  <si>
    <t>Customer Quality* First Name</t>
  </si>
  <si>
    <t>Customer Quality* Last name</t>
  </si>
  <si>
    <t>Customer Quality* Phone</t>
  </si>
  <si>
    <t>Customer Quality* Email</t>
  </si>
  <si>
    <t>Customer Quality* Title</t>
  </si>
  <si>
    <t>Customer Quality* Comment / Language</t>
  </si>
  <si>
    <t>Project Quality* First Name</t>
  </si>
  <si>
    <t>Project Quality* Last name</t>
  </si>
  <si>
    <t>Project Quality* Phone</t>
  </si>
  <si>
    <t>Project Quality* Email</t>
  </si>
  <si>
    <t>Project Quality* Title</t>
  </si>
  <si>
    <t>Project Quality* Comment / Language</t>
  </si>
  <si>
    <t>Sustainability* First Name</t>
  </si>
  <si>
    <t>Sustainability* Last name</t>
  </si>
  <si>
    <t>Sustainability* Phone</t>
  </si>
  <si>
    <t>Sustainability* Email</t>
  </si>
  <si>
    <t>Sustainability* Title</t>
  </si>
  <si>
    <t>Sustainability* Comment / Language</t>
  </si>
  <si>
    <t>Conflict Minerals* First Name</t>
  </si>
  <si>
    <t>Conflict Minerals* Last name</t>
  </si>
  <si>
    <t>Conflict Minerals* Phone</t>
  </si>
  <si>
    <t>Conflict Minerals* Email</t>
  </si>
  <si>
    <t>Conflict Minerals* Title</t>
  </si>
  <si>
    <t>Conflict Minerals* Comment / Language</t>
  </si>
  <si>
    <t>Product Safety &amp; Compl.* First Name</t>
  </si>
  <si>
    <t>Product Safety &amp; Compl.* Last name</t>
  </si>
  <si>
    <t>Product Safety &amp; Compl.* Phone</t>
  </si>
  <si>
    <t>Product Safety &amp; Compl.* Email</t>
  </si>
  <si>
    <t>Product Safety &amp; Compl.* Title</t>
  </si>
  <si>
    <t>Product Safety &amp; Compl.* Comment / Language</t>
  </si>
  <si>
    <t>BUSINESS WITH VEONEER</t>
  </si>
  <si>
    <t>Direct Materials</t>
  </si>
  <si>
    <t>IPU</t>
  </si>
  <si>
    <t>Goods, Services or Both</t>
  </si>
  <si>
    <t>Veoneer Canada* Supply</t>
  </si>
  <si>
    <t>Veoneer Canada* Main Customer</t>
  </si>
  <si>
    <t>Veoneer Canada* Incoterms</t>
  </si>
  <si>
    <t>Veoneer Canada* Payment Terms</t>
  </si>
  <si>
    <t>Veoneer Canada* Currency</t>
  </si>
  <si>
    <t>Veoneer China* Supply</t>
  </si>
  <si>
    <t>Veoneer China* Main Customer</t>
  </si>
  <si>
    <t>Veoneer China* Incoterms</t>
  </si>
  <si>
    <t>Veoneer China* Payment Terms</t>
  </si>
  <si>
    <t>Veoneer China* Currency</t>
  </si>
  <si>
    <t>Veoneer France* Supply</t>
  </si>
  <si>
    <t>Veoneer France* Main Customer</t>
  </si>
  <si>
    <t>Veoneer France* Incoterms</t>
  </si>
  <si>
    <t>Veoneer France* Payment Terms</t>
  </si>
  <si>
    <t>Veoneer France* Currency</t>
  </si>
  <si>
    <t>Veoneer Germany Supply</t>
  </si>
  <si>
    <t>Veoneer Germany Main Customer</t>
  </si>
  <si>
    <t>Veoneer Germany Incoterms</t>
  </si>
  <si>
    <t>Veoneer Germany Payment Terms</t>
  </si>
  <si>
    <t>Veoneer Germany Currency</t>
  </si>
  <si>
    <t>Veoneer India Supply</t>
  </si>
  <si>
    <t>Veoneer India Main Customer</t>
  </si>
  <si>
    <t>Veoneer India Incoterms</t>
  </si>
  <si>
    <t>Veoneer India Payment Terms</t>
  </si>
  <si>
    <t>Veoneer India Currency</t>
  </si>
  <si>
    <t>Veoneer Japan Supply</t>
  </si>
  <si>
    <t>Veoneer Japan Main Customer</t>
  </si>
  <si>
    <t>Veoneer Japan Incoterms</t>
  </si>
  <si>
    <t>Veoneer Japan Payment Terms</t>
  </si>
  <si>
    <t>Veoneer Japan Currency</t>
  </si>
  <si>
    <t>Veoneer Korea Supply</t>
  </si>
  <si>
    <t>Veoneer Korea Main Customer</t>
  </si>
  <si>
    <t>Veoneer Korea Incoterms</t>
  </si>
  <si>
    <t>Veoneer Korea Payment Terms</t>
  </si>
  <si>
    <t>Veoneer Korea Currency</t>
  </si>
  <si>
    <t>Veoneer Romania Supply</t>
  </si>
  <si>
    <t>Veoneer Romania Main Customer</t>
  </si>
  <si>
    <t>Veoneer Romania Incoterms</t>
  </si>
  <si>
    <t>Veoneer Romania Payment Terms</t>
  </si>
  <si>
    <t>Veoneer Romania Currency</t>
  </si>
  <si>
    <t>Veoneer UK Supply</t>
  </si>
  <si>
    <t>Veoneer UK Main Customer</t>
  </si>
  <si>
    <t>Veoneer UK Incoterms</t>
  </si>
  <si>
    <t>Veoneer UK Payment Terms</t>
  </si>
  <si>
    <t>Veoneer UK Currency</t>
  </si>
  <si>
    <t>Veoneer USA Supply</t>
  </si>
  <si>
    <t>Veoneer USA Main Customer</t>
  </si>
  <si>
    <t>Veoneer USA Incoterms</t>
  </si>
  <si>
    <t>Veoneer USA Payment Terms</t>
  </si>
  <si>
    <t>Veoneer USA Currency</t>
  </si>
  <si>
    <t>Name of bank*</t>
  </si>
  <si>
    <t>Address of bank*</t>
  </si>
  <si>
    <t>SWIFT/BIC code*</t>
  </si>
  <si>
    <t>IBAN Code*</t>
  </si>
  <si>
    <t>EMS Partner - India</t>
  </si>
  <si>
    <t>EMS Partner - Brazil</t>
  </si>
  <si>
    <t>EMS Partner - India Supply</t>
  </si>
  <si>
    <t>EMS Partner - India Main Customer</t>
  </si>
  <si>
    <t>EMS Partner - India Incoterms</t>
  </si>
  <si>
    <t>EMS Partner - India Payment Terms</t>
  </si>
  <si>
    <t>EMS Partner - India Currency</t>
  </si>
  <si>
    <t>EMS Partner - Brazil Supply</t>
  </si>
  <si>
    <t>EMS Partner - Brazil Main Customer</t>
  </si>
  <si>
    <t>EMS Partner - Brazil Incoterms</t>
  </si>
  <si>
    <t>EMS Partner - Brazil Payment Terms</t>
  </si>
  <si>
    <t>EMS Partner - Brazil Currency</t>
  </si>
  <si>
    <t>Name of bank2</t>
  </si>
  <si>
    <t>Address of bank2</t>
  </si>
  <si>
    <t>SWIFT/BIC code2</t>
  </si>
  <si>
    <t>IBAN Code2</t>
  </si>
  <si>
    <t>Account Number2</t>
  </si>
  <si>
    <t>LEAD BUYER INPUT</t>
  </si>
  <si>
    <t>Lead Buyer First Name</t>
  </si>
  <si>
    <t>Lead Buyer Last Name</t>
  </si>
  <si>
    <t>Commodity Leader First Name</t>
  </si>
  <si>
    <t>Commodity Supplier Quality First Name</t>
  </si>
  <si>
    <t>Commodity Leader Last Name</t>
  </si>
  <si>
    <t>Commodity Supplier Quality Last Name</t>
  </si>
  <si>
    <t>Category Manager First Name</t>
  </si>
  <si>
    <t>Category Manager Last Name</t>
  </si>
  <si>
    <t>FINANCE INPUT</t>
  </si>
  <si>
    <t>3.2
27/05/2026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</si>
</sst>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yyyy\-mm\-dd;@"/>
    <numFmt numFmtId="165" formatCode="_-[$$-409]* #,##0.0_ ;_-[$$-409]* \-#,##0.0\ ;_-[$$-409]* &quot;-&quot;??_ ;_-@_ "/>
    <numFmt numFmtId="166" formatCode="00000"/>
    <numFmt numFmtId="167" formatCode="0.0"/>
  </numFmts>
  <fonts count="132">
    <font>
      <sz val="11"/>
      <color theme="1"/>
      <name val="Calibri"/>
      <family val="2"/>
      <scheme val="minor"/>
    </font>
    <font>
      <b/>
      <u/>
      <sz val="16"/>
      <color theme="1"/>
      <name val="Arial"/>
      <family val="2"/>
    </font>
    <font>
      <sz val="11"/>
      <color theme="1"/>
      <name val="Arial"/>
      <family val="2"/>
    </font>
    <font>
      <sz val="8"/>
      <color theme="1"/>
      <name val="Arial"/>
      <family val="2"/>
    </font>
    <font>
      <b/>
      <sz val="9"/>
      <color indexed="81"/>
      <name val="Tahoma"/>
      <family val="2"/>
    </font>
    <font>
      <sz val="9"/>
      <color indexed="81"/>
      <name val="Tahoma"/>
      <family val="2"/>
    </font>
    <font>
      <u/>
      <sz val="11"/>
      <color theme="10"/>
      <name val="Calibri"/>
      <family val="2"/>
      <scheme val="minor"/>
    </font>
    <font>
      <sz val="11"/>
      <color rgb="FFFF0000"/>
      <name val="Arial"/>
      <family val="2"/>
    </font>
    <font>
      <sz val="8"/>
      <color rgb="FFFF0000"/>
      <name val="Arial"/>
      <family val="2"/>
    </font>
    <font>
      <sz val="10"/>
      <color rgb="FFFF0000"/>
      <name val="Arial"/>
      <family val="2"/>
    </font>
    <font>
      <sz val="11"/>
      <name val="Arial"/>
      <family val="2"/>
    </font>
    <font>
      <sz val="10"/>
      <color theme="1"/>
      <name val="Arial"/>
      <family val="2"/>
    </font>
    <font>
      <b/>
      <sz val="10"/>
      <color rgb="FFFF0000"/>
      <name val="Arial"/>
      <family val="2"/>
    </font>
    <font>
      <sz val="10"/>
      <color rgb="FF002060"/>
      <name val="Arial"/>
      <family val="2"/>
    </font>
    <font>
      <sz val="11"/>
      <color theme="1"/>
      <name val="Calibri"/>
      <family val="2"/>
      <scheme val="minor"/>
    </font>
    <font>
      <i/>
      <sz val="10"/>
      <color theme="4"/>
      <name val="Calibri"/>
      <family val="2"/>
      <scheme val="minor"/>
    </font>
    <font>
      <i/>
      <sz val="10"/>
      <color indexed="23"/>
      <name val="Calibri"/>
      <family val="2"/>
      <scheme val="minor"/>
    </font>
    <font>
      <i/>
      <sz val="10"/>
      <color theme="0" tint="-0.34998626667073579"/>
      <name val="Calibri"/>
      <family val="2"/>
      <scheme val="minor"/>
    </font>
    <font>
      <i/>
      <sz val="10"/>
      <color indexed="23"/>
      <name val="Calibri"/>
      <family val="2"/>
    </font>
    <font>
      <b/>
      <sz val="10"/>
      <color indexed="8"/>
      <name val="Calibri"/>
      <family val="2"/>
      <scheme val="minor"/>
    </font>
    <font>
      <b/>
      <sz val="10"/>
      <color indexed="9"/>
      <name val="Calibri"/>
      <family val="2"/>
      <scheme val="minor"/>
    </font>
    <font>
      <b/>
      <sz val="10"/>
      <color indexed="9"/>
      <name val="Calibri"/>
      <family val="2"/>
    </font>
    <font>
      <sz val="11"/>
      <color rgb="FF002060"/>
      <name val="Calibri"/>
      <family val="2"/>
      <scheme val="minor"/>
    </font>
    <font>
      <b/>
      <sz val="11"/>
      <color theme="0"/>
      <name val="Calibri"/>
      <family val="2"/>
      <scheme val="minor"/>
    </font>
    <font>
      <sz val="11"/>
      <color rgb="FF7030A0"/>
      <name val="Arial"/>
      <family val="2"/>
    </font>
    <font>
      <b/>
      <i/>
      <sz val="11"/>
      <color theme="1"/>
      <name val="Calibri"/>
      <family val="2"/>
      <scheme val="minor"/>
    </font>
    <font>
      <b/>
      <sz val="11"/>
      <color rgb="FFFFFFFF"/>
      <name val="Arial"/>
      <family val="2"/>
    </font>
    <font>
      <sz val="11"/>
      <color theme="0" tint="-0.249977111117893"/>
      <name val="Calibri"/>
      <family val="2"/>
      <scheme val="minor"/>
    </font>
    <font>
      <b/>
      <i/>
      <sz val="11"/>
      <color theme="0" tint="-0.249977111117893"/>
      <name val="Calibri"/>
      <family val="2"/>
      <scheme val="minor"/>
    </font>
    <font>
      <sz val="11"/>
      <color rgb="FF7030A0"/>
      <name val="Calibri"/>
      <family val="2"/>
      <scheme val="minor"/>
    </font>
    <font>
      <b/>
      <i/>
      <sz val="11"/>
      <color rgb="FF7030A0"/>
      <name val="Calibri"/>
      <family val="2"/>
      <scheme val="minor"/>
    </font>
    <font>
      <sz val="11"/>
      <color rgb="FFFF0000"/>
      <name val="Calibri"/>
      <family val="2"/>
      <scheme val="minor"/>
    </font>
    <font>
      <sz val="10"/>
      <color rgb="FF002B82"/>
      <name val="Arial"/>
      <family val="2"/>
    </font>
    <font>
      <sz val="12"/>
      <color theme="1"/>
      <name val="Calibri"/>
      <family val="2"/>
      <scheme val="minor"/>
    </font>
    <font>
      <sz val="12"/>
      <color theme="0"/>
      <name val="Calibri"/>
      <family val="2"/>
      <scheme val="minor"/>
    </font>
    <font>
      <b/>
      <sz val="12"/>
      <color rgb="FF7030A0"/>
      <name val="Calibri"/>
      <family val="2"/>
      <scheme val="minor"/>
    </font>
    <font>
      <sz val="10"/>
      <name val="Arial"/>
      <family val="2"/>
    </font>
    <font>
      <sz val="10"/>
      <color rgb="FF000000"/>
      <name val="Segoe UI"/>
      <family val="2"/>
    </font>
    <font>
      <sz val="8"/>
      <color rgb="FF4E586A"/>
      <name val="Segoe UI"/>
      <family val="2"/>
    </font>
    <font>
      <sz val="12"/>
      <color theme="1"/>
      <name val="Times New Roman"/>
      <family val="1"/>
    </font>
    <font>
      <sz val="10"/>
      <color theme="1"/>
      <name val="Times New Roman"/>
      <family val="1"/>
    </font>
    <font>
      <sz val="9.5"/>
      <color theme="1"/>
      <name val="Calibri"/>
      <family val="2"/>
      <scheme val="minor"/>
    </font>
    <font>
      <b/>
      <sz val="11"/>
      <color theme="1"/>
      <name val="Calibri"/>
      <family val="2"/>
      <scheme val="minor"/>
    </font>
    <font>
      <sz val="11"/>
      <name val="Calibri"/>
      <family val="2"/>
      <scheme val="minor"/>
    </font>
    <font>
      <b/>
      <sz val="10"/>
      <color theme="0"/>
      <name val="Arial"/>
      <family val="2"/>
    </font>
    <font>
      <sz val="11"/>
      <color rgb="FF151515"/>
      <name val="Calibri"/>
      <family val="2"/>
      <scheme val="minor"/>
    </font>
    <font>
      <b/>
      <sz val="11"/>
      <color rgb="FF7030A0"/>
      <name val="Calibri"/>
      <family val="2"/>
      <scheme val="minor"/>
    </font>
    <font>
      <b/>
      <sz val="10"/>
      <name val="Calibri"/>
      <family val="2"/>
      <scheme val="minor"/>
    </font>
    <font>
      <sz val="12"/>
      <color rgb="FF7030A0"/>
      <name val="Calibri"/>
      <family val="2"/>
      <scheme val="minor"/>
    </font>
    <font>
      <sz val="11"/>
      <color theme="0" tint="-0.14999847407452621"/>
      <name val="Calibri"/>
      <family val="2"/>
      <scheme val="minor"/>
    </font>
    <font>
      <sz val="8"/>
      <name val="Calibri"/>
      <family val="2"/>
      <scheme val="minor"/>
    </font>
    <font>
      <sz val="11"/>
      <color theme="2" tint="-0.89999084444715716"/>
      <name val="Calibri"/>
      <family val="2"/>
      <scheme val="minor"/>
    </font>
    <font>
      <b/>
      <sz val="11"/>
      <name val="Calibri"/>
      <family val="2"/>
      <scheme val="minor"/>
    </font>
    <font>
      <b/>
      <sz val="11"/>
      <color rgb="FF323232"/>
      <name val="Calibri"/>
      <family val="2"/>
      <scheme val="minor"/>
    </font>
    <font>
      <sz val="11"/>
      <color rgb="FF323232"/>
      <name val="Calibri"/>
      <family val="2"/>
      <scheme val="minor"/>
    </font>
    <font>
      <b/>
      <sz val="16"/>
      <color rgb="FF002060"/>
      <name val="Barlow"/>
    </font>
    <font>
      <b/>
      <sz val="16"/>
      <color rgb="FF00B0F0"/>
      <name val="Barlow"/>
    </font>
    <font>
      <sz val="10"/>
      <color rgb="FF002060"/>
      <name val="Barlow"/>
    </font>
    <font>
      <sz val="10"/>
      <color theme="1"/>
      <name val="Barlow"/>
    </font>
    <font>
      <sz val="10"/>
      <color rgb="FF00B0F0"/>
      <name val="Barlow"/>
    </font>
    <font>
      <sz val="10"/>
      <name val="Barlow"/>
    </font>
    <font>
      <b/>
      <sz val="11"/>
      <color theme="0"/>
      <name val="Barlow SemiBold"/>
    </font>
    <font>
      <sz val="10"/>
      <color theme="0"/>
      <name val="Barlow SemiBold"/>
    </font>
    <font>
      <b/>
      <sz val="16"/>
      <color rgb="FFFF0000"/>
      <name val="Barlow"/>
    </font>
    <font>
      <sz val="10"/>
      <color rgb="FFFF0000"/>
      <name val="Barlow"/>
    </font>
    <font>
      <sz val="11"/>
      <color theme="5"/>
      <name val="Arial"/>
      <family val="2"/>
    </font>
    <font>
      <sz val="10"/>
      <color theme="5"/>
      <name val="Arial"/>
      <family val="2"/>
    </font>
    <font>
      <b/>
      <sz val="24"/>
      <color theme="0"/>
      <name val="Barlow"/>
    </font>
    <font>
      <b/>
      <sz val="10"/>
      <color theme="4"/>
      <name val="Barlow"/>
    </font>
    <font>
      <i/>
      <sz val="10"/>
      <color theme="2"/>
      <name val="Barlow"/>
    </font>
    <font>
      <b/>
      <sz val="10"/>
      <color theme="0"/>
      <name val="Barlow SemiBold"/>
    </font>
    <font>
      <b/>
      <sz val="10"/>
      <color rgb="FF002060"/>
      <name val="Barlow"/>
    </font>
    <font>
      <b/>
      <sz val="10"/>
      <color rgb="FFFF0000"/>
      <name val="Barlow"/>
    </font>
    <font>
      <b/>
      <sz val="11"/>
      <color theme="0"/>
      <name val="Barlow"/>
    </font>
    <font>
      <b/>
      <sz val="26"/>
      <color theme="0"/>
      <name val="Barlow SemiBold"/>
    </font>
    <font>
      <sz val="10"/>
      <color theme="4"/>
      <name val="Barlow"/>
    </font>
    <font>
      <i/>
      <sz val="10"/>
      <color theme="1"/>
      <name val="Arial"/>
      <family val="2"/>
    </font>
    <font>
      <i/>
      <sz val="10"/>
      <color indexed="56"/>
      <name val="Calibri"/>
      <family val="2"/>
      <scheme val="minor"/>
    </font>
    <font>
      <b/>
      <i/>
      <sz val="10"/>
      <color indexed="56"/>
      <name val="Calibri"/>
      <family val="2"/>
      <scheme val="minor"/>
    </font>
    <font>
      <i/>
      <sz val="10"/>
      <color indexed="17"/>
      <name val="Calibri"/>
      <family val="2"/>
      <scheme val="minor"/>
    </font>
    <font>
      <sz val="18"/>
      <color theme="1"/>
      <name val="Calibri"/>
      <family val="2"/>
      <scheme val="minor"/>
    </font>
    <font>
      <b/>
      <sz val="18"/>
      <color theme="0"/>
      <name val="Calibri"/>
      <family val="2"/>
      <scheme val="minor"/>
    </font>
    <font>
      <sz val="18"/>
      <color theme="0"/>
      <name val="Calibri"/>
      <family val="2"/>
      <scheme val="minor"/>
    </font>
    <font>
      <sz val="10"/>
      <color theme="2"/>
      <name val="Barlow"/>
    </font>
    <font>
      <sz val="10"/>
      <color theme="2"/>
      <name val="Calibri"/>
      <family val="2"/>
      <scheme val="minor"/>
    </font>
    <font>
      <sz val="12"/>
      <color theme="2"/>
      <name val="Calibri"/>
      <family val="2"/>
      <scheme val="minor"/>
    </font>
    <font>
      <b/>
      <sz val="12"/>
      <color theme="2"/>
      <name val="Calibri"/>
      <family val="2"/>
      <scheme val="minor"/>
    </font>
    <font>
      <sz val="11"/>
      <color rgb="FF00B0F0"/>
      <name val="Calibri"/>
      <family val="2"/>
      <scheme val="minor"/>
    </font>
    <font>
      <sz val="8"/>
      <color theme="0"/>
      <name val="Arial"/>
      <family val="2"/>
    </font>
    <font>
      <b/>
      <sz val="11"/>
      <color rgb="FFFA7D00"/>
      <name val="Calibri"/>
      <family val="2"/>
      <scheme val="minor"/>
    </font>
    <font>
      <sz val="11"/>
      <color indexed="8"/>
      <name val="Calibri"/>
      <family val="2"/>
    </font>
    <font>
      <sz val="8"/>
      <color indexed="8"/>
      <name val="Calibri"/>
      <family val="2"/>
    </font>
    <font>
      <sz val="10"/>
      <color indexed="8"/>
      <name val="Arial"/>
      <family val="2"/>
    </font>
    <font>
      <u/>
      <sz val="11"/>
      <color theme="10"/>
      <name val="Calibri"/>
      <family val="2"/>
    </font>
    <font>
      <sz val="11"/>
      <color indexed="8"/>
      <name val="宋体"/>
      <family val="3"/>
      <charset val="134"/>
    </font>
    <font>
      <sz val="14"/>
      <color indexed="8"/>
      <name val="宋体"/>
      <family val="3"/>
      <charset val="134"/>
    </font>
    <font>
      <b/>
      <sz val="11"/>
      <color indexed="8"/>
      <name val="Calibri"/>
      <family val="2"/>
    </font>
    <font>
      <sz val="11"/>
      <name val="Calibri"/>
      <family val="2"/>
    </font>
    <font>
      <sz val="11"/>
      <color theme="3"/>
      <name val="Calibri"/>
      <family val="2"/>
    </font>
    <font>
      <b/>
      <sz val="11"/>
      <color theme="7"/>
      <name val="Calibri"/>
      <family val="2"/>
    </font>
    <font>
      <b/>
      <sz val="11"/>
      <color rgb="FFFF0000"/>
      <name val="Calibri"/>
      <family val="2"/>
    </font>
    <font>
      <b/>
      <sz val="11"/>
      <name val="Calibri"/>
      <family val="2"/>
    </font>
    <font>
      <b/>
      <u/>
      <sz val="11"/>
      <color indexed="8"/>
      <name val="Calibri"/>
      <family val="2"/>
    </font>
    <font>
      <sz val="8"/>
      <color theme="3"/>
      <name val="Calibri"/>
      <family val="2"/>
    </font>
    <font>
      <b/>
      <sz val="11"/>
      <color theme="5"/>
      <name val="Calibri"/>
      <family val="2"/>
      <scheme val="minor"/>
    </font>
    <font>
      <b/>
      <sz val="8"/>
      <color rgb="FFFF0000"/>
      <name val="Calibri"/>
      <family val="2"/>
    </font>
    <font>
      <b/>
      <sz val="8"/>
      <color theme="7"/>
      <name val="Calibri"/>
      <family val="2"/>
    </font>
    <font>
      <sz val="8"/>
      <color theme="5"/>
      <name val="Calibri"/>
      <family val="2"/>
      <scheme val="minor"/>
    </font>
    <font>
      <sz val="10"/>
      <color rgb="FF00B0F0"/>
      <name val="Arial"/>
      <family val="2"/>
    </font>
    <font>
      <sz val="10"/>
      <color theme="0"/>
      <name val="Arial"/>
      <family val="2"/>
    </font>
    <font>
      <sz val="10"/>
      <color theme="1"/>
      <name val="Arial Unicode MS"/>
    </font>
    <font>
      <sz val="11"/>
      <color rgb="FF00B0F0"/>
      <name val="Arial"/>
      <family val="2"/>
    </font>
    <font>
      <b/>
      <sz val="11"/>
      <color theme="6" tint="0.79998168889431442"/>
      <name val="Barlow"/>
    </font>
    <font>
      <i/>
      <sz val="11"/>
      <color theme="6" tint="0.79998168889431442"/>
      <name val="Barlow"/>
    </font>
    <font>
      <sz val="10"/>
      <color theme="6" tint="0.79998168889431442"/>
      <name val="Barlow"/>
    </font>
    <font>
      <sz val="10"/>
      <color theme="8" tint="0.79998168889431442"/>
      <name val="Arial"/>
      <family val="2"/>
    </font>
    <font>
      <sz val="10"/>
      <color theme="8" tint="0.79998168889431442"/>
      <name val="Barlow"/>
    </font>
    <font>
      <b/>
      <sz val="18"/>
      <color theme="8" tint="0.79998168889431442"/>
      <name val="Barlow"/>
    </font>
    <font>
      <b/>
      <sz val="20"/>
      <color theme="8" tint="0.79998168889431442"/>
      <name val="Barlow"/>
    </font>
    <font>
      <b/>
      <i/>
      <sz val="20"/>
      <color theme="0"/>
      <name val="Arial"/>
      <family val="2"/>
    </font>
    <font>
      <sz val="8"/>
      <color theme="2"/>
      <name val="Arial"/>
      <family val="2"/>
    </font>
    <font>
      <sz val="10"/>
      <color theme="6" tint="0.59999389629810485"/>
      <name val="Barlow"/>
    </font>
    <font>
      <sz val="11"/>
      <color rgb="FFFFE900"/>
      <name val="Calibri"/>
      <family val="2"/>
      <scheme val="minor"/>
    </font>
    <font>
      <sz val="14"/>
      <color indexed="8"/>
      <name val="Calibri"/>
      <family val="2"/>
    </font>
    <font>
      <b/>
      <i/>
      <sz val="26"/>
      <color theme="0"/>
      <name val="Barlow"/>
    </font>
    <font>
      <b/>
      <sz val="14"/>
      <color theme="0"/>
      <name val="Segoe UI"/>
      <family val="2"/>
    </font>
    <font>
      <u/>
      <sz val="14"/>
      <color theme="10"/>
      <name val="Calibri"/>
      <family val="2"/>
    </font>
    <font>
      <b/>
      <sz val="14"/>
      <color theme="1"/>
      <name val="Calibri"/>
      <family val="2"/>
      <scheme val="minor"/>
    </font>
    <font>
      <u/>
      <sz val="11"/>
      <color rgb="FF00B0F0"/>
      <name val="Calibri"/>
      <family val="2"/>
      <scheme val="minor"/>
    </font>
    <font>
      <sz val="12"/>
      <color rgb="FF00B0F0"/>
      <name val="Barlow"/>
    </font>
    <font>
      <b/>
      <sz val="14"/>
      <color rgb="FFFA7D00"/>
      <name val="Calibri"/>
      <family val="2"/>
      <scheme val="minor"/>
    </font>
    <font>
      <sz val="11"/>
      <color rgb="FF0070C0"/>
      <name val="Calibri"/>
      <family val="2"/>
      <scheme val="minor"/>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86C8C2"/>
        <bgColor indexed="64"/>
      </patternFill>
    </fill>
    <fill>
      <patternFill patternType="solid">
        <fgColor indexed="9"/>
        <bgColor indexed="64"/>
      </patternFill>
    </fill>
    <fill>
      <patternFill patternType="solid">
        <fgColor rgb="FFFFFF00"/>
        <bgColor indexed="64"/>
      </patternFill>
    </fill>
    <fill>
      <patternFill patternType="solid">
        <fgColor indexed="49"/>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002B82"/>
        <bgColor indexed="64"/>
      </patternFill>
    </fill>
    <fill>
      <patternFill patternType="solid">
        <fgColor rgb="FFFF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5" tint="0.39997558519241921"/>
        <bgColor indexed="64"/>
      </patternFill>
    </fill>
    <fill>
      <patternFill patternType="solid">
        <fgColor rgb="FFCC33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DCE2ED"/>
        <bgColor rgb="FFDCE2ED"/>
      </patternFill>
    </fill>
    <fill>
      <patternFill patternType="solid">
        <fgColor rgb="FFEDF0F5"/>
        <bgColor rgb="FFEDF0F5"/>
      </patternFill>
    </fill>
    <fill>
      <patternFill patternType="solid">
        <fgColor theme="5" tint="0.79998168889431442"/>
        <bgColor indexed="64"/>
      </patternFill>
    </fill>
    <fill>
      <patternFill patternType="solid">
        <fgColor theme="5"/>
        <bgColor indexed="64"/>
      </patternFill>
    </fill>
    <fill>
      <patternFill patternType="solid">
        <fgColor theme="4"/>
        <bgColor indexed="64"/>
      </patternFill>
    </fill>
    <fill>
      <patternFill patternType="solid">
        <fgColor theme="6" tint="-0.499984740745262"/>
        <bgColor indexed="64"/>
      </patternFill>
    </fill>
    <fill>
      <patternFill patternType="solid">
        <fgColor theme="7"/>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6"/>
        <bgColor indexed="64"/>
      </patternFill>
    </fill>
    <fill>
      <patternFill patternType="solid">
        <fgColor rgb="FFF2F2F2"/>
      </patternFill>
    </fill>
    <fill>
      <patternFill patternType="solid">
        <fgColor theme="3"/>
        <bgColor indexed="64"/>
      </patternFill>
    </fill>
    <fill>
      <patternFill patternType="solid">
        <fgColor theme="5" tint="-0.249977111117893"/>
        <bgColor indexed="64"/>
      </patternFill>
    </fill>
    <fill>
      <patternFill patternType="solid">
        <fgColor rgb="FF00AFD7"/>
        <bgColor indexed="64"/>
      </patternFill>
    </fill>
    <fill>
      <patternFill patternType="solid">
        <fgColor rgb="FFD30547"/>
        <bgColor indexed="64"/>
      </patternFill>
    </fill>
    <fill>
      <patternFill patternType="solid">
        <fgColor theme="1"/>
        <bgColor indexed="64"/>
      </patternFill>
    </fill>
    <fill>
      <patternFill patternType="solid">
        <fgColor rgb="FFCCFFCC"/>
        <bgColor indexed="64"/>
      </patternFill>
    </fill>
    <fill>
      <patternFill patternType="solid">
        <fgColor rgb="FFCCECFF"/>
        <bgColor indexed="64"/>
      </patternFill>
    </fill>
    <fill>
      <patternFill patternType="solid">
        <fgColor rgb="FFFFCCCC"/>
        <bgColor indexed="64"/>
      </patternFill>
    </fill>
    <fill>
      <patternFill patternType="solid">
        <fgColor rgb="FFFFCC00"/>
        <bgColor indexed="64"/>
      </patternFill>
    </fill>
    <fill>
      <patternFill patternType="solid">
        <fgColor rgb="FFFFFFCC"/>
        <bgColor indexed="64"/>
      </patternFill>
    </fill>
    <fill>
      <patternFill patternType="solid">
        <fgColor theme="2"/>
        <bgColor indexed="64"/>
      </patternFill>
    </fill>
    <fill>
      <patternFill patternType="solid">
        <fgColor rgb="FF00B050"/>
        <bgColor indexed="64"/>
      </patternFill>
    </fill>
    <fill>
      <patternFill patternType="solid">
        <fgColor rgb="FFFF9933"/>
        <bgColor indexed="64"/>
      </patternFill>
    </fill>
  </fills>
  <borders count="9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medium">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right/>
      <top style="thin">
        <color theme="4" tint="0.39997558519241921"/>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double">
        <color auto="1"/>
      </right>
      <top/>
      <bottom/>
      <diagonal/>
    </border>
    <border>
      <left style="thin">
        <color indexed="64"/>
      </left>
      <right/>
      <top/>
      <bottom/>
      <diagonal/>
    </border>
    <border>
      <left style="thin">
        <color rgb="FFCCD6E3"/>
      </left>
      <right style="thin">
        <color rgb="FFCCD6E3"/>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thin">
        <color indexed="64"/>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style="thin">
        <color indexed="11"/>
      </top>
      <bottom/>
      <diagonal/>
    </border>
    <border>
      <left style="thin">
        <color indexed="11"/>
      </left>
      <right/>
      <top style="thin">
        <color indexed="11"/>
      </top>
      <bottom style="thin">
        <color indexed="11"/>
      </bottom>
      <diagonal/>
    </border>
    <border>
      <left/>
      <right style="thin">
        <color indexed="11"/>
      </right>
      <top/>
      <bottom/>
      <diagonal/>
    </border>
    <border>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dotted">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style="thick">
        <color theme="0"/>
      </left>
      <right/>
      <top/>
      <bottom/>
      <diagonal/>
    </border>
    <border>
      <left style="thin">
        <color indexed="8"/>
      </left>
      <right style="thin">
        <color indexed="8"/>
      </right>
      <top/>
      <bottom/>
      <diagonal/>
    </border>
    <border>
      <left style="medium">
        <color indexed="64"/>
      </left>
      <right style="thin">
        <color indexed="64"/>
      </right>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6" fillId="0" borderId="0" applyNumberFormat="0" applyFill="0" applyBorder="0" applyAlignment="0" applyProtection="0"/>
    <xf numFmtId="0" fontId="14" fillId="0" borderId="0"/>
    <xf numFmtId="0" fontId="36" fillId="0" borderId="0"/>
    <xf numFmtId="0" fontId="89" fillId="43" borderId="62" applyNumberFormat="0" applyAlignment="0" applyProtection="0"/>
    <xf numFmtId="0" fontId="90" fillId="0" borderId="0" applyNumberFormat="0" applyFill="0" applyBorder="0" applyProtection="0"/>
    <xf numFmtId="0" fontId="93" fillId="0" borderId="0" applyNumberForma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582">
    <xf numFmtId="0" fontId="0" fillId="0" borderId="0" xfId="0"/>
    <xf numFmtId="0" fontId="2" fillId="2" borderId="0" xfId="0" applyFont="1" applyFill="1" applyProtection="1">
      <protection hidden="1"/>
    </xf>
    <xf numFmtId="0" fontId="10" fillId="2" borderId="0" xfId="0" applyFont="1" applyFill="1"/>
    <xf numFmtId="0" fontId="0" fillId="4" borderId="0" xfId="0" applyFill="1"/>
    <xf numFmtId="49" fontId="0" fillId="0" borderId="0" xfId="0" applyNumberFormat="1"/>
    <xf numFmtId="0" fontId="15" fillId="0" borderId="6" xfId="0" applyFont="1" applyBorder="1" applyAlignment="1">
      <alignment horizontal="center" vertical="top" wrapText="1"/>
    </xf>
    <xf numFmtId="0" fontId="15" fillId="0" borderId="0" xfId="0" applyFont="1" applyAlignment="1">
      <alignment horizontal="center" vertical="top" wrapText="1"/>
    </xf>
    <xf numFmtId="0" fontId="16" fillId="5" borderId="6" xfId="2" applyFont="1" applyFill="1" applyBorder="1" applyAlignment="1">
      <alignment horizontal="center" vertical="top" wrapText="1"/>
    </xf>
    <xf numFmtId="0" fontId="17" fillId="2" borderId="6" xfId="0" applyFont="1" applyFill="1" applyBorder="1" applyAlignment="1">
      <alignment horizontal="center" vertical="top" wrapText="1"/>
    </xf>
    <xf numFmtId="0" fontId="17" fillId="2" borderId="6" xfId="0" applyFont="1" applyFill="1" applyBorder="1" applyAlignment="1">
      <alignment horizontal="center" vertical="top"/>
    </xf>
    <xf numFmtId="49" fontId="17" fillId="2" borderId="6" xfId="0" applyNumberFormat="1" applyFont="1" applyFill="1" applyBorder="1" applyAlignment="1">
      <alignment horizontal="center" vertical="top"/>
    </xf>
    <xf numFmtId="0" fontId="16" fillId="5" borderId="6" xfId="2" applyFont="1" applyFill="1" applyBorder="1" applyAlignment="1">
      <alignment horizontal="center" vertical="center" wrapText="1"/>
    </xf>
    <xf numFmtId="0" fontId="18" fillId="5" borderId="0" xfId="2" applyFont="1" applyFill="1" applyAlignment="1">
      <alignment horizontal="center" vertical="center" wrapText="1"/>
    </xf>
    <xf numFmtId="0" fontId="0" fillId="6" borderId="6" xfId="0" applyFill="1" applyBorder="1" applyAlignment="1">
      <alignment horizontal="left" vertical="top" wrapText="1"/>
    </xf>
    <xf numFmtId="0" fontId="19" fillId="6" borderId="6" xfId="2" applyFont="1" applyFill="1" applyBorder="1" applyAlignment="1">
      <alignment horizontal="left" vertical="top"/>
    </xf>
    <xf numFmtId="0" fontId="20" fillId="7" borderId="6" xfId="0" applyFont="1" applyFill="1" applyBorder="1" applyAlignment="1">
      <alignment horizontal="center" vertical="center"/>
    </xf>
    <xf numFmtId="0" fontId="21" fillId="0" borderId="0" xfId="0" applyFont="1" applyAlignment="1">
      <alignment horizontal="center" vertical="center"/>
    </xf>
    <xf numFmtId="0" fontId="18" fillId="5" borderId="6" xfId="2" applyFont="1" applyFill="1" applyBorder="1" applyAlignment="1">
      <alignment horizontal="center" vertical="center" wrapText="1"/>
    </xf>
    <xf numFmtId="0" fontId="21" fillId="7" borderId="6" xfId="0" applyFont="1" applyFill="1" applyBorder="1" applyAlignment="1">
      <alignment horizontal="center" vertical="center"/>
    </xf>
    <xf numFmtId="0" fontId="22" fillId="4" borderId="0" xfId="0" applyFont="1" applyFill="1" applyAlignment="1">
      <alignment horizontal="center" vertical="center" wrapText="1"/>
    </xf>
    <xf numFmtId="0" fontId="0" fillId="8" borderId="0" xfId="0" applyFill="1"/>
    <xf numFmtId="0" fontId="0" fillId="0" borderId="0" xfId="0" applyAlignment="1">
      <alignment vertical="top" wrapText="1"/>
    </xf>
    <xf numFmtId="0" fontId="0" fillId="10" borderId="0" xfId="0" applyFill="1"/>
    <xf numFmtId="0" fontId="0" fillId="6" borderId="0" xfId="0" applyFill="1"/>
    <xf numFmtId="0" fontId="27" fillId="0" borderId="0" xfId="0" applyFont="1"/>
    <xf numFmtId="0" fontId="0" fillId="0" borderId="0" xfId="0" applyAlignment="1">
      <alignment horizontal="left" vertical="center" wrapText="1"/>
    </xf>
    <xf numFmtId="0" fontId="25" fillId="0" borderId="0" xfId="0" applyFont="1" applyAlignment="1">
      <alignment vertical="center" wrapText="1"/>
    </xf>
    <xf numFmtId="0" fontId="25" fillId="9" borderId="0" xfId="0" applyFont="1" applyFill="1" applyAlignment="1">
      <alignment vertical="center" wrapText="1"/>
    </xf>
    <xf numFmtId="0" fontId="28" fillId="0" borderId="0" xfId="0" applyFont="1" applyAlignment="1">
      <alignment vertical="center" wrapText="1"/>
    </xf>
    <xf numFmtId="0" fontId="0" fillId="3" borderId="0" xfId="0" applyFill="1" applyAlignment="1">
      <alignment vertical="top" wrapText="1"/>
    </xf>
    <xf numFmtId="0" fontId="0" fillId="11" borderId="0" xfId="0" applyFill="1" applyAlignment="1">
      <alignment vertical="top" wrapText="1"/>
    </xf>
    <xf numFmtId="0" fontId="27" fillId="11" borderId="0" xfId="0" applyFont="1" applyFill="1" applyAlignment="1">
      <alignment vertical="top" wrapText="1"/>
    </xf>
    <xf numFmtId="0" fontId="0" fillId="12" borderId="0" xfId="0" applyFill="1" applyAlignment="1">
      <alignment vertical="top" wrapText="1"/>
    </xf>
    <xf numFmtId="0" fontId="0" fillId="13" borderId="0" xfId="0" applyFill="1"/>
    <xf numFmtId="0" fontId="27" fillId="0" borderId="0" xfId="0" applyFont="1" applyAlignment="1">
      <alignment horizontal="left" vertical="center" wrapText="1"/>
    </xf>
    <xf numFmtId="0" fontId="27" fillId="12" borderId="0" xfId="0" applyFont="1" applyFill="1" applyAlignment="1">
      <alignment vertical="top" wrapText="1"/>
    </xf>
    <xf numFmtId="0" fontId="0" fillId="14" borderId="0" xfId="0" applyFill="1"/>
    <xf numFmtId="0" fontId="0" fillId="15" borderId="0" xfId="0" applyFill="1" applyAlignment="1">
      <alignment vertical="top" wrapText="1"/>
    </xf>
    <xf numFmtId="0" fontId="0" fillId="9" borderId="0" xfId="0" applyFill="1" applyAlignment="1">
      <alignment vertical="center" wrapText="1"/>
    </xf>
    <xf numFmtId="49" fontId="0" fillId="0" borderId="0" xfId="0" applyNumberFormat="1" applyAlignment="1">
      <alignment vertical="center" wrapText="1"/>
    </xf>
    <xf numFmtId="0" fontId="0" fillId="0" borderId="0" xfId="0" applyAlignment="1">
      <alignment vertical="center" wrapText="1"/>
    </xf>
    <xf numFmtId="0" fontId="0" fillId="0" borderId="0" xfId="0" applyAlignment="1">
      <alignment vertical="center"/>
    </xf>
    <xf numFmtId="0" fontId="0" fillId="11" borderId="0" xfId="0" applyFill="1"/>
    <xf numFmtId="0" fontId="27" fillId="0" borderId="0" xfId="0" applyFont="1" applyAlignment="1">
      <alignment vertical="center" wrapText="1"/>
    </xf>
    <xf numFmtId="0" fontId="0" fillId="0" borderId="0" xfId="0" quotePrefix="1" applyAlignment="1">
      <alignment vertical="center" wrapText="1"/>
    </xf>
    <xf numFmtId="0" fontId="0" fillId="9" borderId="0" xfId="0" quotePrefix="1" applyFill="1" applyAlignment="1">
      <alignment vertical="center" wrapText="1"/>
    </xf>
    <xf numFmtId="0" fontId="0" fillId="9" borderId="0" xfId="0" applyFill="1" applyAlignment="1">
      <alignment vertical="center"/>
    </xf>
    <xf numFmtId="0" fontId="0" fillId="16" borderId="0" xfId="0" applyFill="1" applyAlignment="1">
      <alignment vertical="top" wrapText="1"/>
    </xf>
    <xf numFmtId="0" fontId="0" fillId="6" borderId="0" xfId="0" applyFill="1" applyAlignment="1">
      <alignment vertical="top" wrapText="1"/>
    </xf>
    <xf numFmtId="0" fontId="30" fillId="0" borderId="0" xfId="0" applyFont="1" applyAlignment="1">
      <alignment vertical="center" wrapText="1"/>
    </xf>
    <xf numFmtId="0" fontId="29" fillId="0" borderId="0" xfId="0" applyFont="1" applyAlignment="1">
      <alignment horizontal="left" vertical="center" wrapText="1"/>
    </xf>
    <xf numFmtId="0" fontId="31" fillId="0" borderId="0" xfId="0" applyFont="1"/>
    <xf numFmtId="0" fontId="0" fillId="3" borderId="0" xfId="0" applyFill="1"/>
    <xf numFmtId="0" fontId="2" fillId="0" borderId="0" xfId="0" applyFont="1" applyAlignment="1">
      <alignment vertical="center" wrapText="1"/>
    </xf>
    <xf numFmtId="0" fontId="2" fillId="0" borderId="0" xfId="0" applyFont="1" applyAlignment="1">
      <alignment horizontal="center" vertical="center" wrapText="1"/>
    </xf>
    <xf numFmtId="0" fontId="26" fillId="0" borderId="0" xfId="0" applyFont="1" applyAlignment="1">
      <alignment vertical="center" wrapText="1"/>
    </xf>
    <xf numFmtId="0" fontId="6" fillId="0" borderId="0" xfId="1" applyFill="1" applyBorder="1" applyAlignment="1">
      <alignment vertical="center" wrapText="1"/>
    </xf>
    <xf numFmtId="0" fontId="0" fillId="0" borderId="0" xfId="0" applyAlignment="1">
      <alignment horizontal="center" vertical="center" wrapText="1"/>
    </xf>
    <xf numFmtId="0" fontId="6" fillId="0" borderId="0" xfId="1" applyFill="1" applyBorder="1" applyAlignment="1">
      <alignment horizontal="center" vertical="center" wrapText="1"/>
    </xf>
    <xf numFmtId="0" fontId="11"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41"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0" applyFont="1" applyAlignment="1">
      <alignment vertical="center" wrapText="1"/>
    </xf>
    <xf numFmtId="0" fontId="39" fillId="19" borderId="0" xfId="0" applyFont="1" applyFill="1" applyAlignment="1">
      <alignment vertical="center" wrapText="1"/>
    </xf>
    <xf numFmtId="0" fontId="39" fillId="19" borderId="0" xfId="0" applyFont="1" applyFill="1" applyAlignment="1">
      <alignment horizontal="center" vertical="center" wrapText="1"/>
    </xf>
    <xf numFmtId="0" fontId="0" fillId="21" borderId="42" xfId="0" applyFill="1" applyBorder="1"/>
    <xf numFmtId="0" fontId="0" fillId="0" borderId="42" xfId="0" applyBorder="1"/>
    <xf numFmtId="0" fontId="0" fillId="4" borderId="0" xfId="0" applyFill="1" applyAlignment="1">
      <alignment horizontal="left" vertical="center" wrapText="1"/>
    </xf>
    <xf numFmtId="0" fontId="0" fillId="22" borderId="0" xfId="0" applyFill="1" applyAlignment="1">
      <alignment vertical="center" wrapText="1"/>
    </xf>
    <xf numFmtId="0" fontId="0" fillId="9" borderId="0" xfId="0" applyFill="1"/>
    <xf numFmtId="0" fontId="42" fillId="0" borderId="0" xfId="0" applyFont="1" applyAlignment="1">
      <alignment vertical="center" wrapText="1"/>
    </xf>
    <xf numFmtId="0" fontId="0" fillId="0" borderId="0" xfId="0" applyAlignment="1">
      <alignment horizontal="center" vertical="center"/>
    </xf>
    <xf numFmtId="0" fontId="0" fillId="0" borderId="43" xfId="0" applyBorder="1"/>
    <xf numFmtId="0" fontId="0" fillId="0" borderId="43" xfId="0" applyBorder="1" applyAlignment="1">
      <alignment horizontal="left" vertical="center" wrapText="1"/>
    </xf>
    <xf numFmtId="0" fontId="0" fillId="14" borderId="43" xfId="0" applyFill="1" applyBorder="1"/>
    <xf numFmtId="0" fontId="0" fillId="15" borderId="43" xfId="0" applyFill="1" applyBorder="1" applyAlignment="1">
      <alignment vertical="top" wrapText="1"/>
    </xf>
    <xf numFmtId="0" fontId="0" fillId="9" borderId="43" xfId="0" applyFill="1" applyBorder="1" applyAlignment="1">
      <alignment vertical="center" wrapText="1"/>
    </xf>
    <xf numFmtId="0" fontId="0" fillId="16" borderId="43" xfId="0" applyFill="1" applyBorder="1" applyAlignment="1">
      <alignment vertical="top" wrapText="1"/>
    </xf>
    <xf numFmtId="0" fontId="25" fillId="0" borderId="43" xfId="0" applyFont="1" applyBorder="1" applyAlignment="1">
      <alignment vertical="center" wrapText="1"/>
    </xf>
    <xf numFmtId="0" fontId="0" fillId="0" borderId="43" xfId="0" applyBorder="1" applyAlignment="1">
      <alignment vertical="center" wrapText="1"/>
    </xf>
    <xf numFmtId="0" fontId="43" fillId="0" borderId="0" xfId="0" quotePrefix="1" applyFont="1" applyAlignment="1">
      <alignment vertical="center" wrapText="1"/>
    </xf>
    <xf numFmtId="0" fontId="43" fillId="0" borderId="0" xfId="0" applyFont="1" applyAlignment="1">
      <alignment vertical="center" wrapText="1"/>
    </xf>
    <xf numFmtId="0" fontId="0" fillId="6" borderId="43" xfId="0" applyFill="1" applyBorder="1" applyAlignment="1">
      <alignment vertical="top" wrapText="1"/>
    </xf>
    <xf numFmtId="0" fontId="43" fillId="0" borderId="43" xfId="0" applyFont="1" applyBorder="1" applyAlignment="1">
      <alignment vertical="center" wrapText="1"/>
    </xf>
    <xf numFmtId="0" fontId="29" fillId="0" borderId="0" xfId="0" applyFont="1"/>
    <xf numFmtId="0" fontId="29" fillId="0" borderId="0" xfId="0" applyFont="1" applyAlignment="1">
      <alignment horizontal="left" vertical="center"/>
    </xf>
    <xf numFmtId="49" fontId="0" fillId="4" borderId="0" xfId="0" applyNumberFormat="1" applyFill="1" applyAlignment="1">
      <alignment horizontal="left" vertical="center" wrapText="1"/>
    </xf>
    <xf numFmtId="0" fontId="29" fillId="0" borderId="0" xfId="0" applyFont="1" applyAlignment="1">
      <alignment vertical="top" wrapText="1"/>
    </xf>
    <xf numFmtId="0" fontId="29" fillId="0" borderId="0" xfId="0" applyFont="1" applyAlignment="1">
      <alignment horizontal="left" vertical="top" wrapText="1"/>
    </xf>
    <xf numFmtId="0" fontId="0" fillId="0" borderId="0" xfId="0" applyAlignment="1">
      <alignment vertical="top"/>
    </xf>
    <xf numFmtId="0" fontId="29" fillId="0" borderId="0" xfId="0" applyFont="1" applyAlignment="1">
      <alignment vertical="top"/>
    </xf>
    <xf numFmtId="0" fontId="27" fillId="0" borderId="0" xfId="0" applyFont="1" applyAlignment="1">
      <alignment vertical="top"/>
    </xf>
    <xf numFmtId="0" fontId="29" fillId="0" borderId="0" xfId="0" applyFont="1" applyAlignment="1">
      <alignment horizontal="center" vertical="top" wrapText="1"/>
    </xf>
    <xf numFmtId="0" fontId="29" fillId="0" borderId="43" xfId="0" applyFont="1" applyBorder="1" applyAlignment="1">
      <alignment vertical="top" wrapText="1"/>
    </xf>
    <xf numFmtId="0" fontId="29" fillId="0" borderId="43" xfId="0" applyFont="1" applyBorder="1" applyAlignment="1">
      <alignment horizontal="center" vertical="top" wrapText="1"/>
    </xf>
    <xf numFmtId="0" fontId="45" fillId="0" borderId="0" xfId="0" applyFont="1" applyAlignment="1">
      <alignment horizontal="right" vertical="center"/>
    </xf>
    <xf numFmtId="0" fontId="46" fillId="6" borderId="0" xfId="0" applyFont="1" applyFill="1" applyAlignment="1">
      <alignment vertical="center" wrapText="1"/>
    </xf>
    <xf numFmtId="0" fontId="29" fillId="0" borderId="43" xfId="0" applyFont="1" applyBorder="1"/>
    <xf numFmtId="0" fontId="20" fillId="4" borderId="6" xfId="0" applyFont="1" applyFill="1" applyBorder="1" applyAlignment="1">
      <alignment horizontal="center" vertical="center"/>
    </xf>
    <xf numFmtId="0" fontId="47" fillId="4" borderId="6" xfId="0" applyFont="1" applyFill="1" applyBorder="1" applyAlignment="1">
      <alignment horizontal="center" vertical="center"/>
    </xf>
    <xf numFmtId="0" fontId="47" fillId="4" borderId="6" xfId="0" applyFont="1" applyFill="1" applyBorder="1" applyAlignment="1">
      <alignment horizontal="center" vertical="center" wrapText="1"/>
    </xf>
    <xf numFmtId="0" fontId="20" fillId="7" borderId="6" xfId="0" applyFont="1" applyFill="1" applyBorder="1" applyAlignment="1">
      <alignment horizontal="center" vertical="center" wrapText="1"/>
    </xf>
    <xf numFmtId="0" fontId="19" fillId="6" borderId="6" xfId="2" applyFont="1" applyFill="1" applyBorder="1" applyAlignment="1">
      <alignment horizontal="left" vertical="top" wrapText="1"/>
    </xf>
    <xf numFmtId="0" fontId="21" fillId="7" borderId="6" xfId="0" applyFont="1" applyFill="1" applyBorder="1" applyAlignment="1">
      <alignment horizontal="center" vertical="center" wrapText="1"/>
    </xf>
    <xf numFmtId="0" fontId="49" fillId="0" borderId="0" xfId="0" applyFont="1"/>
    <xf numFmtId="0" fontId="0" fillId="23" borderId="0" xfId="0" applyFill="1" applyAlignment="1">
      <alignment vertical="center" wrapText="1"/>
    </xf>
    <xf numFmtId="0" fontId="0" fillId="0" borderId="0" xfId="0" applyAlignment="1">
      <alignment horizontal="left"/>
    </xf>
    <xf numFmtId="0" fontId="0" fillId="11" borderId="0" xfId="0" applyFill="1" applyAlignment="1">
      <alignment horizontal="left"/>
    </xf>
    <xf numFmtId="0" fontId="0" fillId="0" borderId="0" xfId="0" quotePrefix="1" applyAlignment="1">
      <alignment horizontal="left"/>
    </xf>
    <xf numFmtId="0" fontId="46" fillId="0" borderId="0" xfId="0" applyFont="1" applyAlignment="1">
      <alignment wrapText="1"/>
    </xf>
    <xf numFmtId="0" fontId="0" fillId="24" borderId="0" xfId="0" applyFill="1" applyAlignment="1">
      <alignment vertical="center" wrapText="1"/>
    </xf>
    <xf numFmtId="0" fontId="0" fillId="24" borderId="0" xfId="0" applyFill="1" applyAlignment="1">
      <alignment vertical="center"/>
    </xf>
    <xf numFmtId="0" fontId="27" fillId="18" borderId="0" xfId="0" applyFont="1" applyFill="1" applyAlignment="1">
      <alignment vertical="center" wrapText="1"/>
    </xf>
    <xf numFmtId="0" fontId="0" fillId="0" borderId="47" xfId="0" applyBorder="1"/>
    <xf numFmtId="0" fontId="0" fillId="0" borderId="47" xfId="0" applyBorder="1" applyAlignment="1">
      <alignment horizontal="left" vertical="center" wrapText="1"/>
    </xf>
    <xf numFmtId="0" fontId="0" fillId="14" borderId="47" xfId="0" applyFill="1" applyBorder="1"/>
    <xf numFmtId="0" fontId="0" fillId="15" borderId="47" xfId="0" applyFill="1" applyBorder="1" applyAlignment="1">
      <alignment vertical="top" wrapText="1"/>
    </xf>
    <xf numFmtId="0" fontId="25" fillId="9" borderId="47" xfId="0" applyFont="1" applyFill="1" applyBorder="1" applyAlignment="1">
      <alignment vertical="center" wrapText="1"/>
    </xf>
    <xf numFmtId="0" fontId="0" fillId="9" borderId="47" xfId="0" applyFill="1" applyBorder="1" applyAlignment="1">
      <alignment vertical="center" wrapText="1"/>
    </xf>
    <xf numFmtId="0" fontId="29" fillId="0" borderId="47" xfId="0" applyFont="1" applyBorder="1" applyAlignment="1">
      <alignment horizontal="center" vertical="top" wrapText="1"/>
    </xf>
    <xf numFmtId="0" fontId="0" fillId="25" borderId="0" xfId="0" applyFill="1"/>
    <xf numFmtId="0" fontId="0" fillId="25" borderId="0" xfId="0" applyFill="1" applyAlignment="1">
      <alignment horizontal="left" vertical="center" wrapText="1"/>
    </xf>
    <xf numFmtId="0" fontId="36" fillId="0" borderId="0" xfId="0" applyFont="1"/>
    <xf numFmtId="0" fontId="0" fillId="26" borderId="0" xfId="0" applyFill="1"/>
    <xf numFmtId="0" fontId="32" fillId="2" borderId="0" xfId="0" applyFont="1" applyFill="1" applyAlignment="1">
      <alignment horizontal="left" vertical="top" wrapText="1"/>
    </xf>
    <xf numFmtId="0" fontId="23" fillId="4" borderId="40" xfId="0" applyFont="1" applyFill="1" applyBorder="1" applyAlignment="1">
      <alignment vertical="top" wrapText="1"/>
    </xf>
    <xf numFmtId="0" fontId="0" fillId="4" borderId="0" xfId="0" applyFill="1" applyAlignment="1">
      <alignment vertical="top" wrapText="1"/>
    </xf>
    <xf numFmtId="0" fontId="0" fillId="10" borderId="0" xfId="0" applyFill="1" applyAlignment="1">
      <alignment vertical="top" wrapText="1"/>
    </xf>
    <xf numFmtId="0" fontId="0" fillId="8" borderId="0" xfId="0" applyFill="1" applyAlignment="1">
      <alignment vertical="top" wrapText="1"/>
    </xf>
    <xf numFmtId="0" fontId="23" fillId="4" borderId="38" xfId="0" applyFont="1" applyFill="1" applyBorder="1" applyAlignment="1">
      <alignment vertical="top" wrapText="1"/>
    </xf>
    <xf numFmtId="0" fontId="23" fillId="20" borderId="0" xfId="0" applyFont="1" applyFill="1" applyAlignment="1">
      <alignment vertical="top" wrapText="1"/>
    </xf>
    <xf numFmtId="0" fontId="0" fillId="0" borderId="0" xfId="0" applyAlignment="1">
      <alignment horizontal="left" vertical="top" wrapText="1"/>
    </xf>
    <xf numFmtId="49" fontId="0" fillId="0" borderId="0" xfId="0" applyNumberFormat="1" applyAlignment="1">
      <alignment vertical="top" wrapText="1"/>
    </xf>
    <xf numFmtId="0" fontId="0" fillId="26" borderId="0" xfId="0" applyFill="1" applyAlignment="1">
      <alignment vertical="top" wrapText="1"/>
    </xf>
    <xf numFmtId="0" fontId="0" fillId="27" borderId="0" xfId="0" applyFill="1" applyAlignment="1">
      <alignment vertical="top" wrapText="1"/>
    </xf>
    <xf numFmtId="0" fontId="0" fillId="27" borderId="0" xfId="0" applyFill="1"/>
    <xf numFmtId="0" fontId="51" fillId="24" borderId="0" xfId="0" applyFont="1" applyFill="1" applyAlignment="1">
      <alignment vertical="center" wrapText="1"/>
    </xf>
    <xf numFmtId="0" fontId="0" fillId="8" borderId="0" xfId="0" applyFill="1" applyAlignment="1">
      <alignment horizontal="center" vertical="center"/>
    </xf>
    <xf numFmtId="0" fontId="0" fillId="0" borderId="48" xfId="0" applyBorder="1"/>
    <xf numFmtId="0" fontId="0" fillId="0" borderId="48" xfId="0" applyBorder="1" applyAlignment="1">
      <alignment horizontal="left" vertical="center" wrapText="1"/>
    </xf>
    <xf numFmtId="0" fontId="0" fillId="14" borderId="48" xfId="0" applyFill="1" applyBorder="1"/>
    <xf numFmtId="0" fontId="0" fillId="6" borderId="48" xfId="0" applyFill="1" applyBorder="1" applyAlignment="1">
      <alignment vertical="top" wrapText="1"/>
    </xf>
    <xf numFmtId="0" fontId="25" fillId="0" borderId="48" xfId="0" applyFont="1" applyBorder="1" applyAlignment="1">
      <alignment vertical="center" wrapText="1"/>
    </xf>
    <xf numFmtId="0" fontId="0" fillId="22" borderId="48" xfId="0" applyFill="1" applyBorder="1" applyAlignment="1">
      <alignment vertical="center" wrapText="1"/>
    </xf>
    <xf numFmtId="0" fontId="29" fillId="0" borderId="48" xfId="0" applyFont="1" applyBorder="1" applyAlignment="1">
      <alignment vertical="top" wrapText="1"/>
    </xf>
    <xf numFmtId="9" fontId="0" fillId="0" borderId="0" xfId="0" applyNumberFormat="1"/>
    <xf numFmtId="0" fontId="52" fillId="28" borderId="49" xfId="0" applyFont="1" applyFill="1" applyBorder="1"/>
    <xf numFmtId="0" fontId="52" fillId="0" borderId="49" xfId="0" applyFont="1" applyBorder="1"/>
    <xf numFmtId="0" fontId="53" fillId="29" borderId="0" xfId="0" applyFont="1" applyFill="1"/>
    <xf numFmtId="0" fontId="43" fillId="28" borderId="49" xfId="0" applyFont="1" applyFill="1" applyBorder="1"/>
    <xf numFmtId="0" fontId="43" fillId="29" borderId="49" xfId="0" applyFont="1" applyFill="1" applyBorder="1"/>
    <xf numFmtId="0" fontId="54" fillId="29" borderId="46" xfId="0" applyFont="1" applyFill="1" applyBorder="1"/>
    <xf numFmtId="0" fontId="0" fillId="0" borderId="46" xfId="0" applyBorder="1" applyAlignment="1">
      <alignment vertical="top" wrapText="1"/>
    </xf>
    <xf numFmtId="0" fontId="31" fillId="0" borderId="0" xfId="0" applyFont="1" applyAlignment="1">
      <alignment horizontal="left" vertical="top" wrapText="1"/>
    </xf>
    <xf numFmtId="0" fontId="0" fillId="0" borderId="3" xfId="0" applyBorder="1"/>
    <xf numFmtId="0" fontId="31" fillId="0" borderId="46" xfId="0" applyFont="1" applyBorder="1" applyAlignment="1">
      <alignment horizontal="left" vertical="top" wrapText="1"/>
    </xf>
    <xf numFmtId="0" fontId="43" fillId="29" borderId="49" xfId="0" applyFont="1" applyFill="1" applyBorder="1" applyAlignment="1">
      <alignment vertical="center"/>
    </xf>
    <xf numFmtId="0" fontId="0" fillId="17" borderId="0" xfId="0" applyFill="1" applyAlignment="1">
      <alignment horizontal="left" vertical="top" wrapText="1"/>
    </xf>
    <xf numFmtId="0" fontId="0" fillId="17" borderId="46" xfId="0" applyFill="1" applyBorder="1" applyAlignment="1">
      <alignment horizontal="left" vertical="top" wrapText="1"/>
    </xf>
    <xf numFmtId="0" fontId="12" fillId="2" borderId="0" xfId="0" applyFont="1" applyFill="1" applyAlignment="1" applyProtection="1">
      <alignment vertical="center"/>
      <protection hidden="1"/>
    </xf>
    <xf numFmtId="0" fontId="11" fillId="14" borderId="8" xfId="0" applyFont="1" applyFill="1" applyBorder="1" applyProtection="1">
      <protection hidden="1"/>
    </xf>
    <xf numFmtId="0" fontId="11" fillId="14" borderId="16" xfId="0" applyFont="1" applyFill="1" applyBorder="1" applyProtection="1">
      <protection hidden="1"/>
    </xf>
    <xf numFmtId="0" fontId="2" fillId="14" borderId="16" xfId="0" applyFont="1" applyFill="1" applyBorder="1" applyProtection="1">
      <protection hidden="1"/>
    </xf>
    <xf numFmtId="0" fontId="9" fillId="14" borderId="16" xfId="0" applyFont="1" applyFill="1" applyBorder="1" applyAlignment="1" applyProtection="1">
      <alignment vertical="center"/>
      <protection hidden="1"/>
    </xf>
    <xf numFmtId="0" fontId="12" fillId="14" borderId="16" xfId="0" applyFont="1" applyFill="1" applyBorder="1" applyAlignment="1" applyProtection="1">
      <alignment vertical="center"/>
      <protection hidden="1"/>
    </xf>
    <xf numFmtId="0" fontId="11" fillId="14" borderId="0" xfId="0" applyFont="1" applyFill="1" applyProtection="1">
      <protection hidden="1"/>
    </xf>
    <xf numFmtId="0" fontId="2" fillId="14" borderId="0" xfId="0" applyFont="1" applyFill="1" applyProtection="1">
      <protection hidden="1"/>
    </xf>
    <xf numFmtId="0" fontId="8" fillId="14" borderId="0" xfId="0" applyFont="1" applyFill="1" applyAlignment="1" applyProtection="1">
      <alignment vertical="center"/>
      <protection hidden="1"/>
    </xf>
    <xf numFmtId="0" fontId="65" fillId="14" borderId="16" xfId="0" applyFont="1" applyFill="1" applyBorder="1" applyProtection="1">
      <protection hidden="1"/>
    </xf>
    <xf numFmtId="0" fontId="66" fillId="14" borderId="0" xfId="0" applyFont="1" applyFill="1" applyProtection="1">
      <protection hidden="1"/>
    </xf>
    <xf numFmtId="0" fontId="60" fillId="0" borderId="0" xfId="0" applyFont="1" applyAlignment="1">
      <alignment vertical="center" wrapText="1"/>
    </xf>
    <xf numFmtId="0" fontId="69" fillId="0" borderId="0" xfId="0" applyFont="1" applyAlignment="1">
      <alignment vertical="center" wrapText="1"/>
    </xf>
    <xf numFmtId="0" fontId="68" fillId="0" borderId="0" xfId="0" applyFont="1" applyAlignment="1">
      <alignment horizontal="left" vertical="center" wrapText="1" indent="1"/>
    </xf>
    <xf numFmtId="0" fontId="11" fillId="35" borderId="8" xfId="0" applyFont="1" applyFill="1" applyBorder="1" applyProtection="1">
      <protection hidden="1"/>
    </xf>
    <xf numFmtId="0" fontId="11" fillId="35" borderId="16" xfId="0" applyFont="1" applyFill="1" applyBorder="1" applyProtection="1">
      <protection hidden="1"/>
    </xf>
    <xf numFmtId="0" fontId="8" fillId="35" borderId="16" xfId="0" applyFont="1" applyFill="1" applyBorder="1" applyAlignment="1" applyProtection="1">
      <alignment horizontal="center" wrapText="1"/>
      <protection hidden="1"/>
    </xf>
    <xf numFmtId="0" fontId="7" fillId="35" borderId="16" xfId="0" applyFont="1" applyFill="1" applyBorder="1" applyAlignment="1" applyProtection="1">
      <alignment horizontal="center" vertical="center" wrapText="1"/>
      <protection hidden="1"/>
    </xf>
    <xf numFmtId="0" fontId="0" fillId="22" borderId="0" xfId="0" applyFill="1"/>
    <xf numFmtId="0" fontId="0" fillId="22" borderId="0" xfId="0" applyFill="1" applyAlignment="1">
      <alignment vertical="top"/>
    </xf>
    <xf numFmtId="0" fontId="59" fillId="0" borderId="2" xfId="0" applyFont="1" applyBorder="1" applyAlignment="1" applyProtection="1">
      <alignment horizontal="center" vertical="center"/>
      <protection locked="0"/>
    </xf>
    <xf numFmtId="0" fontId="59" fillId="0" borderId="51" xfId="0" applyFont="1" applyBorder="1" applyAlignment="1" applyProtection="1">
      <alignment horizontal="center" vertical="center"/>
      <protection locked="0"/>
    </xf>
    <xf numFmtId="0" fontId="0" fillId="21" borderId="56" xfId="0" applyFill="1" applyBorder="1"/>
    <xf numFmtId="0" fontId="0" fillId="0" borderId="56" xfId="0" applyBorder="1"/>
    <xf numFmtId="0" fontId="23" fillId="4" borderId="57" xfId="0" applyFont="1" applyFill="1" applyBorder="1" applyAlignment="1">
      <alignment vertical="top" wrapText="1"/>
    </xf>
    <xf numFmtId="0" fontId="23" fillId="4" borderId="58" xfId="0" applyFont="1" applyFill="1" applyBorder="1" applyAlignment="1">
      <alignment vertical="top" wrapText="1"/>
    </xf>
    <xf numFmtId="0" fontId="33" fillId="0" borderId="0" xfId="0" applyFont="1" applyAlignment="1">
      <alignment horizontal="center" vertical="center" wrapText="1"/>
    </xf>
    <xf numFmtId="0" fontId="58" fillId="40" borderId="15" xfId="0" applyFont="1" applyFill="1" applyBorder="1" applyAlignment="1">
      <alignment horizontal="left" vertical="center" indent="1"/>
    </xf>
    <xf numFmtId="0" fontId="58" fillId="0" borderId="16" xfId="0" applyFont="1" applyBorder="1" applyAlignment="1">
      <alignment horizontal="left" vertical="center" indent="1"/>
    </xf>
    <xf numFmtId="0" fontId="58" fillId="40" borderId="17" xfId="0" applyFont="1" applyFill="1" applyBorder="1" applyAlignment="1">
      <alignment horizontal="left" vertical="center" indent="1"/>
    </xf>
    <xf numFmtId="0" fontId="58" fillId="0" borderId="45" xfId="0" applyFont="1" applyBorder="1" applyAlignment="1">
      <alignment horizontal="left" vertical="center" indent="1"/>
    </xf>
    <xf numFmtId="0" fontId="81" fillId="34" borderId="7" xfId="0" applyFont="1" applyFill="1" applyBorder="1" applyAlignment="1">
      <alignment horizontal="center" vertical="center"/>
    </xf>
    <xf numFmtId="0" fontId="0" fillId="39" borderId="0" xfId="0" applyFill="1" applyAlignment="1">
      <alignment horizontal="left" vertical="center" indent="1"/>
    </xf>
    <xf numFmtId="0" fontId="0" fillId="0" borderId="0" xfId="0" applyAlignment="1">
      <alignment horizontal="left" vertical="center" indent="1"/>
    </xf>
    <xf numFmtId="0" fontId="80" fillId="39" borderId="0" xfId="0" applyFont="1" applyFill="1" applyAlignment="1">
      <alignment horizontal="left" vertical="center" indent="1"/>
    </xf>
    <xf numFmtId="0" fontId="81" fillId="34" borderId="13" xfId="0" applyFont="1" applyFill="1" applyBorder="1" applyAlignment="1">
      <alignment horizontal="left" vertical="center" indent="1"/>
    </xf>
    <xf numFmtId="0" fontId="81" fillId="34" borderId="8" xfId="0" applyFont="1" applyFill="1" applyBorder="1" applyAlignment="1">
      <alignment horizontal="left" vertical="center" indent="1"/>
    </xf>
    <xf numFmtId="0" fontId="80" fillId="0" borderId="0" xfId="0" applyFont="1" applyAlignment="1">
      <alignment horizontal="left" vertical="center" indent="1"/>
    </xf>
    <xf numFmtId="0" fontId="82" fillId="18" borderId="0" xfId="0" applyFont="1" applyFill="1" applyAlignment="1">
      <alignment horizontal="left" vertical="center" indent="1"/>
    </xf>
    <xf numFmtId="0" fontId="58" fillId="40" borderId="13" xfId="0" applyFont="1" applyFill="1" applyBorder="1" applyAlignment="1">
      <alignment horizontal="left" vertical="center" indent="1"/>
    </xf>
    <xf numFmtId="0" fontId="58" fillId="0" borderId="8" xfId="0" applyFont="1" applyBorder="1" applyAlignment="1">
      <alignment horizontal="left" vertical="center" indent="1"/>
    </xf>
    <xf numFmtId="0" fontId="33" fillId="0" borderId="0" xfId="0" applyFont="1" applyAlignment="1">
      <alignment horizontal="left" vertical="center" indent="1"/>
    </xf>
    <xf numFmtId="0" fontId="34" fillId="18" borderId="0" xfId="0" applyFont="1" applyFill="1" applyAlignment="1">
      <alignment horizontal="left" vertical="center" indent="1"/>
    </xf>
    <xf numFmtId="0" fontId="84" fillId="0" borderId="0" xfId="0" applyFont="1" applyAlignment="1">
      <alignment horizontal="left" vertical="center" indent="1"/>
    </xf>
    <xf numFmtId="0" fontId="58" fillId="40" borderId="59" xfId="0" applyFont="1" applyFill="1" applyBorder="1" applyAlignment="1">
      <alignment horizontal="left" vertical="center" indent="1"/>
    </xf>
    <xf numFmtId="0" fontId="58" fillId="0" borderId="60" xfId="0" applyFont="1" applyBorder="1" applyAlignment="1">
      <alignment horizontal="left" vertical="center" indent="1"/>
    </xf>
    <xf numFmtId="0" fontId="29" fillId="0" borderId="0" xfId="0" applyFont="1" applyAlignment="1">
      <alignment horizontal="left" vertical="center" indent="1"/>
    </xf>
    <xf numFmtId="0" fontId="58" fillId="40" borderId="39" xfId="0" applyFont="1" applyFill="1" applyBorder="1" applyAlignment="1">
      <alignment horizontal="left" vertical="center" indent="1"/>
    </xf>
    <xf numFmtId="0" fontId="58" fillId="0" borderId="35" xfId="0" applyFont="1" applyBorder="1" applyAlignment="1">
      <alignment horizontal="left" vertical="center" indent="1"/>
    </xf>
    <xf numFmtId="0" fontId="0" fillId="39" borderId="0" xfId="0" applyFill="1" applyAlignment="1">
      <alignment horizontal="center" vertical="center"/>
    </xf>
    <xf numFmtId="49" fontId="58" fillId="0" borderId="16" xfId="0" applyNumberFormat="1" applyFont="1" applyBorder="1" applyAlignment="1">
      <alignment horizontal="left" vertical="center" indent="1"/>
    </xf>
    <xf numFmtId="0" fontId="58" fillId="0" borderId="4" xfId="0" applyFont="1" applyBorder="1" applyAlignment="1">
      <alignment horizontal="left" vertical="center" indent="1"/>
    </xf>
    <xf numFmtId="0" fontId="33" fillId="39" borderId="0" xfId="0" applyFont="1" applyFill="1" applyAlignment="1">
      <alignment horizontal="left" vertical="center" indent="1"/>
    </xf>
    <xf numFmtId="0" fontId="83" fillId="39" borderId="0" xfId="0" applyFont="1" applyFill="1" applyAlignment="1">
      <alignment horizontal="left" vertical="center" indent="1"/>
    </xf>
    <xf numFmtId="0" fontId="84" fillId="39" borderId="0" xfId="0" applyFont="1" applyFill="1" applyAlignment="1">
      <alignment horizontal="left" vertical="center" indent="1"/>
    </xf>
    <xf numFmtId="0" fontId="48" fillId="39" borderId="0" xfId="0" applyFont="1" applyFill="1" applyAlignment="1">
      <alignment horizontal="left" vertical="center" indent="1"/>
    </xf>
    <xf numFmtId="0" fontId="85" fillId="39" borderId="0" xfId="0" applyFont="1" applyFill="1" applyAlignment="1">
      <alignment horizontal="left" vertical="center" indent="1"/>
    </xf>
    <xf numFmtId="0" fontId="86" fillId="39" borderId="0" xfId="0" applyFont="1" applyFill="1" applyAlignment="1">
      <alignment horizontal="left" vertical="center" indent="1"/>
    </xf>
    <xf numFmtId="0" fontId="35" fillId="39" borderId="0" xfId="0" applyFont="1" applyFill="1" applyAlignment="1">
      <alignment horizontal="left" vertical="center" indent="1"/>
    </xf>
    <xf numFmtId="0" fontId="33" fillId="39" borderId="0" xfId="0" applyFont="1" applyFill="1" applyAlignment="1">
      <alignment horizontal="center" vertical="center" wrapText="1"/>
    </xf>
    <xf numFmtId="0" fontId="58" fillId="42" borderId="45" xfId="0" applyFont="1" applyFill="1" applyBorder="1" applyAlignment="1">
      <alignment horizontal="left" vertical="center" indent="1"/>
    </xf>
    <xf numFmtId="0" fontId="58" fillId="42" borderId="8" xfId="0" applyFont="1" applyFill="1" applyBorder="1" applyAlignment="1">
      <alignment horizontal="left" vertical="center" indent="1"/>
    </xf>
    <xf numFmtId="0" fontId="87" fillId="0" borderId="0" xfId="0" applyFont="1"/>
    <xf numFmtId="0" fontId="14" fillId="0" borderId="0" xfId="0" applyFont="1" applyAlignment="1">
      <alignment vertical="center"/>
    </xf>
    <xf numFmtId="0" fontId="90" fillId="0" borderId="0" xfId="5" applyNumberFormat="1" applyFill="1"/>
    <xf numFmtId="0" fontId="90" fillId="0" borderId="63" xfId="5" applyFill="1" applyBorder="1"/>
    <xf numFmtId="0" fontId="97" fillId="0" borderId="0" xfId="5" applyNumberFormat="1" applyFont="1" applyFill="1"/>
    <xf numFmtId="0" fontId="98" fillId="0" borderId="0" xfId="5" applyNumberFormat="1" applyFont="1" applyFill="1"/>
    <xf numFmtId="49" fontId="96" fillId="0" borderId="63" xfId="5" applyNumberFormat="1" applyFont="1" applyFill="1" applyBorder="1"/>
    <xf numFmtId="49" fontId="90" fillId="0" borderId="64" xfId="5" applyNumberFormat="1" applyFill="1" applyBorder="1"/>
    <xf numFmtId="49" fontId="90" fillId="0" borderId="63" xfId="5" applyNumberFormat="1" applyFill="1" applyBorder="1"/>
    <xf numFmtId="49" fontId="90" fillId="0" borderId="63" xfId="5" applyNumberFormat="1" applyFill="1" applyBorder="1" applyAlignment="1">
      <alignment horizontal="left"/>
    </xf>
    <xf numFmtId="49" fontId="90" fillId="0" borderId="65" xfId="5" applyNumberFormat="1" applyFill="1" applyBorder="1"/>
    <xf numFmtId="49" fontId="90" fillId="0" borderId="66" xfId="5" applyNumberFormat="1" applyFill="1" applyBorder="1"/>
    <xf numFmtId="49" fontId="90" fillId="0" borderId="0" xfId="5" applyNumberFormat="1" applyFill="1" applyBorder="1"/>
    <xf numFmtId="49" fontId="90" fillId="0" borderId="67" xfId="5" applyNumberFormat="1" applyFill="1" applyBorder="1"/>
    <xf numFmtId="49" fontId="90" fillId="0" borderId="68" xfId="5" applyNumberFormat="1" applyFill="1" applyBorder="1"/>
    <xf numFmtId="0" fontId="96" fillId="0" borderId="63" xfId="5" applyFont="1" applyFill="1" applyBorder="1"/>
    <xf numFmtId="49" fontId="90" fillId="0" borderId="64" xfId="5" applyNumberFormat="1" applyFill="1" applyBorder="1" applyAlignment="1">
      <alignment horizontal="left"/>
    </xf>
    <xf numFmtId="0" fontId="90" fillId="0" borderId="65" xfId="5" applyFill="1" applyBorder="1"/>
    <xf numFmtId="49" fontId="90" fillId="0" borderId="0" xfId="5" applyNumberFormat="1" applyFill="1" applyBorder="1" applyAlignment="1">
      <alignment horizontal="left"/>
    </xf>
    <xf numFmtId="0" fontId="90" fillId="0" borderId="67" xfId="5" applyFill="1" applyBorder="1"/>
    <xf numFmtId="49" fontId="90" fillId="0" borderId="68" xfId="5" applyNumberFormat="1" applyFill="1" applyBorder="1" applyAlignment="1">
      <alignment horizontal="left"/>
    </xf>
    <xf numFmtId="0" fontId="91" fillId="0" borderId="0" xfId="5" applyFont="1" applyFill="1" applyBorder="1" applyAlignment="1">
      <alignment vertical="center" wrapText="1"/>
    </xf>
    <xf numFmtId="0" fontId="94" fillId="0" borderId="0" xfId="5" applyFont="1" applyFill="1" applyBorder="1" applyAlignment="1">
      <alignment horizontal="left" vertical="center" wrapText="1"/>
    </xf>
    <xf numFmtId="0" fontId="90" fillId="0" borderId="0" xfId="5" applyFill="1" applyBorder="1" applyAlignment="1">
      <alignment horizontal="left" vertical="center"/>
    </xf>
    <xf numFmtId="49" fontId="95" fillId="0" borderId="0" xfId="5" applyNumberFormat="1" applyFont="1" applyFill="1" applyBorder="1" applyAlignment="1">
      <alignment horizontal="left" vertical="center"/>
    </xf>
    <xf numFmtId="0" fontId="91" fillId="0" borderId="0" xfId="5" applyFont="1" applyFill="1" applyBorder="1" applyAlignment="1">
      <alignment horizontal="left" vertical="center" wrapText="1"/>
    </xf>
    <xf numFmtId="14" fontId="91" fillId="0" borderId="0" xfId="5" applyNumberFormat="1" applyFont="1" applyFill="1" applyBorder="1" applyAlignment="1">
      <alignment horizontal="left" vertical="center" wrapText="1"/>
    </xf>
    <xf numFmtId="0" fontId="93" fillId="0" borderId="0" xfId="6" applyFill="1" applyBorder="1" applyAlignment="1">
      <alignment horizontal="left" vertical="center"/>
    </xf>
    <xf numFmtId="0" fontId="90" fillId="0" borderId="0" xfId="5" applyFill="1" applyBorder="1" applyAlignment="1">
      <alignment horizontal="left" vertical="center" wrapText="1"/>
    </xf>
    <xf numFmtId="0" fontId="94" fillId="0" borderId="0" xfId="5" applyFont="1" applyFill="1" applyBorder="1" applyAlignment="1">
      <alignment horizontal="left" vertical="center"/>
    </xf>
    <xf numFmtId="0" fontId="90" fillId="0" borderId="0" xfId="5" applyFill="1" applyBorder="1" applyAlignment="1">
      <alignment vertical="center"/>
    </xf>
    <xf numFmtId="0" fontId="90" fillId="0" borderId="0" xfId="5" applyFill="1" applyBorder="1"/>
    <xf numFmtId="0" fontId="90" fillId="0" borderId="0" xfId="5" applyNumberFormat="1" applyFill="1" applyBorder="1"/>
    <xf numFmtId="0" fontId="92" fillId="0" borderId="6" xfId="5" applyFont="1" applyFill="1" applyBorder="1" applyAlignment="1">
      <alignment horizontal="left" vertical="center"/>
    </xf>
    <xf numFmtId="0" fontId="92" fillId="0" borderId="6" xfId="5" applyFont="1" applyFill="1" applyBorder="1" applyAlignment="1">
      <alignment horizontal="left" vertical="center" wrapText="1"/>
    </xf>
    <xf numFmtId="0" fontId="99" fillId="41" borderId="6" xfId="5" applyFont="1" applyFill="1" applyBorder="1" applyAlignment="1">
      <alignment horizontal="left" vertical="center" wrapText="1"/>
    </xf>
    <xf numFmtId="0" fontId="104" fillId="14" borderId="6" xfId="4" applyFont="1" applyFill="1" applyBorder="1" applyAlignment="1">
      <alignment horizontal="left" vertical="center" wrapText="1"/>
    </xf>
    <xf numFmtId="14" fontId="104" fillId="14" borderId="6" xfId="4" applyNumberFormat="1" applyFont="1" applyFill="1" applyBorder="1" applyAlignment="1">
      <alignment horizontal="left" vertical="center" wrapText="1"/>
    </xf>
    <xf numFmtId="0" fontId="104" fillId="14" borderId="6" xfId="4" applyNumberFormat="1" applyFont="1" applyFill="1" applyBorder="1" applyAlignment="1">
      <alignment horizontal="left" vertical="center"/>
    </xf>
    <xf numFmtId="0" fontId="104" fillId="14" borderId="6" xfId="4" applyFont="1" applyFill="1" applyBorder="1" applyAlignment="1">
      <alignment horizontal="left" vertical="center"/>
    </xf>
    <xf numFmtId="0" fontId="91" fillId="0" borderId="0" xfId="5" applyNumberFormat="1" applyFont="1" applyFill="1"/>
    <xf numFmtId="0" fontId="102" fillId="0" borderId="0" xfId="5" applyNumberFormat="1" applyFont="1" applyFill="1" applyAlignment="1">
      <alignment horizontal="center" vertical="center"/>
    </xf>
    <xf numFmtId="0" fontId="8" fillId="14" borderId="0" xfId="0" applyFont="1" applyFill="1" applyProtection="1">
      <protection hidden="1"/>
    </xf>
    <xf numFmtId="0" fontId="8" fillId="14" borderId="0" xfId="0" applyFont="1" applyFill="1" applyAlignment="1" applyProtection="1">
      <alignment horizontal="left" vertical="center" indent="1"/>
      <protection hidden="1"/>
    </xf>
    <xf numFmtId="0" fontId="7" fillId="14" borderId="16" xfId="0" applyFont="1" applyFill="1" applyBorder="1" applyProtection="1">
      <protection hidden="1"/>
    </xf>
    <xf numFmtId="0" fontId="59" fillId="0" borderId="19" xfId="0" applyFont="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0" borderId="50" xfId="0" applyFont="1" applyBorder="1" applyAlignment="1" applyProtection="1">
      <alignment horizontal="center" vertical="center"/>
      <protection locked="0"/>
    </xf>
    <xf numFmtId="0" fontId="59" fillId="0" borderId="6" xfId="0" applyFont="1" applyBorder="1" applyAlignment="1" applyProtection="1">
      <alignment horizontal="left" vertical="center" wrapText="1" indent="1"/>
      <protection locked="0"/>
    </xf>
    <xf numFmtId="0" fontId="59" fillId="0" borderId="71" xfId="0" quotePrefix="1" applyFont="1" applyBorder="1" applyAlignment="1" applyProtection="1">
      <alignment horizontal="right" vertical="center" wrapText="1" indent="1"/>
      <protection locked="0"/>
    </xf>
    <xf numFmtId="0" fontId="59" fillId="0" borderId="61" xfId="0" applyFont="1" applyBorder="1" applyAlignment="1" applyProtection="1">
      <alignment horizontal="center" vertical="center"/>
      <protection locked="0"/>
    </xf>
    <xf numFmtId="0" fontId="64" fillId="45" borderId="4" xfId="0" applyFont="1" applyFill="1" applyBorder="1" applyAlignment="1" applyProtection="1">
      <alignment horizontal="center" vertical="center"/>
      <protection locked="0"/>
    </xf>
    <xf numFmtId="0" fontId="116" fillId="35" borderId="0" xfId="0" applyFont="1" applyFill="1" applyAlignment="1" applyProtection="1">
      <alignment horizontal="left" vertical="center" wrapText="1" indent="1"/>
      <protection locked="0"/>
    </xf>
    <xf numFmtId="0" fontId="116" fillId="35" borderId="0" xfId="0" applyFont="1" applyFill="1" applyAlignment="1" applyProtection="1">
      <alignment horizontal="left" vertical="center" indent="1"/>
      <protection locked="0"/>
    </xf>
    <xf numFmtId="0" fontId="8" fillId="35" borderId="45" xfId="0" applyFont="1" applyFill="1" applyBorder="1" applyAlignment="1" applyProtection="1">
      <alignment horizontal="center" wrapText="1"/>
      <protection hidden="1"/>
    </xf>
    <xf numFmtId="0" fontId="7" fillId="35" borderId="8" xfId="0" applyFont="1" applyFill="1" applyBorder="1" applyAlignment="1" applyProtection="1">
      <alignment horizontal="center" vertical="center" wrapText="1"/>
      <protection hidden="1"/>
    </xf>
    <xf numFmtId="0" fontId="7" fillId="35" borderId="0" xfId="0" applyFont="1" applyFill="1" applyAlignment="1" applyProtection="1">
      <alignment horizontal="center" vertical="center" wrapText="1"/>
      <protection hidden="1"/>
    </xf>
    <xf numFmtId="0" fontId="75" fillId="0" borderId="6" xfId="0" applyFont="1" applyBorder="1" applyAlignment="1" applyProtection="1">
      <alignment horizontal="left" vertical="center" wrapText="1" indent="1"/>
      <protection locked="0"/>
    </xf>
    <xf numFmtId="0" fontId="120" fillId="0" borderId="0" xfId="0" applyFont="1" applyAlignment="1" applyProtection="1">
      <alignment horizontal="left" vertical="center"/>
      <protection hidden="1"/>
    </xf>
    <xf numFmtId="0" fontId="122" fillId="48" borderId="18" xfId="0" applyFont="1" applyFill="1" applyBorder="1" applyAlignment="1">
      <alignment horizontal="center" vertical="center" wrapText="1"/>
    </xf>
    <xf numFmtId="0" fontId="122" fillId="48" borderId="74" xfId="0" applyFont="1" applyFill="1" applyBorder="1" applyAlignment="1">
      <alignment horizontal="center" vertical="center" wrapText="1"/>
    </xf>
    <xf numFmtId="0" fontId="122" fillId="48" borderId="0" xfId="0" applyFont="1" applyFill="1" applyAlignment="1">
      <alignment horizontal="center" vertical="center" wrapText="1"/>
    </xf>
    <xf numFmtId="14" fontId="91" fillId="0" borderId="0" xfId="5" applyNumberFormat="1" applyFont="1" applyFill="1" applyBorder="1" applyAlignment="1">
      <alignment horizontal="center" vertical="center" wrapText="1"/>
    </xf>
    <xf numFmtId="0" fontId="90" fillId="0" borderId="0" xfId="5" applyFill="1" applyBorder="1" applyAlignment="1">
      <alignment horizontal="center" vertical="center" wrapText="1"/>
    </xf>
    <xf numFmtId="49" fontId="95" fillId="0" borderId="0" xfId="5" applyNumberFormat="1" applyFont="1" applyFill="1" applyBorder="1" applyAlignment="1">
      <alignment horizontal="center" vertical="center" wrapText="1"/>
    </xf>
    <xf numFmtId="0" fontId="93" fillId="0" borderId="0" xfId="6" applyFill="1" applyBorder="1" applyAlignment="1">
      <alignment horizontal="center" vertical="center" wrapText="1"/>
    </xf>
    <xf numFmtId="0" fontId="91" fillId="0" borderId="0" xfId="5" applyFont="1" applyFill="1" applyBorder="1" applyAlignment="1">
      <alignment horizontal="center" vertical="center" wrapText="1"/>
    </xf>
    <xf numFmtId="0" fontId="94" fillId="0" borderId="0" xfId="5" applyFont="1" applyFill="1" applyBorder="1" applyAlignment="1">
      <alignment horizontal="center" vertical="center" wrapText="1"/>
    </xf>
    <xf numFmtId="0" fontId="90" fillId="0" borderId="0" xfId="5" applyNumberFormat="1" applyFill="1" applyBorder="1" applyAlignment="1">
      <alignment horizontal="center" vertical="center" wrapText="1"/>
    </xf>
    <xf numFmtId="0" fontId="0" fillId="0" borderId="6" xfId="0" applyBorder="1" applyAlignment="1">
      <alignment horizontal="center" vertical="center"/>
    </xf>
    <xf numFmtId="0" fontId="90" fillId="0" borderId="6" xfId="5" applyFill="1" applyBorder="1" applyAlignment="1">
      <alignment horizontal="center" vertical="center" wrapText="1"/>
    </xf>
    <xf numFmtId="0" fontId="0" fillId="50" borderId="6" xfId="0" applyFill="1" applyBorder="1" applyAlignment="1">
      <alignment horizontal="center" vertical="center"/>
    </xf>
    <xf numFmtId="0" fontId="0" fillId="51" borderId="6" xfId="0" applyFill="1" applyBorder="1" applyAlignment="1">
      <alignment horizontal="center" vertical="center"/>
    </xf>
    <xf numFmtId="0" fontId="90" fillId="0" borderId="0" xfId="5" applyNumberFormat="1" applyFill="1" applyBorder="1" applyAlignment="1">
      <alignment vertical="center"/>
    </xf>
    <xf numFmtId="0" fontId="6" fillId="0" borderId="0" xfId="1" applyAlignment="1">
      <alignment vertical="center"/>
    </xf>
    <xf numFmtId="0" fontId="14" fillId="49" borderId="6" xfId="0" applyFont="1" applyFill="1" applyBorder="1" applyAlignment="1">
      <alignment horizontal="center" vertical="center"/>
    </xf>
    <xf numFmtId="3" fontId="14" fillId="49" borderId="6" xfId="0" applyNumberFormat="1" applyFont="1" applyFill="1" applyBorder="1" applyAlignment="1">
      <alignment horizontal="center" vertical="center"/>
    </xf>
    <xf numFmtId="0" fontId="90" fillId="0" borderId="6" xfId="5" applyNumberFormat="1" applyFill="1" applyBorder="1"/>
    <xf numFmtId="49" fontId="103" fillId="0" borderId="78" xfId="5" applyNumberFormat="1" applyFont="1" applyFill="1" applyBorder="1" applyAlignment="1">
      <alignment vertical="center" wrapText="1"/>
    </xf>
    <xf numFmtId="49" fontId="103" fillId="0" borderId="78" xfId="5" applyNumberFormat="1" applyFont="1" applyFill="1" applyBorder="1" applyAlignment="1">
      <alignment wrapText="1"/>
    </xf>
    <xf numFmtId="49" fontId="100" fillId="44" borderId="6" xfId="5" applyNumberFormat="1" applyFont="1" applyFill="1" applyBorder="1" applyAlignment="1">
      <alignment horizontal="left" vertical="center" wrapText="1"/>
    </xf>
    <xf numFmtId="49" fontId="101" fillId="44" borderId="6" xfId="5" applyNumberFormat="1" applyFont="1" applyFill="1" applyBorder="1" applyAlignment="1">
      <alignment horizontal="left" vertical="center" wrapText="1"/>
    </xf>
    <xf numFmtId="49" fontId="101" fillId="44" borderId="6" xfId="5" applyNumberFormat="1" applyFont="1" applyFill="1" applyBorder="1" applyAlignment="1">
      <alignment horizontal="center" vertical="center" wrapText="1"/>
    </xf>
    <xf numFmtId="0" fontId="0" fillId="53" borderId="6" xfId="0" applyFill="1" applyBorder="1" applyAlignment="1">
      <alignment horizontal="center" vertical="center"/>
    </xf>
    <xf numFmtId="14" fontId="123" fillId="0" borderId="0" xfId="5" applyNumberFormat="1" applyFont="1" applyFill="1" applyBorder="1" applyAlignment="1">
      <alignment horizontal="left" vertical="center" wrapText="1"/>
    </xf>
    <xf numFmtId="0" fontId="123" fillId="0" borderId="0" xfId="5" applyFont="1" applyFill="1" applyBorder="1" applyAlignment="1">
      <alignment horizontal="left" vertical="center"/>
    </xf>
    <xf numFmtId="0" fontId="126" fillId="0" borderId="0" xfId="6" applyFont="1" applyFill="1" applyBorder="1" applyAlignment="1">
      <alignment horizontal="left" vertical="center"/>
    </xf>
    <xf numFmtId="0" fontId="123" fillId="0" borderId="0" xfId="5" applyFont="1" applyFill="1" applyBorder="1" applyAlignment="1">
      <alignment horizontal="left" vertical="center" wrapText="1"/>
    </xf>
    <xf numFmtId="0" fontId="95" fillId="0" borderId="0" xfId="5" applyFont="1" applyFill="1" applyBorder="1" applyAlignment="1">
      <alignment horizontal="left" vertical="center" wrapText="1"/>
    </xf>
    <xf numFmtId="0" fontId="95" fillId="0" borderId="0" xfId="5" applyFont="1" applyFill="1" applyBorder="1" applyAlignment="1">
      <alignment horizontal="left" vertical="center"/>
    </xf>
    <xf numFmtId="0" fontId="123" fillId="0" borderId="0" xfId="5" applyFont="1" applyFill="1" applyBorder="1" applyAlignment="1">
      <alignment vertical="center"/>
    </xf>
    <xf numFmtId="0" fontId="123" fillId="0" borderId="0" xfId="5" applyNumberFormat="1" applyFont="1" applyFill="1" applyBorder="1" applyAlignment="1">
      <alignment vertical="center"/>
    </xf>
    <xf numFmtId="0" fontId="127" fillId="13" borderId="6" xfId="0" applyFont="1" applyFill="1" applyBorder="1" applyAlignment="1">
      <alignment horizontal="center" vertical="center"/>
    </xf>
    <xf numFmtId="0" fontId="127" fillId="52" borderId="6" xfId="0" applyFont="1" applyFill="1" applyBorder="1" applyAlignment="1">
      <alignment horizontal="center" vertical="center"/>
    </xf>
    <xf numFmtId="49" fontId="88" fillId="2" borderId="0" xfId="0" applyNumberFormat="1" applyFont="1" applyFill="1" applyAlignment="1">
      <alignment vertical="center"/>
    </xf>
    <xf numFmtId="0" fontId="2" fillId="2" borderId="0" xfId="0" applyFont="1" applyFill="1"/>
    <xf numFmtId="49" fontId="1" fillId="2" borderId="0" xfId="0" applyNumberFormat="1" applyFont="1" applyFill="1" applyAlignment="1">
      <alignment vertical="center"/>
    </xf>
    <xf numFmtId="0" fontId="24" fillId="2" borderId="0" xfId="0" applyFont="1" applyFill="1"/>
    <xf numFmtId="49" fontId="70" fillId="31" borderId="3" xfId="0" applyNumberFormat="1" applyFont="1" applyFill="1" applyBorder="1" applyAlignment="1">
      <alignment vertical="center"/>
    </xf>
    <xf numFmtId="49" fontId="74" fillId="31" borderId="3" xfId="0" applyNumberFormat="1" applyFont="1" applyFill="1" applyBorder="1" applyAlignment="1">
      <alignment vertical="center" wrapText="1"/>
    </xf>
    <xf numFmtId="49" fontId="74" fillId="31" borderId="4" xfId="0" applyNumberFormat="1" applyFont="1" applyFill="1" applyBorder="1" applyAlignment="1">
      <alignment vertical="center" wrapText="1"/>
    </xf>
    <xf numFmtId="0" fontId="2" fillId="14" borderId="7" xfId="0" applyFont="1" applyFill="1" applyBorder="1"/>
    <xf numFmtId="0" fontId="2" fillId="14" borderId="9" xfId="0" applyFont="1" applyFill="1" applyBorder="1"/>
    <xf numFmtId="165" fontId="108" fillId="2" borderId="22" xfId="0" applyNumberFormat="1" applyFont="1" applyFill="1" applyBorder="1" applyAlignment="1" applyProtection="1">
      <alignment horizontal="left" vertical="center" indent="1"/>
      <protection locked="0"/>
    </xf>
    <xf numFmtId="165" fontId="108" fillId="2" borderId="27" xfId="7" applyNumberFormat="1" applyFont="1" applyFill="1" applyBorder="1" applyAlignment="1" applyProtection="1">
      <alignment horizontal="left" vertical="center" indent="1"/>
      <protection locked="0"/>
    </xf>
    <xf numFmtId="9" fontId="108" fillId="2" borderId="22" xfId="0" applyNumberFormat="1" applyFont="1" applyFill="1" applyBorder="1" applyAlignment="1" applyProtection="1">
      <alignment horizontal="left" vertical="center" indent="1"/>
      <protection locked="0"/>
    </xf>
    <xf numFmtId="9" fontId="108" fillId="2" borderId="27" xfId="0" applyNumberFormat="1" applyFont="1" applyFill="1" applyBorder="1" applyAlignment="1" applyProtection="1">
      <alignment horizontal="left" vertical="center" indent="1"/>
      <protection locked="0"/>
    </xf>
    <xf numFmtId="0" fontId="108" fillId="2" borderId="73" xfId="0" applyFont="1" applyFill="1" applyBorder="1" applyAlignment="1" applyProtection="1">
      <alignment horizontal="left" vertical="center" indent="1"/>
      <protection locked="0"/>
    </xf>
    <xf numFmtId="0" fontId="108" fillId="2" borderId="60" xfId="0" applyFont="1" applyFill="1" applyBorder="1" applyAlignment="1" applyProtection="1">
      <alignment horizontal="left" vertical="center" indent="1"/>
      <protection locked="0"/>
    </xf>
    <xf numFmtId="0" fontId="11" fillId="2" borderId="0" xfId="0" applyFont="1" applyFill="1" applyAlignment="1">
      <alignment vertical="center"/>
    </xf>
    <xf numFmtId="0" fontId="11" fillId="14" borderId="14" xfId="0" applyFont="1" applyFill="1" applyBorder="1" applyAlignment="1">
      <alignment vertical="center"/>
    </xf>
    <xf numFmtId="0" fontId="2" fillId="14" borderId="14" xfId="0" applyFont="1" applyFill="1" applyBorder="1"/>
    <xf numFmtId="49" fontId="3" fillId="14" borderId="0" xfId="0" applyNumberFormat="1" applyFont="1" applyFill="1"/>
    <xf numFmtId="0" fontId="2" fillId="14" borderId="0" xfId="0" applyFont="1" applyFill="1"/>
    <xf numFmtId="49" fontId="57" fillId="30" borderId="14" xfId="0" applyNumberFormat="1" applyFont="1" applyFill="1" applyBorder="1" applyAlignment="1">
      <alignment horizontal="left" vertical="center" wrapText="1" indent="1"/>
    </xf>
    <xf numFmtId="49" fontId="57" fillId="30" borderId="6" xfId="0" applyNumberFormat="1" applyFont="1" applyFill="1" applyBorder="1" applyAlignment="1">
      <alignment horizontal="right" vertical="center" wrapText="1" indent="1"/>
    </xf>
    <xf numFmtId="49" fontId="57" fillId="30" borderId="34" xfId="0" applyNumberFormat="1" applyFont="1" applyFill="1" applyBorder="1" applyAlignment="1">
      <alignment horizontal="right" vertical="center" wrapText="1" indent="1"/>
    </xf>
    <xf numFmtId="49" fontId="8" fillId="14" borderId="0" xfId="0" applyNumberFormat="1" applyFont="1" applyFill="1"/>
    <xf numFmtId="0" fontId="7" fillId="14" borderId="0" xfId="0" applyFont="1" applyFill="1"/>
    <xf numFmtId="49" fontId="70" fillId="33" borderId="10" xfId="0" applyNumberFormat="1" applyFont="1" applyFill="1" applyBorder="1" applyAlignment="1">
      <alignment horizontal="left" vertical="center" wrapText="1" indent="1"/>
    </xf>
    <xf numFmtId="49" fontId="70" fillId="33" borderId="70" xfId="0" applyNumberFormat="1" applyFont="1" applyFill="1" applyBorder="1" applyAlignment="1">
      <alignment horizontal="center" vertical="center" wrapText="1"/>
    </xf>
    <xf numFmtId="49" fontId="70" fillId="33" borderId="36" xfId="0" applyNumberFormat="1" applyFont="1" applyFill="1" applyBorder="1" applyAlignment="1">
      <alignment horizontal="center" vertical="center" wrapText="1"/>
    </xf>
    <xf numFmtId="49" fontId="62" fillId="33" borderId="69" xfId="0" applyNumberFormat="1" applyFont="1" applyFill="1" applyBorder="1" applyAlignment="1">
      <alignment horizontal="center" vertical="center" wrapText="1"/>
    </xf>
    <xf numFmtId="49" fontId="62" fillId="33" borderId="72" xfId="0" applyNumberFormat="1" applyFont="1" applyFill="1" applyBorder="1" applyAlignment="1">
      <alignment horizontal="center" vertical="center" wrapText="1"/>
    </xf>
    <xf numFmtId="49" fontId="62" fillId="33" borderId="36" xfId="0" applyNumberFormat="1" applyFont="1" applyFill="1" applyBorder="1" applyAlignment="1">
      <alignment horizontal="center" vertical="center" wrapText="1"/>
    </xf>
    <xf numFmtId="49" fontId="71" fillId="30" borderId="14" xfId="0" applyNumberFormat="1" applyFont="1" applyFill="1" applyBorder="1" applyAlignment="1">
      <alignment horizontal="left" vertical="center" wrapText="1" indent="1"/>
    </xf>
    <xf numFmtId="49" fontId="121" fillId="30" borderId="14" xfId="0" applyNumberFormat="1" applyFont="1" applyFill="1" applyBorder="1" applyAlignment="1">
      <alignment horizontal="left" vertical="center" wrapText="1" indent="1"/>
    </xf>
    <xf numFmtId="49" fontId="121" fillId="30" borderId="44" xfId="0" applyNumberFormat="1" applyFont="1" applyFill="1" applyBorder="1" applyAlignment="1">
      <alignment horizontal="left" vertical="center" wrapText="1" indent="1"/>
    </xf>
    <xf numFmtId="49" fontId="70" fillId="33" borderId="69" xfId="0" applyNumberFormat="1" applyFont="1" applyFill="1" applyBorder="1" applyAlignment="1">
      <alignment horizontal="center" vertical="center" wrapText="1"/>
    </xf>
    <xf numFmtId="0" fontId="2" fillId="14" borderId="16" xfId="0" applyFont="1" applyFill="1" applyBorder="1"/>
    <xf numFmtId="0" fontId="110" fillId="0" borderId="0" xfId="0" applyFont="1" applyAlignment="1">
      <alignment vertical="center"/>
    </xf>
    <xf numFmtId="0" fontId="111" fillId="2" borderId="0" xfId="0" applyFont="1" applyFill="1"/>
    <xf numFmtId="0" fontId="2" fillId="14" borderId="44" xfId="0" applyFont="1" applyFill="1" applyBorder="1"/>
    <xf numFmtId="0" fontId="2" fillId="14" borderId="46" xfId="0" applyFont="1" applyFill="1" applyBorder="1"/>
    <xf numFmtId="0" fontId="2" fillId="14" borderId="45" xfId="0" applyFont="1" applyFill="1" applyBorder="1"/>
    <xf numFmtId="49" fontId="2" fillId="2" borderId="0" xfId="0" applyNumberFormat="1" applyFont="1" applyFill="1"/>
    <xf numFmtId="0" fontId="7" fillId="2" borderId="0" xfId="0" applyFont="1" applyFill="1"/>
    <xf numFmtId="0" fontId="76" fillId="0" borderId="0" xfId="0" applyFont="1" applyAlignment="1">
      <alignment horizontal="right"/>
    </xf>
    <xf numFmtId="49" fontId="76" fillId="0" borderId="0" xfId="0" applyNumberFormat="1" applyFont="1" applyAlignment="1">
      <alignment horizontal="left"/>
    </xf>
    <xf numFmtId="0" fontId="76" fillId="0" borderId="0" xfId="0" applyFont="1" applyAlignment="1">
      <alignment horizontal="right" vertical="center" wrapText="1"/>
    </xf>
    <xf numFmtId="164" fontId="76" fillId="0" borderId="0" xfId="0" applyNumberFormat="1" applyFont="1" applyAlignment="1">
      <alignment horizontal="left" vertical="center" wrapText="1"/>
    </xf>
    <xf numFmtId="0" fontId="2" fillId="35" borderId="7" xfId="0" applyFont="1" applyFill="1" applyBorder="1"/>
    <xf numFmtId="0" fontId="2" fillId="35" borderId="9" xfId="0" applyFont="1" applyFill="1" applyBorder="1"/>
    <xf numFmtId="0" fontId="2" fillId="35" borderId="14" xfId="0" applyFont="1" applyFill="1" applyBorder="1"/>
    <xf numFmtId="0" fontId="2" fillId="35" borderId="0" xfId="0" applyFont="1" applyFill="1"/>
    <xf numFmtId="49" fontId="13" fillId="36" borderId="6" xfId="0" applyNumberFormat="1" applyFont="1" applyFill="1" applyBorder="1" applyAlignment="1">
      <alignment horizontal="left" vertical="center" indent="1"/>
    </xf>
    <xf numFmtId="0" fontId="10" fillId="35" borderId="16" xfId="0" applyFont="1" applyFill="1" applyBorder="1"/>
    <xf numFmtId="0" fontId="2" fillId="35" borderId="16" xfId="0" applyFont="1" applyFill="1" applyBorder="1"/>
    <xf numFmtId="0" fontId="2" fillId="35" borderId="44" xfId="0" applyFont="1" applyFill="1" applyBorder="1"/>
    <xf numFmtId="0" fontId="2" fillId="35" borderId="46" xfId="0" applyFont="1" applyFill="1" applyBorder="1"/>
    <xf numFmtId="0" fontId="2" fillId="35" borderId="45" xfId="0" applyFont="1" applyFill="1" applyBorder="1"/>
    <xf numFmtId="9" fontId="59" fillId="0" borderId="6" xfId="8" applyFont="1" applyBorder="1" applyAlignment="1" applyProtection="1">
      <alignment horizontal="left" vertical="center" indent="1"/>
      <protection locked="0"/>
    </xf>
    <xf numFmtId="49" fontId="57" fillId="30" borderId="16" xfId="0" applyNumberFormat="1" applyFont="1" applyFill="1" applyBorder="1" applyAlignment="1">
      <alignment horizontal="left" vertical="center" wrapText="1" indent="1"/>
    </xf>
    <xf numFmtId="0" fontId="59" fillId="0" borderId="6" xfId="0" applyFont="1" applyBorder="1" applyAlignment="1">
      <alignment horizontal="left" vertical="center"/>
    </xf>
    <xf numFmtId="166" fontId="104" fillId="14" borderId="6" xfId="4" applyNumberFormat="1" applyFont="1" applyFill="1" applyBorder="1" applyAlignment="1">
      <alignment horizontal="left" vertical="center" wrapText="1"/>
    </xf>
    <xf numFmtId="166" fontId="59" fillId="0" borderId="6" xfId="0" applyNumberFormat="1" applyFont="1" applyBorder="1" applyAlignment="1">
      <alignment horizontal="left" vertical="center"/>
    </xf>
    <xf numFmtId="166" fontId="0" fillId="50" borderId="6" xfId="0" applyNumberFormat="1" applyFill="1" applyBorder="1" applyAlignment="1">
      <alignment horizontal="center" vertical="center"/>
    </xf>
    <xf numFmtId="0" fontId="14" fillId="49" borderId="6" xfId="0" applyFont="1" applyFill="1" applyBorder="1" applyAlignment="1">
      <alignment horizontal="center" vertical="center" wrapText="1"/>
    </xf>
    <xf numFmtId="166" fontId="14" fillId="49" borderId="6" xfId="0" applyNumberFormat="1" applyFont="1" applyFill="1" applyBorder="1" applyAlignment="1">
      <alignment horizontal="center" vertical="center"/>
    </xf>
    <xf numFmtId="0" fontId="59" fillId="35" borderId="0" xfId="0" applyFont="1" applyFill="1" applyAlignment="1" applyProtection="1">
      <alignment horizontal="left" vertical="center" wrapText="1" indent="1"/>
      <protection locked="0"/>
    </xf>
    <xf numFmtId="0" fontId="131" fillId="0" borderId="0" xfId="0" applyFont="1" applyAlignment="1">
      <alignment horizontal="left"/>
    </xf>
    <xf numFmtId="14" fontId="131" fillId="0" borderId="0" xfId="0" applyNumberFormat="1" applyFont="1" applyAlignment="1">
      <alignment horizontal="left"/>
    </xf>
    <xf numFmtId="167" fontId="131" fillId="0" borderId="0" xfId="0" applyNumberFormat="1" applyFont="1" applyAlignment="1">
      <alignment horizontal="left"/>
    </xf>
    <xf numFmtId="9" fontId="131" fillId="0" borderId="0" xfId="8" applyFont="1" applyAlignment="1">
      <alignment horizontal="left"/>
    </xf>
    <xf numFmtId="0" fontId="59" fillId="0" borderId="6" xfId="0" applyFont="1" applyBorder="1" applyAlignment="1" applyProtection="1">
      <alignment horizontal="left" vertical="center" wrapText="1" indent="1"/>
      <protection locked="0"/>
    </xf>
    <xf numFmtId="0" fontId="59" fillId="0" borderId="21" xfId="0" applyFont="1" applyBorder="1" applyAlignment="1" applyProtection="1">
      <alignment horizontal="left" vertical="center" wrapText="1" indent="1"/>
      <protection locked="0"/>
    </xf>
    <xf numFmtId="49" fontId="57" fillId="30" borderId="44" xfId="0" applyNumberFormat="1" applyFont="1" applyFill="1" applyBorder="1" applyAlignment="1">
      <alignment horizontal="left" vertical="center" wrapText="1" indent="1"/>
    </xf>
    <xf numFmtId="49" fontId="57" fillId="30" borderId="45" xfId="0" applyNumberFormat="1" applyFont="1" applyFill="1" applyBorder="1" applyAlignment="1">
      <alignment horizontal="left" vertical="center" wrapText="1" indent="1"/>
    </xf>
    <xf numFmtId="0" fontId="11" fillId="0" borderId="23" xfId="0" applyFont="1" applyBorder="1" applyAlignment="1" applyProtection="1">
      <alignment horizontal="left" vertical="center" wrapText="1" indent="1"/>
      <protection locked="0"/>
    </xf>
    <xf numFmtId="0" fontId="11" fillId="0" borderId="32" xfId="0" applyFont="1" applyBorder="1" applyAlignment="1" applyProtection="1">
      <alignment horizontal="left" vertical="center" wrapText="1" indent="1"/>
      <protection locked="0"/>
    </xf>
    <xf numFmtId="0" fontId="11" fillId="0" borderId="28" xfId="0" applyFont="1" applyBorder="1" applyAlignment="1" applyProtection="1">
      <alignment horizontal="left" vertical="center" wrapText="1" indent="1"/>
      <protection locked="0"/>
    </xf>
    <xf numFmtId="0" fontId="59" fillId="14" borderId="0" xfId="0" applyFont="1" applyFill="1" applyAlignment="1" applyProtection="1">
      <alignment horizontal="left" vertical="center" wrapText="1" indent="1"/>
      <protection locked="0"/>
    </xf>
    <xf numFmtId="0" fontId="59" fillId="0" borderId="1"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59" fillId="0" borderId="55" xfId="0" applyFont="1" applyBorder="1" applyAlignment="1" applyProtection="1">
      <alignment horizontal="center" vertical="center"/>
      <protection locked="0"/>
    </xf>
    <xf numFmtId="0" fontId="59" fillId="0" borderId="51" xfId="0" applyFont="1" applyBorder="1" applyAlignment="1" applyProtection="1">
      <alignment horizontal="center" vertical="center"/>
      <protection locked="0"/>
    </xf>
    <xf numFmtId="49" fontId="73" fillId="31" borderId="10" xfId="0" applyNumberFormat="1" applyFont="1" applyFill="1" applyBorder="1" applyAlignment="1">
      <alignment vertical="center"/>
    </xf>
    <xf numFmtId="49" fontId="73" fillId="31" borderId="3" xfId="0" applyNumberFormat="1" applyFont="1" applyFill="1" applyBorder="1" applyAlignment="1">
      <alignment vertical="center"/>
    </xf>
    <xf numFmtId="49" fontId="73" fillId="31" borderId="4" xfId="0" applyNumberFormat="1" applyFont="1" applyFill="1" applyBorder="1" applyAlignment="1">
      <alignment vertical="center"/>
    </xf>
    <xf numFmtId="0" fontId="59" fillId="0" borderId="33" xfId="0" applyFont="1" applyBorder="1" applyAlignment="1" applyProtection="1">
      <alignment horizontal="left" vertical="center" wrapText="1" indent="1"/>
      <protection locked="0"/>
    </xf>
    <xf numFmtId="0" fontId="59" fillId="0" borderId="11" xfId="0" applyFont="1" applyBorder="1" applyAlignment="1" applyProtection="1">
      <alignment horizontal="left" vertical="center" wrapText="1" indent="1"/>
      <protection locked="0"/>
    </xf>
    <xf numFmtId="0" fontId="59" fillId="0" borderId="31" xfId="0" applyFont="1" applyBorder="1" applyAlignment="1" applyProtection="1">
      <alignment horizontal="left" vertical="center" wrapText="1" indent="1"/>
      <protection locked="0"/>
    </xf>
    <xf numFmtId="49" fontId="57" fillId="30" borderId="14" xfId="0" applyNumberFormat="1" applyFont="1" applyFill="1" applyBorder="1" applyAlignment="1">
      <alignment horizontal="left" vertical="center" wrapText="1" indent="1"/>
    </xf>
    <xf numFmtId="49" fontId="57" fillId="30" borderId="16" xfId="0" applyNumberFormat="1" applyFont="1" applyFill="1" applyBorder="1" applyAlignment="1">
      <alignment horizontal="left" vertical="center" wrapText="1" indent="1"/>
    </xf>
    <xf numFmtId="0" fontId="58" fillId="0" borderId="22" xfId="0" applyFont="1" applyBorder="1" applyAlignment="1" applyProtection="1">
      <alignment horizontal="left" vertical="center" indent="1"/>
      <protection locked="0"/>
    </xf>
    <xf numFmtId="0" fontId="58" fillId="0" borderId="12" xfId="0" applyFont="1" applyBorder="1" applyAlignment="1" applyProtection="1">
      <alignment horizontal="left" vertical="center" indent="1"/>
      <protection locked="0"/>
    </xf>
    <xf numFmtId="0" fontId="58" fillId="0" borderId="27" xfId="0" applyFont="1" applyBorder="1" applyAlignment="1" applyProtection="1">
      <alignment horizontal="left" vertical="center" indent="1"/>
      <protection locked="0"/>
    </xf>
    <xf numFmtId="0" fontId="59" fillId="0" borderId="55" xfId="0" applyFont="1" applyBorder="1" applyAlignment="1" applyProtection="1">
      <alignment horizontal="left" vertical="center" indent="1"/>
      <protection locked="0"/>
    </xf>
    <xf numFmtId="0" fontId="59" fillId="0" borderId="28" xfId="0" applyFont="1" applyBorder="1" applyAlignment="1" applyProtection="1">
      <alignment horizontal="left" vertical="center" indent="1"/>
      <protection locked="0"/>
    </xf>
    <xf numFmtId="0" fontId="57" fillId="30" borderId="14" xfId="0" applyFont="1" applyFill="1" applyBorder="1" applyAlignment="1">
      <alignment horizontal="left" vertical="center" wrapText="1" indent="1"/>
    </xf>
    <xf numFmtId="0" fontId="57" fillId="30" borderId="16" xfId="0" applyFont="1" applyFill="1" applyBorder="1" applyAlignment="1">
      <alignment horizontal="left" vertical="center" wrapText="1" indent="1"/>
    </xf>
    <xf numFmtId="49" fontId="73" fillId="31" borderId="10" xfId="0" applyNumberFormat="1" applyFont="1" applyFill="1" applyBorder="1" applyAlignment="1">
      <alignment horizontal="left" vertical="center"/>
    </xf>
    <xf numFmtId="49" fontId="73" fillId="31" borderId="3" xfId="0" applyNumberFormat="1" applyFont="1" applyFill="1" applyBorder="1" applyAlignment="1">
      <alignment horizontal="left" vertical="center"/>
    </xf>
    <xf numFmtId="49" fontId="73" fillId="31" borderId="4" xfId="0" applyNumberFormat="1" applyFont="1" applyFill="1" applyBorder="1" applyAlignment="1">
      <alignment horizontal="left" vertical="center"/>
    </xf>
    <xf numFmtId="49" fontId="112" fillId="14" borderId="14" xfId="0" applyNumberFormat="1" applyFont="1" applyFill="1" applyBorder="1" applyAlignment="1">
      <alignment horizontal="left" vertical="center" indent="1"/>
    </xf>
    <xf numFmtId="49" fontId="112" fillId="14" borderId="0" xfId="0" applyNumberFormat="1" applyFont="1" applyFill="1" applyAlignment="1">
      <alignment horizontal="left" vertical="center" indent="1"/>
    </xf>
    <xf numFmtId="49" fontId="57" fillId="30" borderId="10" xfId="0" applyNumberFormat="1" applyFont="1" applyFill="1" applyBorder="1" applyAlignment="1">
      <alignment horizontal="left" vertical="center" wrapText="1" indent="1"/>
    </xf>
    <xf numFmtId="49" fontId="57" fillId="30" borderId="3" xfId="0" applyNumberFormat="1" applyFont="1" applyFill="1" applyBorder="1" applyAlignment="1">
      <alignment horizontal="left" vertical="center" wrapText="1" indent="1"/>
    </xf>
    <xf numFmtId="49" fontId="57" fillId="30" borderId="36" xfId="0" applyNumberFormat="1" applyFont="1" applyFill="1" applyBorder="1" applyAlignment="1">
      <alignment horizontal="left" vertical="center" wrapText="1" indent="1"/>
    </xf>
    <xf numFmtId="49" fontId="70" fillId="33" borderId="10" xfId="0" applyNumberFormat="1" applyFont="1" applyFill="1" applyBorder="1" applyAlignment="1">
      <alignment horizontal="left" vertical="center" wrapText="1" indent="1"/>
    </xf>
    <xf numFmtId="49" fontId="70" fillId="33" borderId="3" xfId="0" applyNumberFormat="1" applyFont="1" applyFill="1" applyBorder="1" applyAlignment="1">
      <alignment horizontal="left" vertical="center" wrapText="1" indent="1"/>
    </xf>
    <xf numFmtId="0" fontId="59" fillId="0" borderId="1" xfId="0" applyFont="1" applyBorder="1" applyAlignment="1" applyProtection="1">
      <alignment horizontal="left" vertical="center" indent="1"/>
      <protection locked="0"/>
    </xf>
    <xf numFmtId="0" fontId="59" fillId="0" borderId="27" xfId="0" applyFont="1" applyBorder="1" applyAlignment="1" applyProtection="1">
      <alignment horizontal="left" vertical="center" indent="1"/>
      <protection locked="0"/>
    </xf>
    <xf numFmtId="49" fontId="62" fillId="33" borderId="70" xfId="0" applyNumberFormat="1" applyFont="1" applyFill="1" applyBorder="1" applyAlignment="1">
      <alignment horizontal="left" vertical="center" wrapText="1" indent="1"/>
    </xf>
    <xf numFmtId="49" fontId="62" fillId="33" borderId="69" xfId="0" applyNumberFormat="1" applyFont="1" applyFill="1" applyBorder="1" applyAlignment="1">
      <alignment horizontal="left" vertical="center" wrapText="1" indent="1"/>
    </xf>
    <xf numFmtId="3" fontId="59" fillId="0" borderId="84" xfId="0" quotePrefix="1" applyNumberFormat="1" applyFont="1" applyBorder="1" applyAlignment="1" applyProtection="1">
      <alignment horizontal="center" vertical="center" wrapText="1"/>
      <protection locked="0"/>
    </xf>
    <xf numFmtId="3" fontId="59" fillId="0" borderId="27" xfId="0" quotePrefix="1" applyNumberFormat="1" applyFont="1" applyBorder="1" applyAlignment="1" applyProtection="1">
      <alignment horizontal="center" vertical="center" wrapText="1"/>
      <protection locked="0"/>
    </xf>
    <xf numFmtId="0" fontId="6" fillId="0" borderId="22" xfId="1" applyBorder="1" applyAlignment="1" applyProtection="1">
      <alignment horizontal="left" vertical="center" wrapText="1" indent="1"/>
      <protection locked="0"/>
    </xf>
    <xf numFmtId="0" fontId="6" fillId="0" borderId="12" xfId="1" applyBorder="1" applyAlignment="1" applyProtection="1">
      <alignment horizontal="left" vertical="center" wrapText="1" indent="1"/>
      <protection locked="0"/>
    </xf>
    <xf numFmtId="0" fontId="6" fillId="0" borderId="27" xfId="1" applyBorder="1" applyAlignment="1" applyProtection="1">
      <alignment horizontal="left" vertical="center" wrapText="1" indent="1"/>
      <protection locked="0"/>
    </xf>
    <xf numFmtId="0" fontId="6" fillId="0" borderId="73" xfId="1" applyNumberFormat="1" applyFill="1" applyBorder="1" applyAlignment="1" applyProtection="1">
      <alignment horizontal="left" vertical="center" wrapText="1" indent="1"/>
      <protection locked="0"/>
    </xf>
    <xf numFmtId="0" fontId="6" fillId="0" borderId="74" xfId="1" applyNumberFormat="1" applyFill="1" applyBorder="1" applyAlignment="1" applyProtection="1">
      <alignment horizontal="left" vertical="center" indent="1"/>
      <protection locked="0"/>
    </xf>
    <xf numFmtId="0" fontId="6" fillId="0" borderId="60" xfId="1" applyNumberFormat="1" applyFill="1" applyBorder="1" applyAlignment="1" applyProtection="1">
      <alignment horizontal="left" vertical="center" indent="1"/>
      <protection locked="0"/>
    </xf>
    <xf numFmtId="0" fontId="59" fillId="0" borderId="2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27" xfId="0" applyFont="1" applyBorder="1" applyAlignment="1" applyProtection="1">
      <alignment horizontal="left" vertical="center" wrapText="1" indent="1"/>
      <protection locked="0"/>
    </xf>
    <xf numFmtId="0" fontId="59" fillId="0" borderId="6" xfId="0" applyFont="1" applyBorder="1" applyAlignment="1" applyProtection="1">
      <alignment horizontal="left" vertical="center" wrapText="1"/>
      <protection locked="0"/>
    </xf>
    <xf numFmtId="0" fontId="59" fillId="0" borderId="21" xfId="0" applyFont="1" applyBorder="1" applyAlignment="1" applyProtection="1">
      <alignment horizontal="left" vertical="center" wrapText="1"/>
      <protection locked="0"/>
    </xf>
    <xf numFmtId="49" fontId="62" fillId="33" borderId="72" xfId="0" applyNumberFormat="1" applyFont="1" applyFill="1" applyBorder="1" applyAlignment="1">
      <alignment horizontal="center" vertical="center" wrapText="1"/>
    </xf>
    <xf numFmtId="49" fontId="62" fillId="33" borderId="36" xfId="0" applyNumberFormat="1" applyFont="1" applyFill="1" applyBorder="1" applyAlignment="1">
      <alignment horizontal="center" vertical="center" wrapText="1"/>
    </xf>
    <xf numFmtId="49" fontId="57" fillId="30" borderId="7" xfId="0" applyNumberFormat="1" applyFont="1" applyFill="1" applyBorder="1" applyAlignment="1">
      <alignment horizontal="left" vertical="center" wrapText="1" indent="1"/>
    </xf>
    <xf numFmtId="49" fontId="57" fillId="30" borderId="8" xfId="0" applyNumberFormat="1" applyFont="1" applyFill="1" applyBorder="1" applyAlignment="1">
      <alignment horizontal="left" vertical="center" wrapText="1" indent="1"/>
    </xf>
    <xf numFmtId="0" fontId="59" fillId="0" borderId="2" xfId="0" applyFont="1" applyBorder="1" applyAlignment="1" applyProtection="1">
      <alignment horizontal="left" vertical="center" wrapText="1" indent="1"/>
      <protection locked="0"/>
    </xf>
    <xf numFmtId="0" fontId="57" fillId="30" borderId="44" xfId="0" applyFont="1" applyFill="1" applyBorder="1" applyAlignment="1">
      <alignment horizontal="left" vertical="center" wrapText="1" indent="1"/>
    </xf>
    <xf numFmtId="0" fontId="57" fillId="30" borderId="45" xfId="0" applyFont="1" applyFill="1" applyBorder="1" applyAlignment="1">
      <alignment horizontal="left" vertical="center" wrapText="1" indent="1"/>
    </xf>
    <xf numFmtId="0" fontId="59" fillId="0" borderId="50" xfId="0" applyFont="1" applyBorder="1" applyAlignment="1" applyProtection="1">
      <alignment horizontal="left" vertical="center" wrapText="1" indent="1"/>
      <protection locked="0"/>
    </xf>
    <xf numFmtId="0" fontId="59" fillId="0" borderId="19" xfId="0" applyFont="1" applyBorder="1" applyAlignment="1" applyProtection="1">
      <alignment horizontal="left" vertical="center" wrapText="1" indent="1"/>
      <protection locked="0"/>
    </xf>
    <xf numFmtId="49" fontId="67" fillId="32" borderId="0" xfId="0" applyNumberFormat="1" applyFont="1" applyFill="1" applyAlignment="1">
      <alignment horizontal="left" vertical="center" indent="1"/>
    </xf>
    <xf numFmtId="49" fontId="57" fillId="30" borderId="0" xfId="0" applyNumberFormat="1" applyFont="1" applyFill="1" applyAlignment="1">
      <alignment horizontal="left" vertical="center" wrapText="1" indent="1"/>
    </xf>
    <xf numFmtId="49" fontId="55" fillId="30" borderId="10" xfId="0" applyNumberFormat="1" applyFont="1" applyFill="1" applyBorder="1" applyAlignment="1">
      <alignment horizontal="left" vertical="center" indent="1"/>
    </xf>
    <xf numFmtId="49" fontId="55" fillId="30" borderId="4" xfId="0" applyNumberFormat="1" applyFont="1" applyFill="1" applyBorder="1" applyAlignment="1">
      <alignment horizontal="left" vertical="center" indent="1"/>
    </xf>
    <xf numFmtId="49" fontId="73" fillId="31" borderId="10" xfId="0" applyNumberFormat="1" applyFont="1" applyFill="1" applyBorder="1" applyAlignment="1">
      <alignment vertical="center" wrapText="1"/>
    </xf>
    <xf numFmtId="49" fontId="73" fillId="31" borderId="4" xfId="0" applyNumberFormat="1" applyFont="1" applyFill="1" applyBorder="1" applyAlignment="1">
      <alignment vertical="center" wrapText="1"/>
    </xf>
    <xf numFmtId="164" fontId="59" fillId="0" borderId="33" xfId="0" applyNumberFormat="1" applyFont="1" applyBorder="1" applyAlignment="1" applyProtection="1">
      <alignment horizontal="left" vertical="center" wrapText="1" indent="1"/>
      <protection locked="0"/>
    </xf>
    <xf numFmtId="164" fontId="59" fillId="0" borderId="11" xfId="0" applyNumberFormat="1" applyFont="1" applyBorder="1" applyAlignment="1" applyProtection="1">
      <alignment horizontal="left" vertical="center" wrapText="1" indent="1"/>
      <protection locked="0"/>
    </xf>
    <xf numFmtId="164" fontId="59" fillId="0" borderId="31" xfId="0" applyNumberFormat="1" applyFont="1" applyBorder="1" applyAlignment="1" applyProtection="1">
      <alignment horizontal="left" vertical="center" wrapText="1" indent="1"/>
      <protection locked="0"/>
    </xf>
    <xf numFmtId="49" fontId="74" fillId="31" borderId="10" xfId="0" applyNumberFormat="1" applyFont="1" applyFill="1" applyBorder="1" applyAlignment="1">
      <alignment horizontal="left" vertical="center" wrapText="1"/>
    </xf>
    <xf numFmtId="49" fontId="74" fillId="31" borderId="3" xfId="0" applyNumberFormat="1" applyFont="1" applyFill="1" applyBorder="1" applyAlignment="1">
      <alignment horizontal="left" vertical="center" wrapText="1"/>
    </xf>
    <xf numFmtId="49" fontId="73" fillId="31" borderId="3" xfId="0" applyNumberFormat="1" applyFont="1" applyFill="1" applyBorder="1" applyAlignment="1">
      <alignment horizontal="left" vertical="center" wrapText="1" indent="1"/>
    </xf>
    <xf numFmtId="49" fontId="73" fillId="31" borderId="4" xfId="0" applyNumberFormat="1" applyFont="1" applyFill="1" applyBorder="1" applyAlignment="1">
      <alignment horizontal="left" vertical="center" wrapText="1" indent="1"/>
    </xf>
    <xf numFmtId="0" fontId="58" fillId="0" borderId="52" xfId="0" applyFont="1" applyBorder="1" applyAlignment="1" applyProtection="1">
      <alignment horizontal="left" vertical="center" wrapText="1" indent="1"/>
      <protection locked="0"/>
    </xf>
    <xf numFmtId="0" fontId="58" fillId="0" borderId="54" xfId="0" applyFont="1" applyBorder="1" applyAlignment="1" applyProtection="1">
      <alignment horizontal="left" vertical="center" wrapText="1" indent="1"/>
      <protection locked="0"/>
    </xf>
    <xf numFmtId="0" fontId="58" fillId="0" borderId="83" xfId="0" applyFont="1" applyBorder="1" applyAlignment="1" applyProtection="1">
      <alignment vertical="center" wrapText="1"/>
      <protection locked="0"/>
    </xf>
    <xf numFmtId="0" fontId="58" fillId="0" borderId="81" xfId="0" applyFont="1" applyBorder="1" applyAlignment="1" applyProtection="1">
      <alignment vertical="center" wrapText="1"/>
      <protection locked="0"/>
    </xf>
    <xf numFmtId="0" fontId="58" fillId="0" borderId="82" xfId="0" applyFont="1" applyBorder="1" applyAlignment="1" applyProtection="1">
      <alignment vertical="center" wrapText="1"/>
      <protection locked="0"/>
    </xf>
    <xf numFmtId="0" fontId="129" fillId="0" borderId="3" xfId="0" applyFont="1" applyBorder="1" applyAlignment="1" applyProtection="1">
      <alignment horizontal="left" vertical="center" wrapText="1" indent="1"/>
      <protection locked="0"/>
    </xf>
    <xf numFmtId="0" fontId="129" fillId="0" borderId="4" xfId="0" applyFont="1" applyBorder="1" applyAlignment="1" applyProtection="1">
      <alignment horizontal="left" vertical="center" wrapText="1" indent="1"/>
      <protection locked="0"/>
    </xf>
    <xf numFmtId="0" fontId="129" fillId="0" borderId="10" xfId="0" applyFont="1" applyBorder="1" applyAlignment="1" applyProtection="1">
      <alignment horizontal="left" vertical="center" wrapText="1" indent="1"/>
      <protection locked="0"/>
    </xf>
    <xf numFmtId="49" fontId="73" fillId="31" borderId="10" xfId="0" applyNumberFormat="1" applyFont="1" applyFill="1" applyBorder="1" applyAlignment="1">
      <alignment horizontal="left" vertical="center" wrapText="1" indent="1"/>
    </xf>
    <xf numFmtId="0" fontId="59" fillId="0" borderId="53" xfId="0" applyFont="1" applyBorder="1" applyAlignment="1" applyProtection="1">
      <alignment horizontal="left" vertical="center" wrapText="1" indent="1"/>
      <protection locked="0"/>
    </xf>
    <xf numFmtId="0" fontId="59" fillId="0" borderId="52" xfId="0" applyFont="1" applyBorder="1" applyAlignment="1" applyProtection="1">
      <alignment horizontal="left" vertical="center" wrapText="1" indent="1"/>
      <protection locked="0"/>
    </xf>
    <xf numFmtId="0" fontId="59" fillId="0" borderId="54" xfId="0" applyFont="1" applyBorder="1" applyAlignment="1" applyProtection="1">
      <alignment horizontal="left" vertical="center" wrapText="1" indent="1"/>
      <protection locked="0"/>
    </xf>
    <xf numFmtId="0" fontId="59" fillId="0" borderId="80" xfId="0" applyFont="1" applyBorder="1" applyAlignment="1" applyProtection="1">
      <alignment horizontal="left" vertical="center" wrapText="1" indent="1"/>
      <protection locked="0"/>
    </xf>
    <xf numFmtId="0" fontId="59" fillId="0" borderId="81" xfId="0" applyFont="1" applyBorder="1" applyAlignment="1" applyProtection="1">
      <alignment horizontal="left" vertical="center" wrapText="1" indent="1"/>
      <protection locked="0"/>
    </xf>
    <xf numFmtId="0" fontId="59" fillId="0" borderId="82" xfId="0" applyFont="1" applyBorder="1" applyAlignment="1" applyProtection="1">
      <alignment horizontal="left" vertical="center" wrapText="1" indent="1"/>
      <protection locked="0"/>
    </xf>
    <xf numFmtId="49" fontId="2" fillId="14" borderId="46" xfId="0" applyNumberFormat="1" applyFont="1" applyFill="1" applyBorder="1" applyAlignment="1">
      <alignment horizontal="center"/>
    </xf>
    <xf numFmtId="0" fontId="59" fillId="0" borderId="1" xfId="0" applyFont="1" applyBorder="1" applyAlignment="1" applyProtection="1">
      <alignment horizontal="left" vertical="center" wrapText="1" indent="1"/>
      <protection locked="0"/>
    </xf>
    <xf numFmtId="49" fontId="114" fillId="14" borderId="14" xfId="0" applyNumberFormat="1" applyFont="1" applyFill="1" applyBorder="1" applyAlignment="1">
      <alignment horizontal="left" vertical="center" wrapText="1" indent="1"/>
    </xf>
    <xf numFmtId="49" fontId="114" fillId="14" borderId="0" xfId="0" applyNumberFormat="1" applyFont="1" applyFill="1" applyAlignment="1">
      <alignment horizontal="left" vertical="center" wrapText="1" indent="1"/>
    </xf>
    <xf numFmtId="0" fontId="2" fillId="14" borderId="0" xfId="0" applyFont="1" applyFill="1" applyProtection="1">
      <protection locked="0"/>
    </xf>
    <xf numFmtId="0" fontId="2" fillId="14" borderId="0" xfId="0" applyFont="1" applyFill="1" applyAlignment="1" applyProtection="1">
      <alignment horizontal="left"/>
      <protection locked="0"/>
    </xf>
    <xf numFmtId="0" fontId="2" fillId="14" borderId="0" xfId="0" applyFont="1" applyFill="1" applyAlignment="1" applyProtection="1">
      <alignment horizontal="left"/>
      <protection locked="0" hidden="1"/>
    </xf>
    <xf numFmtId="49" fontId="62" fillId="33" borderId="72" xfId="0" applyNumberFormat="1" applyFont="1" applyFill="1" applyBorder="1" applyAlignment="1">
      <alignment horizontal="left" vertical="center" wrapText="1" indent="1"/>
    </xf>
    <xf numFmtId="49" fontId="62" fillId="33" borderId="4" xfId="0" applyNumberFormat="1" applyFont="1" applyFill="1" applyBorder="1" applyAlignment="1">
      <alignment horizontal="left" vertical="center" wrapText="1" indent="1"/>
    </xf>
    <xf numFmtId="0" fontId="59" fillId="0" borderId="20" xfId="0" applyFont="1" applyBorder="1" applyAlignment="1" applyProtection="1">
      <alignment horizontal="left" vertical="center" wrapText="1" indent="1"/>
      <protection locked="0"/>
    </xf>
    <xf numFmtId="0" fontId="59" fillId="2" borderId="29" xfId="0" applyFont="1" applyFill="1" applyBorder="1" applyAlignment="1" applyProtection="1">
      <alignment horizontal="left" vertical="center" indent="1"/>
      <protection locked="0"/>
    </xf>
    <xf numFmtId="0" fontId="59" fillId="2" borderId="6" xfId="0" applyFont="1" applyFill="1" applyBorder="1" applyAlignment="1" applyProtection="1">
      <alignment horizontal="left" vertical="center" indent="1"/>
      <protection locked="0"/>
    </xf>
    <xf numFmtId="0" fontId="59" fillId="2" borderId="21" xfId="0" applyFont="1" applyFill="1" applyBorder="1" applyAlignment="1" applyProtection="1">
      <alignment horizontal="left" vertical="center" indent="1"/>
      <protection locked="0"/>
    </xf>
    <xf numFmtId="0" fontId="59" fillId="2" borderId="30" xfId="0" applyFont="1" applyFill="1" applyBorder="1" applyAlignment="1" applyProtection="1">
      <alignment horizontal="left" vertical="center" indent="1"/>
      <protection locked="0"/>
    </xf>
    <xf numFmtId="0" fontId="59" fillId="2" borderId="24" xfId="0" applyFont="1" applyFill="1" applyBorder="1" applyAlignment="1" applyProtection="1">
      <alignment horizontal="left" vertical="center" indent="1"/>
      <protection locked="0"/>
    </xf>
    <xf numFmtId="0" fontId="59" fillId="2" borderId="25" xfId="0" applyFont="1" applyFill="1" applyBorder="1" applyAlignment="1" applyProtection="1">
      <alignment horizontal="left" vertical="center" indent="1"/>
      <protection locked="0"/>
    </xf>
    <xf numFmtId="0" fontId="57" fillId="45" borderId="3" xfId="0" applyFont="1" applyFill="1" applyBorder="1" applyAlignment="1">
      <alignment horizontal="left" vertical="center" wrapText="1" indent="1"/>
    </xf>
    <xf numFmtId="49" fontId="62" fillId="33" borderId="4" xfId="0" applyNumberFormat="1" applyFont="1" applyFill="1" applyBorder="1" applyAlignment="1">
      <alignment horizontal="center" vertical="center" wrapText="1"/>
    </xf>
    <xf numFmtId="49" fontId="57" fillId="30" borderId="9" xfId="0" applyNumberFormat="1" applyFont="1" applyFill="1" applyBorder="1" applyAlignment="1">
      <alignment horizontal="left" vertical="center" wrapText="1" indent="1"/>
    </xf>
    <xf numFmtId="0" fontId="59" fillId="0" borderId="79" xfId="0" applyFont="1" applyBorder="1" applyAlignment="1" applyProtection="1">
      <alignment horizontal="left" vertical="center" wrapText="1" indent="1"/>
      <protection locked="0"/>
    </xf>
    <xf numFmtId="0" fontId="59" fillId="0" borderId="5" xfId="0" applyFont="1" applyBorder="1" applyAlignment="1" applyProtection="1">
      <alignment horizontal="left" vertical="center" wrapText="1" indent="1"/>
      <protection locked="0"/>
    </xf>
    <xf numFmtId="0" fontId="59" fillId="0" borderId="26" xfId="0" applyFont="1" applyBorder="1" applyAlignment="1" applyProtection="1">
      <alignment horizontal="left" vertical="center" wrapText="1" indent="1"/>
      <protection locked="0"/>
    </xf>
    <xf numFmtId="0" fontId="59" fillId="0" borderId="29" xfId="0" applyFont="1" applyBorder="1" applyAlignment="1" applyProtection="1">
      <alignment horizontal="left" vertical="center" wrapText="1" indent="1"/>
      <protection locked="0"/>
    </xf>
    <xf numFmtId="0" fontId="59" fillId="0" borderId="30" xfId="0" applyFont="1" applyBorder="1" applyAlignment="1" applyProtection="1">
      <alignment horizontal="left" vertical="center" indent="1"/>
      <protection locked="0"/>
    </xf>
    <xf numFmtId="0" fontId="59" fillId="0" borderId="24" xfId="0" applyFont="1" applyBorder="1" applyAlignment="1" applyProtection="1">
      <alignment horizontal="left" vertical="center" indent="1"/>
      <protection locked="0"/>
    </xf>
    <xf numFmtId="0" fontId="59" fillId="0" borderId="25" xfId="0" applyFont="1" applyBorder="1" applyAlignment="1" applyProtection="1">
      <alignment horizontal="left" vertical="center" indent="1"/>
      <protection locked="0"/>
    </xf>
    <xf numFmtId="0" fontId="58" fillId="0" borderId="2" xfId="0" applyFont="1" applyBorder="1" applyAlignment="1" applyProtection="1">
      <alignment horizontal="left" vertical="center" wrapText="1" indent="1"/>
      <protection locked="0"/>
    </xf>
    <xf numFmtId="0" fontId="58" fillId="0" borderId="6" xfId="0" applyFont="1" applyBorder="1" applyAlignment="1" applyProtection="1">
      <alignment horizontal="left" vertical="center" wrapText="1" indent="1"/>
      <protection locked="0"/>
    </xf>
    <xf numFmtId="0" fontId="58" fillId="0" borderId="21" xfId="0" applyFont="1" applyBorder="1" applyAlignment="1" applyProtection="1">
      <alignment horizontal="left" vertical="center" wrapText="1" indent="1"/>
      <protection locked="0"/>
    </xf>
    <xf numFmtId="0" fontId="58" fillId="0" borderId="51" xfId="0" applyFont="1" applyBorder="1" applyAlignment="1" applyProtection="1">
      <alignment horizontal="left" vertical="center" indent="1"/>
      <protection locked="0"/>
    </xf>
    <xf numFmtId="0" fontId="58" fillId="0" borderId="24" xfId="0" applyFont="1" applyBorder="1" applyAlignment="1" applyProtection="1">
      <alignment horizontal="left" vertical="center" indent="1"/>
      <protection locked="0"/>
    </xf>
    <xf numFmtId="0" fontId="58" fillId="0" borderId="25" xfId="0" applyFont="1" applyBorder="1" applyAlignment="1" applyProtection="1">
      <alignment horizontal="left" vertical="center" indent="1"/>
      <protection locked="0"/>
    </xf>
    <xf numFmtId="0" fontId="59" fillId="0" borderId="22" xfId="0" applyFont="1" applyBorder="1" applyAlignment="1" applyProtection="1">
      <alignment horizontal="left" vertical="center" indent="1"/>
      <protection locked="0"/>
    </xf>
    <xf numFmtId="0" fontId="59" fillId="0" borderId="12" xfId="0" applyFont="1" applyBorder="1" applyAlignment="1" applyProtection="1">
      <alignment horizontal="left" vertical="center" indent="1"/>
      <protection locked="0"/>
    </xf>
    <xf numFmtId="0" fontId="59" fillId="2" borderId="2" xfId="0" applyFont="1" applyFill="1" applyBorder="1" applyAlignment="1" applyProtection="1">
      <alignment horizontal="left" vertical="center" wrapText="1" indent="1"/>
      <protection locked="0"/>
    </xf>
    <xf numFmtId="0" fontId="59" fillId="2" borderId="6" xfId="0" applyFont="1" applyFill="1" applyBorder="1" applyAlignment="1" applyProtection="1">
      <alignment horizontal="left" vertical="center" wrapText="1" indent="1"/>
      <protection locked="0"/>
    </xf>
    <xf numFmtId="0" fontId="119" fillId="38" borderId="34" xfId="0" applyFont="1" applyFill="1" applyBorder="1" applyAlignment="1">
      <alignment horizontal="center" vertical="center" wrapText="1"/>
    </xf>
    <xf numFmtId="0" fontId="119" fillId="38" borderId="37" xfId="0" applyFont="1" applyFill="1" applyBorder="1" applyAlignment="1">
      <alignment horizontal="center" vertical="center" wrapText="1"/>
    </xf>
    <xf numFmtId="0" fontId="119" fillId="38" borderId="5" xfId="0" applyFont="1" applyFill="1" applyBorder="1" applyAlignment="1">
      <alignment horizontal="center" vertical="center" wrapText="1"/>
    </xf>
    <xf numFmtId="0" fontId="56" fillId="0" borderId="6" xfId="0" applyFont="1" applyBorder="1" applyAlignment="1" applyProtection="1">
      <alignment horizontal="center" vertical="center"/>
      <protection locked="0"/>
    </xf>
    <xf numFmtId="0" fontId="130" fillId="43" borderId="62" xfId="4" applyFont="1" applyAlignment="1" applyProtection="1">
      <alignment horizontal="left" vertical="center" indent="1"/>
    </xf>
    <xf numFmtId="0" fontId="59" fillId="2" borderId="2" xfId="0" applyFont="1" applyFill="1" applyBorder="1" applyAlignment="1" applyProtection="1">
      <alignment horizontal="left" vertical="center" indent="1"/>
      <protection locked="0"/>
    </xf>
    <xf numFmtId="49" fontId="115" fillId="35" borderId="0" xfId="0" applyNumberFormat="1" applyFont="1" applyFill="1" applyAlignment="1">
      <alignment horizontal="left" vertical="center" indent="1"/>
    </xf>
    <xf numFmtId="49" fontId="74" fillId="34" borderId="10" xfId="0" applyNumberFormat="1" applyFont="1" applyFill="1" applyBorder="1" applyAlignment="1">
      <alignment horizontal="left" vertical="center" wrapText="1"/>
    </xf>
    <xf numFmtId="49" fontId="74" fillId="34" borderId="3" xfId="0" applyNumberFormat="1" applyFont="1" applyFill="1" applyBorder="1" applyAlignment="1">
      <alignment horizontal="left" vertical="center" wrapText="1"/>
    </xf>
    <xf numFmtId="49" fontId="61" fillId="34" borderId="3" xfId="0" applyNumberFormat="1" applyFont="1" applyFill="1" applyBorder="1" applyAlignment="1">
      <alignment horizontal="right" vertical="center" indent="1"/>
    </xf>
    <xf numFmtId="49" fontId="61" fillId="34" borderId="4" xfId="0" applyNumberFormat="1" applyFont="1" applyFill="1" applyBorder="1" applyAlignment="1">
      <alignment horizontal="right" vertical="center" indent="1"/>
    </xf>
    <xf numFmtId="49" fontId="13" fillId="36" borderId="6" xfId="0" applyNumberFormat="1" applyFont="1" applyFill="1" applyBorder="1" applyAlignment="1">
      <alignment horizontal="left" vertical="center" indent="1"/>
    </xf>
    <xf numFmtId="0" fontId="117" fillId="35" borderId="0" xfId="0" applyFont="1" applyFill="1" applyAlignment="1">
      <alignment horizontal="center" vertical="center" wrapText="1"/>
    </xf>
    <xf numFmtId="0" fontId="116" fillId="35" borderId="0" xfId="0" applyFont="1" applyFill="1" applyAlignment="1" applyProtection="1">
      <alignment horizontal="left" vertical="center" wrapText="1" indent="1"/>
      <protection locked="0"/>
    </xf>
    <xf numFmtId="0" fontId="118" fillId="35" borderId="0" xfId="0" applyFont="1" applyFill="1" applyAlignment="1">
      <alignment horizontal="center" vertical="center" wrapText="1"/>
    </xf>
    <xf numFmtId="49" fontId="109" fillId="37" borderId="6" xfId="0" applyNumberFormat="1" applyFont="1" applyFill="1" applyBorder="1" applyAlignment="1">
      <alignment horizontal="left" vertical="center" indent="1"/>
    </xf>
    <xf numFmtId="49" fontId="44" fillId="37" borderId="6" xfId="0" applyNumberFormat="1" applyFont="1" applyFill="1" applyBorder="1" applyAlignment="1">
      <alignment horizontal="center" vertical="center"/>
    </xf>
    <xf numFmtId="0" fontId="119" fillId="37" borderId="6" xfId="0" applyFont="1" applyFill="1" applyBorder="1" applyAlignment="1">
      <alignment horizontal="center" vertical="center" wrapText="1"/>
    </xf>
    <xf numFmtId="49" fontId="55" fillId="30" borderId="6" xfId="0" applyNumberFormat="1" applyFont="1" applyFill="1" applyBorder="1" applyAlignment="1">
      <alignment horizontal="left" vertical="center" indent="1"/>
    </xf>
    <xf numFmtId="0" fontId="127" fillId="52" borderId="6" xfId="0" applyFont="1" applyFill="1" applyBorder="1" applyAlignment="1">
      <alignment horizontal="center" vertical="center"/>
    </xf>
    <xf numFmtId="0" fontId="0" fillId="53" borderId="1" xfId="0" applyFill="1" applyBorder="1" applyAlignment="1">
      <alignment horizontal="center" vertical="center"/>
    </xf>
    <xf numFmtId="0" fontId="0" fillId="53" borderId="2" xfId="0" applyFill="1" applyBorder="1" applyAlignment="1">
      <alignment horizontal="center" vertical="center"/>
    </xf>
    <xf numFmtId="0" fontId="125" fillId="46" borderId="75" xfId="0" applyFont="1" applyFill="1" applyBorder="1" applyAlignment="1">
      <alignment horizontal="center" vertical="center"/>
    </xf>
    <xf numFmtId="0" fontId="125" fillId="46" borderId="41" xfId="0" applyFont="1" applyFill="1" applyBorder="1" applyAlignment="1">
      <alignment horizontal="center" vertical="center"/>
    </xf>
    <xf numFmtId="0" fontId="125" fillId="46" borderId="76" xfId="0" applyFont="1" applyFill="1" applyBorder="1" applyAlignment="1">
      <alignment horizontal="center" vertical="center"/>
    </xf>
    <xf numFmtId="0" fontId="125" fillId="47" borderId="77" xfId="0" applyFont="1" applyFill="1" applyBorder="1" applyAlignment="1">
      <alignment horizontal="center" vertical="center"/>
    </xf>
    <xf numFmtId="0" fontId="125" fillId="47" borderId="0" xfId="0" applyFont="1" applyFill="1" applyAlignment="1">
      <alignment horizontal="center" vertical="center"/>
    </xf>
    <xf numFmtId="0" fontId="124" fillId="54" borderId="10" xfId="5" applyNumberFormat="1" applyFont="1" applyFill="1" applyBorder="1" applyAlignment="1">
      <alignment horizontal="center"/>
    </xf>
    <xf numFmtId="0" fontId="124" fillId="54" borderId="3" xfId="5" applyNumberFormat="1" applyFont="1" applyFill="1" applyBorder="1" applyAlignment="1">
      <alignment horizontal="center"/>
    </xf>
    <xf numFmtId="0" fontId="124" fillId="54" borderId="4" xfId="5" applyNumberFormat="1" applyFont="1" applyFill="1" applyBorder="1" applyAlignment="1">
      <alignment horizontal="center"/>
    </xf>
    <xf numFmtId="0" fontId="124" fillId="48" borderId="10" xfId="5" applyNumberFormat="1" applyFont="1" applyFill="1" applyBorder="1" applyAlignment="1">
      <alignment horizontal="center"/>
    </xf>
    <xf numFmtId="0" fontId="124" fillId="48" borderId="3" xfId="5" applyNumberFormat="1" applyFont="1" applyFill="1" applyBorder="1" applyAlignment="1">
      <alignment horizontal="center"/>
    </xf>
    <xf numFmtId="0" fontId="124" fillId="48" borderId="4" xfId="5" applyNumberFormat="1" applyFont="1" applyFill="1" applyBorder="1" applyAlignment="1">
      <alignment horizontal="center"/>
    </xf>
    <xf numFmtId="0" fontId="124" fillId="55" borderId="10" xfId="5" applyNumberFormat="1" applyFont="1" applyFill="1" applyBorder="1" applyAlignment="1">
      <alignment horizontal="center"/>
    </xf>
    <xf numFmtId="0" fontId="124" fillId="55" borderId="3" xfId="5" applyNumberFormat="1" applyFont="1" applyFill="1" applyBorder="1" applyAlignment="1">
      <alignment horizontal="center"/>
    </xf>
    <xf numFmtId="0" fontId="124" fillId="55" borderId="4" xfId="5" applyNumberFormat="1" applyFont="1" applyFill="1" applyBorder="1" applyAlignment="1">
      <alignment horizontal="center"/>
    </xf>
    <xf numFmtId="0" fontId="124" fillId="56" borderId="10" xfId="5" applyNumberFormat="1" applyFont="1" applyFill="1" applyBorder="1" applyAlignment="1">
      <alignment horizontal="center"/>
    </xf>
    <xf numFmtId="0" fontId="124" fillId="56" borderId="3" xfId="5" applyNumberFormat="1" applyFont="1" applyFill="1" applyBorder="1" applyAlignment="1">
      <alignment horizontal="center"/>
    </xf>
    <xf numFmtId="0" fontId="124" fillId="56" borderId="4" xfId="5" applyNumberFormat="1" applyFont="1" applyFill="1" applyBorder="1" applyAlignment="1">
      <alignment horizontal="center"/>
    </xf>
    <xf numFmtId="0" fontId="105" fillId="0" borderId="6" xfId="5" applyNumberFormat="1" applyFont="1" applyFill="1" applyBorder="1"/>
    <xf numFmtId="0" fontId="106" fillId="41" borderId="6" xfId="5" applyFont="1" applyFill="1" applyBorder="1" applyAlignment="1">
      <alignment horizontal="left" vertical="center" wrapText="1"/>
    </xf>
    <xf numFmtId="0" fontId="107" fillId="14" borderId="6" xfId="4" applyFont="1" applyFill="1" applyBorder="1" applyAlignment="1">
      <alignment horizontal="left" vertical="center" wrapText="1"/>
    </xf>
    <xf numFmtId="49" fontId="58" fillId="0" borderId="13" xfId="0" applyNumberFormat="1" applyFont="1" applyBorder="1" applyAlignment="1">
      <alignment horizontal="center" vertical="center" wrapText="1"/>
    </xf>
    <xf numFmtId="0" fontId="58" fillId="0" borderId="15" xfId="0" applyFont="1" applyBorder="1" applyAlignment="1">
      <alignment horizontal="center" vertical="center" wrapText="1"/>
    </xf>
    <xf numFmtId="0" fontId="58" fillId="0" borderId="17"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7" xfId="0" applyFont="1" applyBorder="1" applyAlignment="1">
      <alignment horizontal="center" vertical="center" wrapText="1"/>
    </xf>
    <xf numFmtId="0" fontId="58" fillId="0" borderId="13" xfId="0" applyFont="1" applyBorder="1" applyAlignment="1">
      <alignment horizontal="center" vertical="center" wrapText="1"/>
    </xf>
    <xf numFmtId="0" fontId="58" fillId="41" borderId="13"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58" fillId="41" borderId="17" xfId="0" applyFont="1" applyFill="1" applyBorder="1" applyAlignment="1">
      <alignment horizontal="center" vertical="center" wrapText="1"/>
    </xf>
    <xf numFmtId="0" fontId="58" fillId="41" borderId="10" xfId="0" applyFont="1" applyFill="1" applyBorder="1" applyAlignment="1">
      <alignment horizontal="left" vertical="center" wrapText="1" indent="1"/>
    </xf>
    <xf numFmtId="0" fontId="58" fillId="41" borderId="4" xfId="0" applyFont="1" applyFill="1" applyBorder="1" applyAlignment="1">
      <alignment horizontal="left" vertical="center" wrapText="1" indent="1"/>
    </xf>
    <xf numFmtId="49" fontId="58" fillId="41" borderId="13" xfId="0" applyNumberFormat="1" applyFont="1" applyFill="1" applyBorder="1" applyAlignment="1">
      <alignment horizontal="center" vertical="center" wrapText="1"/>
    </xf>
    <xf numFmtId="0" fontId="6" fillId="0" borderId="86" xfId="1" applyBorder="1" applyAlignment="1">
      <alignment horizontal="left" vertical="center"/>
    </xf>
    <xf numFmtId="0" fontId="128" fillId="0" borderId="87" xfId="0" applyFont="1" applyBorder="1" applyAlignment="1">
      <alignment horizontal="left" vertical="center"/>
    </xf>
    <xf numFmtId="0" fontId="59" fillId="0" borderId="86" xfId="0" applyFont="1" applyBorder="1" applyAlignment="1">
      <alignment horizontal="left" vertical="center"/>
    </xf>
    <xf numFmtId="0" fontId="59" fillId="0" borderId="87" xfId="0" applyFont="1" applyBorder="1" applyAlignment="1">
      <alignment horizontal="left" vertical="center"/>
    </xf>
    <xf numFmtId="0" fontId="6" fillId="0" borderId="88" xfId="1" applyBorder="1" applyAlignment="1">
      <alignment horizontal="left" vertical="center"/>
    </xf>
    <xf numFmtId="0" fontId="128" fillId="0" borderId="89" xfId="0" applyFont="1" applyBorder="1" applyAlignment="1">
      <alignment horizontal="left" vertical="center"/>
    </xf>
    <xf numFmtId="0" fontId="59" fillId="0" borderId="88" xfId="0" applyFont="1" applyBorder="1" applyAlignment="1">
      <alignment horizontal="left" vertical="center"/>
    </xf>
    <xf numFmtId="0" fontId="59" fillId="0" borderId="89" xfId="0" applyFont="1" applyBorder="1" applyAlignment="1">
      <alignment horizontal="left" vertical="center"/>
    </xf>
    <xf numFmtId="0" fontId="6" fillId="0" borderId="85" xfId="1" applyBorder="1" applyAlignment="1">
      <alignment horizontal="left" vertical="center"/>
    </xf>
    <xf numFmtId="0" fontId="128" fillId="0" borderId="85" xfId="0" applyFont="1" applyBorder="1" applyAlignment="1">
      <alignment horizontal="left" vertical="center"/>
    </xf>
    <xf numFmtId="0" fontId="59" fillId="0" borderId="85" xfId="0" applyFont="1" applyBorder="1" applyAlignment="1">
      <alignment horizontal="left" vertical="center"/>
    </xf>
  </cellXfs>
  <cellStyles count="9">
    <cellStyle name="Calculation" xfId="4" builtinId="22"/>
    <cellStyle name="Currency" xfId="7" builtinId="4"/>
    <cellStyle name="Hyperlink" xfId="1" builtinId="8"/>
    <cellStyle name="Hyperlink 2" xfId="6" xr:uid="{F4358D1D-588F-4E4E-B07F-094F1EB68AB1}"/>
    <cellStyle name="Normal" xfId="0" builtinId="0"/>
    <cellStyle name="Normal 2" xfId="2" xr:uid="{3C04B34D-626A-4C6A-8666-FA6E060640B9}"/>
    <cellStyle name="Normal 2 188" xfId="3" xr:uid="{43937D46-F606-49A0-82D9-FFEDA15DC03A}"/>
    <cellStyle name="Normal 3" xfId="5" xr:uid="{04751127-C4ED-4D55-9D67-9EE211DAC6BF}"/>
    <cellStyle name="Percent" xfId="8" builtinId="5"/>
  </cellStyles>
  <dxfs count="99">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86C8C2"/>
        </patternFill>
      </fill>
    </dxf>
    <dxf>
      <fill>
        <patternFill>
          <bgColor rgb="FF92D050"/>
        </patternFill>
      </fill>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theme="0"/>
          </stop>
          <stop position="0.5">
            <color rgb="FFFF000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00B0F0"/>
          </stop>
          <stop position="1">
            <color theme="0"/>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vertical/>
        <horizontal/>
      </border>
    </dxf>
    <dxf>
      <fill>
        <patternFill>
          <bgColor rgb="FF009999"/>
        </patternFill>
      </fill>
    </dxf>
    <dxf>
      <fill>
        <gradientFill degree="90">
          <stop position="0">
            <color rgb="FFFFFFCC"/>
          </stop>
          <stop position="0.5">
            <color rgb="FFFFD243"/>
          </stop>
          <stop position="1">
            <color rgb="FFFFFFCC"/>
          </stop>
        </gradientFill>
      </fill>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ont>
        <color rgb="FF00B0F0"/>
      </font>
      <fill>
        <patternFill>
          <bgColor theme="0"/>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C000"/>
          </stop>
          <stop position="1">
            <color rgb="FFFFFFCC"/>
          </stop>
        </gradientFill>
      </fill>
    </dxf>
    <dxf>
      <font>
        <color theme="0"/>
      </font>
      <fill>
        <patternFill>
          <bgColor theme="5"/>
        </patternFill>
      </fill>
      <border>
        <left style="thin">
          <color auto="1"/>
        </left>
        <right style="thin">
          <color auto="1"/>
        </right>
        <top style="thin">
          <color auto="1"/>
        </top>
        <bottom style="thin">
          <color auto="1"/>
        </bottom>
      </border>
    </dxf>
    <dxf>
      <font>
        <color rgb="FF002060"/>
      </font>
      <fill>
        <patternFill>
          <bgColor theme="5" tint="0.79998168889431442"/>
        </patternFill>
      </fill>
      <border>
        <left style="thin">
          <color auto="1"/>
        </left>
        <right style="thin">
          <color auto="1"/>
        </right>
        <top style="thin">
          <color auto="1"/>
        </top>
        <bottom style="thin">
          <color auto="1"/>
        </bottom>
      </border>
    </dxf>
    <dxf>
      <font>
        <color rgb="FF002060"/>
      </font>
      <fill>
        <patternFill>
          <bgColor theme="5" tint="0.79998168889431442"/>
        </patternFill>
      </fill>
      <border>
        <right style="thin">
          <color auto="1"/>
        </right>
        <top/>
        <bottom style="thin">
          <color auto="1"/>
        </bottom>
      </border>
    </dxf>
    <dxf>
      <font>
        <color rgb="FF002060"/>
      </font>
      <fill>
        <patternFill>
          <bgColor theme="5" tint="0.79998168889431442"/>
        </patternFill>
      </fill>
      <border>
        <right style="thin">
          <color auto="1"/>
        </right>
        <top/>
        <bottom/>
      </border>
    </dxf>
    <dxf>
      <fill>
        <gradientFill degree="90">
          <stop position="0">
            <color rgb="FFFFFFCC"/>
          </stop>
          <stop position="0.5">
            <color rgb="FFFFCC00"/>
          </stop>
          <stop position="1">
            <color rgb="FFFFFFCC"/>
          </stop>
        </gradientFill>
      </fill>
    </dxf>
    <dxf>
      <fill>
        <gradientFill degree="90">
          <stop position="0">
            <color rgb="FFFFFFCC"/>
          </stop>
          <stop position="0.5">
            <color rgb="FFFFCC00"/>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C000"/>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rgb="FF002060"/>
      </font>
    </dxf>
    <dxf>
      <fill>
        <patternFill patternType="solid">
          <fgColor indexed="64"/>
          <bgColor rgb="FF86C8C2"/>
        </patternFill>
      </fill>
      <alignmen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rgb="FF86C8C2"/>
        </patternFill>
      </fill>
      <alignment horizontal="general" vertical="top" textRotation="0" wrapText="1" indent="0" justifyLastLine="0" shrinkToFit="0" readingOrder="0"/>
      <border diagonalUp="0" diagonalDown="0" outline="0">
        <left style="thin">
          <color theme="4" tint="0.39997558519241921"/>
        </left>
        <right style="thin">
          <color theme="4" tint="0.39997558519241921"/>
        </right>
        <top/>
        <bottom/>
      </border>
    </dxf>
    <dxf>
      <numFmt numFmtId="0" formatCode="General"/>
    </dxf>
    <dxf>
      <alignment horizontal="general" vertical="center" textRotation="0" wrapText="0" indent="0" justifyLastLine="0" shrinkToFit="0" readingOrder="0"/>
    </dxf>
    <dxf>
      <numFmt numFmtId="30" formatCode="@"/>
    </dxf>
    <dxf>
      <numFmt numFmtId="30" formatCode="@"/>
    </dxf>
    <dxf>
      <numFmt numFmtId="30" formatCode="@"/>
    </dxf>
    <dxf>
      <numFmt numFmtId="30" formatCode="@"/>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numFmt numFmtId="30" formatCode="@"/>
      <fill>
        <patternFill patternType="none">
          <fgColor indexed="64"/>
          <bgColor indexed="65"/>
        </patternFill>
      </fill>
    </dxf>
    <dxf>
      <fill>
        <patternFill patternType="none">
          <fgColor indexed="64"/>
          <bgColor auto="1"/>
        </patternFill>
      </fill>
    </dxf>
    <dxf>
      <alignment vertical="top" textRotation="0" wrapText="1" indent="0" justifyLastLine="0" shrinkToFit="0" readingOrder="0"/>
    </dxf>
    <dxf>
      <alignment vertical="top" textRotation="0" wrapText="1" indent="0" justifyLastLine="0" shrinkToFit="0" readingOrder="0"/>
    </dxf>
    <dxf>
      <border outline="0">
        <left style="thin">
          <color theme="4" tint="0.39997558519241921"/>
        </left>
        <right style="thin">
          <color theme="4" tint="0.39997558519241921"/>
        </right>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vertical="top" textRotation="0" wrapText="1" indent="0" justifyLastLine="0" shrinkToFit="0" readingOrder="0"/>
    </dxf>
    <dxf>
      <alignment vertical="top"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fgColor indexed="64"/>
          <bgColor rgb="FF86C8C2"/>
        </patternFill>
      </fill>
      <alignment vertical="top" textRotation="0" wrapText="1" indent="0" justifyLastLine="0" shrinkToFit="0" readingOrder="0"/>
    </dxf>
    <dxf>
      <font>
        <b val="0"/>
        <i val="0"/>
        <strike val="0"/>
        <condense val="0"/>
        <extend val="0"/>
        <outline val="0"/>
        <shadow val="0"/>
        <u val="none"/>
        <vertAlign val="baseline"/>
        <sz val="12"/>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Barlow"/>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1"/>
        <name val="Times New Roman"/>
        <family val="1"/>
        <scheme val="none"/>
      </font>
      <alignment horizontal="general" vertical="center"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font>
        <b val="0"/>
        <i val="0"/>
        <strike val="0"/>
        <condense val="0"/>
        <extend val="0"/>
        <outline val="0"/>
        <shadow val="0"/>
        <u val="none"/>
        <vertAlign val="baseline"/>
        <sz val="10"/>
        <color rgb="FF002B82"/>
        <name val="Arial"/>
        <family val="2"/>
        <scheme val="none"/>
      </font>
      <fill>
        <patternFill patternType="solid">
          <fgColor indexed="64"/>
          <bgColor theme="0"/>
        </patternFill>
      </fill>
      <alignment horizontal="left" vertical="top" textRotation="0" wrapText="1" indent="0" justifyLastLine="0" shrinkToFit="0" readingOrder="0"/>
      <protection locked="1" hidden="0"/>
    </dxf>
    <dxf>
      <fill>
        <patternFill patternType="solid">
          <fgColor indexed="64"/>
          <bgColor rgb="FF0070C0"/>
        </patternFill>
      </fill>
      <alignment vertical="top" textRotation="0" wrapText="1" indent="0" justifyLastLine="0" shrinkToFit="0" readingOrder="0"/>
    </dxf>
    <dxf>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rgb="FF86C8C2"/>
        </patternFill>
      </fill>
      <alignment vertical="top" textRotation="0" wrapText="1" indent="0" justifyLastLine="0" shrinkToFit="0" readingOrder="0"/>
      <border diagonalUp="0" diagonalDown="0" outline="0">
        <left style="thin">
          <color theme="4" tint="0.39997558519241921"/>
        </left>
        <right style="thin">
          <color theme="4" tint="0.39997558519241921"/>
        </right>
        <top/>
        <bottom/>
      </border>
    </dxf>
    <dxf>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s>
  <tableStyles count="0" defaultTableStyle="TableStyleMedium2" defaultPivotStyle="PivotStyleMedium9"/>
  <colors>
    <mruColors>
      <color rgb="FFFF9933"/>
      <color rgb="FFFFFFCC"/>
      <color rgb="FFFFCC00"/>
      <color rgb="FFFFCCCC"/>
      <color rgb="FFCCECFF"/>
      <color rgb="FFCCFFCC"/>
      <color rgb="FFDDDDDD"/>
      <color rgb="FFFF3300"/>
      <color rgb="FF86C8C2"/>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298035</xdr:colOff>
      <xdr:row>1</xdr:row>
      <xdr:rowOff>1244</xdr:rowOff>
    </xdr:from>
    <xdr:to>
      <xdr:col>13</xdr:col>
      <xdr:colOff>159403</xdr:colOff>
      <xdr:row>2</xdr:row>
      <xdr:rowOff>1244</xdr:rowOff>
    </xdr:to>
    <xdr:pic>
      <xdr:nvPicPr>
        <xdr:cNvPr id="4" name="Picture 3">
          <a:extLst>
            <a:ext uri="{FF2B5EF4-FFF2-40B4-BE49-F238E27FC236}">
              <a16:creationId xmlns:a16="http://schemas.microsoft.com/office/drawing/2014/main" id="{51FA3AC2-F841-472D-B9F1-5C16827D89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298" b="24019"/>
        <a:stretch/>
      </xdr:blipFill>
      <xdr:spPr>
        <a:xfrm>
          <a:off x="8326249" y="123708"/>
          <a:ext cx="3099868" cy="503465"/>
        </a:xfrm>
        <a:prstGeom prst="rect">
          <a:avLst/>
        </a:prstGeom>
      </xdr:spPr>
    </xdr:pic>
    <xdr:clientData/>
  </xdr:twoCellAnchor>
  <xdr:twoCellAnchor editAs="oneCell">
    <xdr:from>
      <xdr:col>9</xdr:col>
      <xdr:colOff>531054</xdr:colOff>
      <xdr:row>3</xdr:row>
      <xdr:rowOff>87539</xdr:rowOff>
    </xdr:from>
    <xdr:to>
      <xdr:col>11</xdr:col>
      <xdr:colOff>580522</xdr:colOff>
      <xdr:row>3</xdr:row>
      <xdr:rowOff>397826</xdr:rowOff>
    </xdr:to>
    <xdr:pic>
      <xdr:nvPicPr>
        <xdr:cNvPr id="6" name="Picture 5">
          <a:extLst>
            <a:ext uri="{FF2B5EF4-FFF2-40B4-BE49-F238E27FC236}">
              <a16:creationId xmlns:a16="http://schemas.microsoft.com/office/drawing/2014/main" id="{F1ABF5D3-F2B1-4607-9CE2-A4A7758DFABF}"/>
            </a:ext>
          </a:extLst>
        </xdr:cNvPr>
        <xdr:cNvPicPr>
          <a:picLocks noChangeAspect="1"/>
        </xdr:cNvPicPr>
      </xdr:nvPicPr>
      <xdr:blipFill>
        <a:blip xmlns:r="http://schemas.openxmlformats.org/officeDocument/2006/relationships" r:embed="rId2"/>
        <a:stretch>
          <a:fillRect/>
        </a:stretch>
      </xdr:blipFill>
      <xdr:spPr>
        <a:xfrm>
          <a:off x="8823407" y="883157"/>
          <a:ext cx="1592705" cy="310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280148</xdr:colOff>
      <xdr:row>1</xdr:row>
      <xdr:rowOff>0</xdr:rowOff>
    </xdr:from>
    <xdr:to>
      <xdr:col>13</xdr:col>
      <xdr:colOff>106217</xdr:colOff>
      <xdr:row>2</xdr:row>
      <xdr:rowOff>0</xdr:rowOff>
    </xdr:to>
    <xdr:pic>
      <xdr:nvPicPr>
        <xdr:cNvPr id="7" name="Picture 6">
          <a:extLst>
            <a:ext uri="{FF2B5EF4-FFF2-40B4-BE49-F238E27FC236}">
              <a16:creationId xmlns:a16="http://schemas.microsoft.com/office/drawing/2014/main" id="{0093F4DC-6BF3-49D0-A6AB-5EEB71B54E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298" b="24019"/>
        <a:stretch/>
      </xdr:blipFill>
      <xdr:spPr>
        <a:xfrm>
          <a:off x="8460442" y="123265"/>
          <a:ext cx="3086981" cy="504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1318260</xdr:colOff>
      <xdr:row>25</xdr:row>
      <xdr:rowOff>896</xdr:rowOff>
    </xdr:from>
    <xdr:to>
      <xdr:col>4</xdr:col>
      <xdr:colOff>99060</xdr:colOff>
      <xdr:row>26</xdr:row>
      <xdr:rowOff>100853</xdr:rowOff>
    </xdr:to>
    <xdr:sp macro="" textlink="">
      <xdr:nvSpPr>
        <xdr:cNvPr id="2" name="Rectangle: Rounded Corners 1">
          <a:extLst>
            <a:ext uri="{FF2B5EF4-FFF2-40B4-BE49-F238E27FC236}">
              <a16:creationId xmlns:a16="http://schemas.microsoft.com/office/drawing/2014/main" id="{9A835259-A0B5-442C-8D11-45E7BE37C42F}"/>
            </a:ext>
          </a:extLst>
        </xdr:cNvPr>
        <xdr:cNvSpPr/>
      </xdr:nvSpPr>
      <xdr:spPr>
        <a:xfrm>
          <a:off x="2053366" y="537075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25</xdr:row>
      <xdr:rowOff>896</xdr:rowOff>
    </xdr:from>
    <xdr:to>
      <xdr:col>5</xdr:col>
      <xdr:colOff>915745</xdr:colOff>
      <xdr:row>26</xdr:row>
      <xdr:rowOff>100853</xdr:rowOff>
    </xdr:to>
    <xdr:sp macro="" textlink="">
      <xdr:nvSpPr>
        <xdr:cNvPr id="3" name="Rectangle: Rounded Corners 2">
          <a:extLst>
            <a:ext uri="{FF2B5EF4-FFF2-40B4-BE49-F238E27FC236}">
              <a16:creationId xmlns:a16="http://schemas.microsoft.com/office/drawing/2014/main" id="{D42D8CCA-3762-46E7-BDFC-6F50C3DAABF8}"/>
            </a:ext>
          </a:extLst>
        </xdr:cNvPr>
        <xdr:cNvSpPr/>
      </xdr:nvSpPr>
      <xdr:spPr>
        <a:xfrm>
          <a:off x="3013486" y="537075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Account #</a:t>
          </a:r>
        </a:p>
      </xdr:txBody>
    </xdr:sp>
    <xdr:clientData/>
  </xdr:twoCellAnchor>
  <xdr:twoCellAnchor>
    <xdr:from>
      <xdr:col>5</xdr:col>
      <xdr:colOff>1220545</xdr:colOff>
      <xdr:row>24</xdr:row>
      <xdr:rowOff>0</xdr:rowOff>
    </xdr:from>
    <xdr:to>
      <xdr:col>6</xdr:col>
      <xdr:colOff>521298</xdr:colOff>
      <xdr:row>25</xdr:row>
      <xdr:rowOff>99956</xdr:rowOff>
    </xdr:to>
    <xdr:sp macro="" textlink="">
      <xdr:nvSpPr>
        <xdr:cNvPr id="4" name="Rectangle: Rounded Corners 3">
          <a:extLst>
            <a:ext uri="{FF2B5EF4-FFF2-40B4-BE49-F238E27FC236}">
              <a16:creationId xmlns:a16="http://schemas.microsoft.com/office/drawing/2014/main" id="{5E16200F-4632-4F5B-BB43-E8701E445188}"/>
            </a:ext>
          </a:extLst>
        </xdr:cNvPr>
        <xdr:cNvSpPr/>
      </xdr:nvSpPr>
      <xdr:spPr>
        <a:xfrm>
          <a:off x="4232686" y="51726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IBAN</a:t>
          </a:r>
        </a:p>
      </xdr:txBody>
    </xdr:sp>
    <xdr:clientData/>
  </xdr:twoCellAnchor>
  <xdr:twoCellAnchor>
    <xdr:from>
      <xdr:col>5</xdr:col>
      <xdr:colOff>1228165</xdr:colOff>
      <xdr:row>25</xdr:row>
      <xdr:rowOff>138056</xdr:rowOff>
    </xdr:from>
    <xdr:to>
      <xdr:col>6</xdr:col>
      <xdr:colOff>528918</xdr:colOff>
      <xdr:row>27</xdr:row>
      <xdr:rowOff>40789</xdr:rowOff>
    </xdr:to>
    <xdr:sp macro="" textlink="">
      <xdr:nvSpPr>
        <xdr:cNvPr id="5" name="Rectangle: Rounded Corners 4">
          <a:extLst>
            <a:ext uri="{FF2B5EF4-FFF2-40B4-BE49-F238E27FC236}">
              <a16:creationId xmlns:a16="http://schemas.microsoft.com/office/drawing/2014/main" id="{3BA1A0BD-7633-4D39-A8D6-0B1B46FEA2EF}"/>
            </a:ext>
          </a:extLst>
        </xdr:cNvPr>
        <xdr:cNvSpPr/>
      </xdr:nvSpPr>
      <xdr:spPr>
        <a:xfrm>
          <a:off x="4240306" y="550791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ABA</a:t>
          </a:r>
        </a:p>
      </xdr:txBody>
    </xdr:sp>
    <xdr:clientData/>
  </xdr:twoCellAnchor>
  <xdr:twoCellAnchor>
    <xdr:from>
      <xdr:col>5</xdr:col>
      <xdr:colOff>915745</xdr:colOff>
      <xdr:row>24</xdr:row>
      <xdr:rowOff>148590</xdr:rowOff>
    </xdr:from>
    <xdr:to>
      <xdr:col>5</xdr:col>
      <xdr:colOff>1220545</xdr:colOff>
      <xdr:row>25</xdr:row>
      <xdr:rowOff>149486</xdr:rowOff>
    </xdr:to>
    <xdr:cxnSp macro="">
      <xdr:nvCxnSpPr>
        <xdr:cNvPr id="6" name="Straight Connector 5">
          <a:extLst>
            <a:ext uri="{FF2B5EF4-FFF2-40B4-BE49-F238E27FC236}">
              <a16:creationId xmlns:a16="http://schemas.microsoft.com/office/drawing/2014/main" id="{DF60FFE4-79E9-4A75-A2A3-03F6E3877FD6}"/>
            </a:ext>
          </a:extLst>
        </xdr:cNvPr>
        <xdr:cNvCxnSpPr>
          <a:cxnSpLocks/>
          <a:stCxn id="3" idx="3"/>
          <a:endCxn id="4" idx="1"/>
        </xdr:cNvCxnSpPr>
      </xdr:nvCxnSpPr>
      <xdr:spPr>
        <a:xfrm flipV="1">
          <a:off x="3927886" y="5321225"/>
          <a:ext cx="304800" cy="1981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915745</xdr:colOff>
      <xdr:row>25</xdr:row>
      <xdr:rowOff>149486</xdr:rowOff>
    </xdr:from>
    <xdr:to>
      <xdr:col>5</xdr:col>
      <xdr:colOff>1228165</xdr:colOff>
      <xdr:row>26</xdr:row>
      <xdr:rowOff>89423</xdr:rowOff>
    </xdr:to>
    <xdr:cxnSp macro="">
      <xdr:nvCxnSpPr>
        <xdr:cNvPr id="7" name="Straight Connector 6">
          <a:extLst>
            <a:ext uri="{FF2B5EF4-FFF2-40B4-BE49-F238E27FC236}">
              <a16:creationId xmlns:a16="http://schemas.microsoft.com/office/drawing/2014/main" id="{710683E2-1165-41A9-B942-5D6210D44C8D}"/>
            </a:ext>
          </a:extLst>
        </xdr:cNvPr>
        <xdr:cNvCxnSpPr>
          <a:stCxn id="3" idx="3"/>
          <a:endCxn id="5" idx="1"/>
        </xdr:cNvCxnSpPr>
      </xdr:nvCxnSpPr>
      <xdr:spPr>
        <a:xfrm>
          <a:off x="3927886" y="5519345"/>
          <a:ext cx="312420" cy="1371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24</xdr:row>
      <xdr:rowOff>190500</xdr:rowOff>
    </xdr:from>
    <xdr:to>
      <xdr:col>2</xdr:col>
      <xdr:colOff>914400</xdr:colOff>
      <xdr:row>26</xdr:row>
      <xdr:rowOff>93233</xdr:rowOff>
    </xdr:to>
    <xdr:sp macro="" textlink="">
      <xdr:nvSpPr>
        <xdr:cNvPr id="8" name="Rectangle: Rounded Corners 7">
          <a:extLst>
            <a:ext uri="{FF2B5EF4-FFF2-40B4-BE49-F238E27FC236}">
              <a16:creationId xmlns:a16="http://schemas.microsoft.com/office/drawing/2014/main" id="{E458D511-BB1D-4DA3-BDBC-015DF7D1301C}"/>
            </a:ext>
          </a:extLst>
        </xdr:cNvPr>
        <xdr:cNvSpPr/>
      </xdr:nvSpPr>
      <xdr:spPr>
        <a:xfrm>
          <a:off x="735106" y="536313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US</a:t>
          </a:r>
        </a:p>
      </xdr:txBody>
    </xdr:sp>
    <xdr:clientData/>
  </xdr:twoCellAnchor>
  <xdr:twoCellAnchor>
    <xdr:from>
      <xdr:col>2</xdr:col>
      <xdr:colOff>914400</xdr:colOff>
      <xdr:row>25</xdr:row>
      <xdr:rowOff>141866</xdr:rowOff>
    </xdr:from>
    <xdr:to>
      <xdr:col>2</xdr:col>
      <xdr:colOff>1318260</xdr:colOff>
      <xdr:row>25</xdr:row>
      <xdr:rowOff>149486</xdr:rowOff>
    </xdr:to>
    <xdr:cxnSp macro="">
      <xdr:nvCxnSpPr>
        <xdr:cNvPr id="9" name="Straight Connector 8">
          <a:extLst>
            <a:ext uri="{FF2B5EF4-FFF2-40B4-BE49-F238E27FC236}">
              <a16:creationId xmlns:a16="http://schemas.microsoft.com/office/drawing/2014/main" id="{88BDDC6C-887E-45FA-B31E-74E5DF13EF14}"/>
            </a:ext>
          </a:extLst>
        </xdr:cNvPr>
        <xdr:cNvCxnSpPr>
          <a:stCxn id="8" idx="3"/>
          <a:endCxn id="2" idx="1"/>
        </xdr:cNvCxnSpPr>
      </xdr:nvCxnSpPr>
      <xdr:spPr>
        <a:xfrm>
          <a:off x="1649506" y="551172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1318260</xdr:colOff>
      <xdr:row>28</xdr:row>
      <xdr:rowOff>87406</xdr:rowOff>
    </xdr:from>
    <xdr:to>
      <xdr:col>4</xdr:col>
      <xdr:colOff>99060</xdr:colOff>
      <xdr:row>29</xdr:row>
      <xdr:rowOff>187362</xdr:rowOff>
    </xdr:to>
    <xdr:sp macro="" textlink="">
      <xdr:nvSpPr>
        <xdr:cNvPr id="10" name="Rectangle: Rounded Corners 9">
          <a:extLst>
            <a:ext uri="{FF2B5EF4-FFF2-40B4-BE49-F238E27FC236}">
              <a16:creationId xmlns:a16="http://schemas.microsoft.com/office/drawing/2014/main" id="{91CA8397-C817-4BEA-B08D-1E5258E104C3}"/>
            </a:ext>
          </a:extLst>
        </xdr:cNvPr>
        <xdr:cNvSpPr/>
      </xdr:nvSpPr>
      <xdr:spPr>
        <a:xfrm>
          <a:off x="2053366" y="60489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28</xdr:row>
      <xdr:rowOff>87406</xdr:rowOff>
    </xdr:from>
    <xdr:to>
      <xdr:col>5</xdr:col>
      <xdr:colOff>915745</xdr:colOff>
      <xdr:row>29</xdr:row>
      <xdr:rowOff>187362</xdr:rowOff>
    </xdr:to>
    <xdr:sp macro="" textlink="">
      <xdr:nvSpPr>
        <xdr:cNvPr id="11" name="Rectangle: Rounded Corners 10">
          <a:extLst>
            <a:ext uri="{FF2B5EF4-FFF2-40B4-BE49-F238E27FC236}">
              <a16:creationId xmlns:a16="http://schemas.microsoft.com/office/drawing/2014/main" id="{149EF279-DFEE-4D2B-BD5E-255F8A3CA7B7}"/>
            </a:ext>
          </a:extLst>
        </xdr:cNvPr>
        <xdr:cNvSpPr/>
      </xdr:nvSpPr>
      <xdr:spPr>
        <a:xfrm>
          <a:off x="3013486" y="60489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Account #</a:t>
          </a:r>
        </a:p>
      </xdr:txBody>
    </xdr:sp>
    <xdr:clientData/>
  </xdr:twoCellAnchor>
  <xdr:twoCellAnchor>
    <xdr:from>
      <xdr:col>2</xdr:col>
      <xdr:colOff>0</xdr:colOff>
      <xdr:row>28</xdr:row>
      <xdr:rowOff>79786</xdr:rowOff>
    </xdr:from>
    <xdr:to>
      <xdr:col>2</xdr:col>
      <xdr:colOff>914400</xdr:colOff>
      <xdr:row>29</xdr:row>
      <xdr:rowOff>179742</xdr:rowOff>
    </xdr:to>
    <xdr:sp macro="" textlink="">
      <xdr:nvSpPr>
        <xdr:cNvPr id="12" name="Rectangle: Rounded Corners 11">
          <a:extLst>
            <a:ext uri="{FF2B5EF4-FFF2-40B4-BE49-F238E27FC236}">
              <a16:creationId xmlns:a16="http://schemas.microsoft.com/office/drawing/2014/main" id="{13EEB8F0-1608-4DAE-B05E-DD01DC0BB9F9}"/>
            </a:ext>
          </a:extLst>
        </xdr:cNvPr>
        <xdr:cNvSpPr/>
      </xdr:nvSpPr>
      <xdr:spPr>
        <a:xfrm>
          <a:off x="735106" y="604131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Asia</a:t>
          </a:r>
        </a:p>
      </xdr:txBody>
    </xdr:sp>
    <xdr:clientData/>
  </xdr:twoCellAnchor>
  <xdr:twoCellAnchor>
    <xdr:from>
      <xdr:col>2</xdr:col>
      <xdr:colOff>914400</xdr:colOff>
      <xdr:row>29</xdr:row>
      <xdr:rowOff>31152</xdr:rowOff>
    </xdr:from>
    <xdr:to>
      <xdr:col>2</xdr:col>
      <xdr:colOff>1318260</xdr:colOff>
      <xdr:row>29</xdr:row>
      <xdr:rowOff>38772</xdr:rowOff>
    </xdr:to>
    <xdr:cxnSp macro="">
      <xdr:nvCxnSpPr>
        <xdr:cNvPr id="13" name="Straight Connector 12">
          <a:extLst>
            <a:ext uri="{FF2B5EF4-FFF2-40B4-BE49-F238E27FC236}">
              <a16:creationId xmlns:a16="http://schemas.microsoft.com/office/drawing/2014/main" id="{BED6D29E-D7BF-47F5-9D2E-9DA3B5834C2F}"/>
            </a:ext>
          </a:extLst>
        </xdr:cNvPr>
        <xdr:cNvCxnSpPr>
          <a:stCxn id="12" idx="3"/>
          <a:endCxn id="10" idx="1"/>
        </xdr:cNvCxnSpPr>
      </xdr:nvCxnSpPr>
      <xdr:spPr>
        <a:xfrm>
          <a:off x="1649506" y="618990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1318260</xdr:colOff>
      <xdr:row>30</xdr:row>
      <xdr:rowOff>134919</xdr:rowOff>
    </xdr:from>
    <xdr:to>
      <xdr:col>4</xdr:col>
      <xdr:colOff>99060</xdr:colOff>
      <xdr:row>32</xdr:row>
      <xdr:rowOff>37651</xdr:rowOff>
    </xdr:to>
    <xdr:sp macro="" textlink="">
      <xdr:nvSpPr>
        <xdr:cNvPr id="14" name="Rectangle: Rounded Corners 13">
          <a:extLst>
            <a:ext uri="{FF2B5EF4-FFF2-40B4-BE49-F238E27FC236}">
              <a16:creationId xmlns:a16="http://schemas.microsoft.com/office/drawing/2014/main" id="{76354038-A2FE-45C0-AB89-C76F1100E8E1}"/>
            </a:ext>
          </a:extLst>
        </xdr:cNvPr>
        <xdr:cNvSpPr/>
      </xdr:nvSpPr>
      <xdr:spPr>
        <a:xfrm>
          <a:off x="2053366" y="649089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30</xdr:row>
      <xdr:rowOff>134919</xdr:rowOff>
    </xdr:from>
    <xdr:to>
      <xdr:col>5</xdr:col>
      <xdr:colOff>915745</xdr:colOff>
      <xdr:row>32</xdr:row>
      <xdr:rowOff>37651</xdr:rowOff>
    </xdr:to>
    <xdr:sp macro="" textlink="">
      <xdr:nvSpPr>
        <xdr:cNvPr id="15" name="Rectangle: Rounded Corners 14">
          <a:extLst>
            <a:ext uri="{FF2B5EF4-FFF2-40B4-BE49-F238E27FC236}">
              <a16:creationId xmlns:a16="http://schemas.microsoft.com/office/drawing/2014/main" id="{BAEA19A6-8171-4F13-B721-C7B4D188096C}"/>
            </a:ext>
          </a:extLst>
        </xdr:cNvPr>
        <xdr:cNvSpPr/>
      </xdr:nvSpPr>
      <xdr:spPr>
        <a:xfrm>
          <a:off x="3013486" y="649089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IBAN</a:t>
          </a:r>
        </a:p>
      </xdr:txBody>
    </xdr:sp>
    <xdr:clientData/>
  </xdr:twoCellAnchor>
  <xdr:twoCellAnchor>
    <xdr:from>
      <xdr:col>2</xdr:col>
      <xdr:colOff>0</xdr:colOff>
      <xdr:row>30</xdr:row>
      <xdr:rowOff>127299</xdr:rowOff>
    </xdr:from>
    <xdr:to>
      <xdr:col>2</xdr:col>
      <xdr:colOff>914400</xdr:colOff>
      <xdr:row>32</xdr:row>
      <xdr:rowOff>30031</xdr:rowOff>
    </xdr:to>
    <xdr:sp macro="" textlink="">
      <xdr:nvSpPr>
        <xdr:cNvPr id="16" name="Rectangle: Rounded Corners 15">
          <a:extLst>
            <a:ext uri="{FF2B5EF4-FFF2-40B4-BE49-F238E27FC236}">
              <a16:creationId xmlns:a16="http://schemas.microsoft.com/office/drawing/2014/main" id="{46529223-9FB0-4422-A348-6EF5E61A2FF8}"/>
            </a:ext>
          </a:extLst>
        </xdr:cNvPr>
        <xdr:cNvSpPr/>
      </xdr:nvSpPr>
      <xdr:spPr>
        <a:xfrm>
          <a:off x="735106" y="648327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Others</a:t>
          </a:r>
        </a:p>
      </xdr:txBody>
    </xdr:sp>
    <xdr:clientData/>
  </xdr:twoCellAnchor>
  <xdr:twoCellAnchor>
    <xdr:from>
      <xdr:col>2</xdr:col>
      <xdr:colOff>914400</xdr:colOff>
      <xdr:row>31</xdr:row>
      <xdr:rowOff>78665</xdr:rowOff>
    </xdr:from>
    <xdr:to>
      <xdr:col>2</xdr:col>
      <xdr:colOff>1318260</xdr:colOff>
      <xdr:row>31</xdr:row>
      <xdr:rowOff>86285</xdr:rowOff>
    </xdr:to>
    <xdr:cxnSp macro="">
      <xdr:nvCxnSpPr>
        <xdr:cNvPr id="17" name="Straight Connector 16">
          <a:extLst>
            <a:ext uri="{FF2B5EF4-FFF2-40B4-BE49-F238E27FC236}">
              <a16:creationId xmlns:a16="http://schemas.microsoft.com/office/drawing/2014/main" id="{4F106AAA-4A4E-45AF-977B-CB2211575682}"/>
            </a:ext>
          </a:extLst>
        </xdr:cNvPr>
        <xdr:cNvCxnSpPr>
          <a:stCxn id="16" idx="3"/>
          <a:endCxn id="14" idx="1"/>
        </xdr:cNvCxnSpPr>
      </xdr:nvCxnSpPr>
      <xdr:spPr>
        <a:xfrm>
          <a:off x="1649506" y="663186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163</xdr:col>
      <xdr:colOff>0</xdr:colOff>
      <xdr:row>29</xdr:row>
      <xdr:rowOff>0</xdr:rowOff>
    </xdr:from>
    <xdr:to>
      <xdr:col>187</xdr:col>
      <xdr:colOff>19600</xdr:colOff>
      <xdr:row>80</xdr:row>
      <xdr:rowOff>168972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92805250" y="8974667"/>
          <a:ext cx="16016733" cy="9344722"/>
        </a:xfrm>
        <a:prstGeom prst="rect">
          <a:avLst/>
        </a:prstGeom>
      </xdr:spPr>
    </xdr:pic>
    <xdr:clientData/>
  </xdr:twoCellAnchor>
  <xdr:twoCellAnchor editAs="oneCell">
    <xdr:from>
      <xdr:col>22</xdr:col>
      <xdr:colOff>190500</xdr:colOff>
      <xdr:row>18</xdr:row>
      <xdr:rowOff>74083</xdr:rowOff>
    </xdr:from>
    <xdr:to>
      <xdr:col>30</xdr:col>
      <xdr:colOff>364463</xdr:colOff>
      <xdr:row>32</xdr:row>
      <xdr:rowOff>35654</xdr:rowOff>
    </xdr:to>
    <xdr:pic>
      <xdr:nvPicPr>
        <xdr:cNvPr id="2" name="Picture 1">
          <a:extLst>
            <a:ext uri="{FF2B5EF4-FFF2-40B4-BE49-F238E27FC236}">
              <a16:creationId xmlns:a16="http://schemas.microsoft.com/office/drawing/2014/main" id="{4391EB92-2096-4A87-9EE9-30EC60FB088E}"/>
            </a:ext>
          </a:extLst>
        </xdr:cNvPr>
        <xdr:cNvPicPr>
          <a:picLocks noChangeAspect="1"/>
        </xdr:cNvPicPr>
      </xdr:nvPicPr>
      <xdr:blipFill>
        <a:blip xmlns:r="http://schemas.openxmlformats.org/officeDocument/2006/relationships" r:embed="rId2"/>
        <a:stretch>
          <a:fillRect/>
        </a:stretch>
      </xdr:blipFill>
      <xdr:spPr>
        <a:xfrm>
          <a:off x="19886083" y="6381750"/>
          <a:ext cx="5295238" cy="2628571"/>
        </a:xfrm>
        <a:prstGeom prst="rect">
          <a:avLst/>
        </a:prstGeom>
      </xdr:spPr>
    </xdr:pic>
    <xdr:clientData/>
  </xdr:twoCellAnchor>
  <xdr:twoCellAnchor editAs="oneCell">
    <xdr:from>
      <xdr:col>127</xdr:col>
      <xdr:colOff>0</xdr:colOff>
      <xdr:row>21</xdr:row>
      <xdr:rowOff>0</xdr:rowOff>
    </xdr:from>
    <xdr:to>
      <xdr:col>141</xdr:col>
      <xdr:colOff>326323</xdr:colOff>
      <xdr:row>63</xdr:row>
      <xdr:rowOff>57158</xdr:rowOff>
    </xdr:to>
    <xdr:pic>
      <xdr:nvPicPr>
        <xdr:cNvPr id="4" name="Picture 3">
          <a:extLst>
            <a:ext uri="{FF2B5EF4-FFF2-40B4-BE49-F238E27FC236}">
              <a16:creationId xmlns:a16="http://schemas.microsoft.com/office/drawing/2014/main" id="{19E8CE40-95E1-4270-A0FB-D0BD043876EA}"/>
            </a:ext>
          </a:extLst>
        </xdr:cNvPr>
        <xdr:cNvPicPr>
          <a:picLocks noChangeAspect="1"/>
        </xdr:cNvPicPr>
      </xdr:nvPicPr>
      <xdr:blipFill>
        <a:blip xmlns:r="http://schemas.openxmlformats.org/officeDocument/2006/relationships" r:embed="rId3"/>
        <a:stretch>
          <a:fillRect/>
        </a:stretch>
      </xdr:blipFill>
      <xdr:spPr>
        <a:xfrm>
          <a:off x="86415563" y="7750969"/>
          <a:ext cx="14514286" cy="7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1028700</xdr:colOff>
      <xdr:row>8</xdr:row>
      <xdr:rowOff>161925</xdr:rowOff>
    </xdr:from>
    <xdr:to>
      <xdr:col>10</xdr:col>
      <xdr:colOff>582953</xdr:colOff>
      <xdr:row>52</xdr:row>
      <xdr:rowOff>155216</xdr:rowOff>
    </xdr:to>
    <xdr:pic>
      <xdr:nvPicPr>
        <xdr:cNvPr id="2" name="Picture 1">
          <a:extLst>
            <a:ext uri="{FF2B5EF4-FFF2-40B4-BE49-F238E27FC236}">
              <a16:creationId xmlns:a16="http://schemas.microsoft.com/office/drawing/2014/main" id="{9A3C420A-733D-4426-B30D-B3EDEF8C1C3B}"/>
            </a:ext>
          </a:extLst>
        </xdr:cNvPr>
        <xdr:cNvPicPr>
          <a:picLocks noChangeAspect="1"/>
        </xdr:cNvPicPr>
      </xdr:nvPicPr>
      <xdr:blipFill>
        <a:blip xmlns:r="http://schemas.openxmlformats.org/officeDocument/2006/relationships" r:embed="rId1"/>
        <a:stretch>
          <a:fillRect/>
        </a:stretch>
      </xdr:blipFill>
      <xdr:spPr>
        <a:xfrm>
          <a:off x="1028700" y="4181475"/>
          <a:ext cx="15041903" cy="79561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579966</xdr:colOff>
      <xdr:row>31</xdr:row>
      <xdr:rowOff>9525</xdr:rowOff>
    </xdr:to>
    <xdr:pic>
      <xdr:nvPicPr>
        <xdr:cNvPr id="2" name="Picture 1">
          <a:extLst>
            <a:ext uri="{FF2B5EF4-FFF2-40B4-BE49-F238E27FC236}">
              <a16:creationId xmlns:a16="http://schemas.microsoft.com/office/drawing/2014/main" id="{E67E4EA8-9795-4F59-958D-6766285F8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8025"/>
          <a:ext cx="10609791"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na-Maria Militaru" id="{80D66839-C913-4C13-B588-C83EAB9E36C0}" userId="S::ana-maria.militaru@veoneer.com::5445c547-b3b1-46bc-a489-8131e15ea7f5"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CAE5B3CE-392D-4ECF-9CED-38C4B19607FD}" autoFormatId="16" applyNumberFormats="0" applyBorderFormats="0" applyFontFormats="0" applyPatternFormats="0" applyAlignmentFormats="0" applyWidthHeightFormats="0">
  <queryTableRefresh nextId="2">
    <queryTableFields count="1">
      <queryTableField id="1" name="Supplier Classification" tableColumnId="1"/>
    </queryTableFields>
  </queryTableRefresh>
</queryTable>
</file>

<file path=xl/tables/_rels/table2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8664630-6FA6-4424-A79F-1D4B32FCB0AA}" name="Incoterm" displayName="Incoterm" ref="T6:T22" totalsRowShown="0" headerRowDxfId="98">
  <tableColumns count="1">
    <tableColumn id="1" xr3:uid="{C69162C8-62AB-48BD-ABC0-1B2B02A1E683}" name="Incoterm"/>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78D87B6-3D3E-4338-9139-F6C307952C00}" name="Table10" displayName="Table10" ref="AR6:AR34" totalsRowShown="0" headerRowDxfId="87">
  <autoFilter ref="AR6:AR34" xr:uid="{66955ECD-DF51-4884-B7B7-6395E5732D3A}"/>
  <tableColumns count="1">
    <tableColumn id="1" xr3:uid="{4F3AE9E0-D884-4E66-AABE-9993A47A916B}" name="VAT number apply for all EU countri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8EDE76F-1DD1-4777-8A0D-D42089005C3D}" name="Table11" displayName="Table11" ref="AT6:AU27" totalsRowShown="0" headerRowDxfId="86" dataDxfId="85">
  <autoFilter ref="AT6:AU27" xr:uid="{F65BFC8A-1961-4753-BF94-B192633B2B2C}"/>
  <tableColumns count="2">
    <tableColumn id="1" xr3:uid="{1F558951-4D7A-4430-A549-C7B0B2DDD84A}" name="Function (supplier Board)" dataDxfId="84"/>
    <tableColumn id="2" xr3:uid="{EDECC239-CF13-48CB-A38F-BEB11D2AA414}" name="As shown in Supplier Board (to be modified)" dataDxfId="8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5EBF58D-EAA7-40F1-9A90-A883AD68F121}" name="Table13" displayName="Table13" ref="P6:R62" totalsRowShown="0" headerRowDxfId="82" dataDxfId="81">
  <tableColumns count="3">
    <tableColumn id="1" xr3:uid="{D312A0C2-07F8-4EA2-B9B9-ADEB6A9B209D}" name="ICP Codes" dataDxfId="80">
      <calculatedColumnFormula>+Table13[[#This Row],[ICP Codes3]]&amp;" "&amp;Table13[[#This Row],[ICP Codes2]]</calculatedColumnFormula>
    </tableColumn>
    <tableColumn id="3" xr3:uid="{217B7C90-311D-4EFA-A35B-FC10A80E51DC}" name="ICP Codes3" dataDxfId="79"/>
    <tableColumn id="2" xr3:uid="{04934203-9454-446F-8911-64AC698E4FED}" name="ICP Codes2" dataDxfId="7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8050594-8B49-4015-9EFC-7B2562177086}" name="Table14" displayName="Table14" ref="AW6:AW8" totalsRowShown="0" headerRowDxfId="77">
  <autoFilter ref="AW6:AW8" xr:uid="{E23B6B08-4BE7-457A-86F8-9F07A530C140}"/>
  <tableColumns count="1">
    <tableColumn id="1" xr3:uid="{29256A7F-171E-4276-955A-F9D27408E1C9}" name="Activity code (only for Veoneer France suppliers)"/>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E56C858-0795-419A-864D-934DCC607683}" name="Table16" displayName="Table16" ref="AY6:AY10" totalsRowShown="0" headerRowDxfId="76" tableBorderDxfId="75">
  <autoFilter ref="AY6:AY10" xr:uid="{5ACB3F41-8F1C-4901-9D13-F34EF4E02176}"/>
  <tableColumns count="1">
    <tableColumn id="1" xr3:uid="{F3DAEDAD-7FCA-4E70-ACBD-73002461B90B}" name="Account 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C3529FE-4DE0-4C6A-934D-BA191166C25D}" name="Table17" displayName="Table17" ref="BC6:BM41" totalsRowShown="0" headerRowDxfId="74">
  <autoFilter ref="BC6:BM41" xr:uid="{0E2D457C-0AD5-4BDF-ADDB-9D4281623469}"/>
  <tableColumns count="11">
    <tableColumn id="1" xr3:uid="{7A09F01D-5AF5-4F27-A8A6-DB5FEC5C6A64}" name="Vcd"/>
    <tableColumn id="2" xr3:uid="{53FD24C3-74C7-41D5-820D-9A744C1C9372}" name="Div"/>
    <tableColumn id="3" xr3:uid="{ABEEC305-EC03-4C60-AAA9-D028417A8972}" name="Description"/>
    <tableColumn id="4" xr3:uid="{F77075ED-9B99-4D5F-9312-9402196F14E3}" name="Mtd"/>
    <tableColumn id="5" xr3:uid="{D40D4839-F6B3-4A65-92E5-4808066142D1}" name="Dtp"/>
    <tableColumn id="6" xr3:uid="{B1BD94BD-4010-41A2-8800-3C97382E6C64}" name="Day"/>
    <tableColumn id="7" xr3:uid="{7B3657CD-5103-4EF3-BE93-6BCB42BDB865}" name="Cor"/>
    <tableColumn id="8" xr3:uid="{75C897B4-F899-4824-85F4-3AC7FF5E32A5}" name="Sat"/>
    <tableColumn id="9" xr3:uid="{A3329D11-E713-4DC3-8A4E-0D0930F21F28}" name="VAT override"/>
    <tableColumn id="10" xr3:uid="{95073DA3-94CE-4AB0-8B61-1B07B85B524B}" name="Vrt"/>
    <tableColumn id="11" xr3:uid="{2B6EFBD1-D022-43D8-AAB7-DCE3D537AB48}" name="VAT g"/>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98A5A7F-B384-4A47-AAD3-F5AB167D65F0}" name="MFS620EPaymentMethod" displayName="MFS620EPaymentMethod" ref="BO6:BQ16" totalsRowShown="0" headerRowDxfId="73">
  <autoFilter ref="BO6:BQ16" xr:uid="{ED05E434-5367-4281-90BC-07CCF9A6EBB3}"/>
  <tableColumns count="3">
    <tableColumn id="2" xr3:uid="{E65D2E8B-0807-4403-8E0F-7264F0C53962}" name="Column1" dataDxfId="72"/>
    <tableColumn id="3" xr3:uid="{47F5204D-C755-4805-BB9F-40F21C49C168}" name="Column2" dataDxfId="71"/>
    <tableColumn id="1" xr3:uid="{C6236518-3074-40AA-9C51-7FA072249715}" name="Payment Mtd AP"/>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596617B-5BD5-4116-BCB9-02EC1A55FACC}" name="Table20" displayName="Table20" ref="N6:N10" totalsRowShown="0" headerRowDxfId="70">
  <tableColumns count="1">
    <tableColumn id="1" xr3:uid="{42F67BEA-BCD7-41B8-BB15-660FA2E1762E}" name="CRS620 Data forma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03DFCE3-CD98-4A07-AE9C-44CE4A6B6712}" name="Table12" displayName="Table12" ref="BZ6:BZ10" totalsRowShown="0" headerRowDxfId="69">
  <autoFilter ref="BZ6:BZ10" xr:uid="{AB017B05-3784-4DA0-A3C9-750D1FA45087}"/>
  <tableColumns count="1">
    <tableColumn id="1" xr3:uid="{078F030B-5F4F-45B2-80C2-A945FEFF463A}" name="Goods/Services"/>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0AC4E6F-CD2F-40AC-8BEB-6371D3796975}" name="Payment_Terms_M3_Xeeva" displayName="Payment_Terms_M3_Xeeva" ref="BS6:BV74" totalsRowShown="0" headerRowDxfId="68">
  <autoFilter ref="BS6:BV74" xr:uid="{1E676BEF-7FE1-4F01-996C-94379F51A0F3}"/>
  <sortState xmlns:xlrd2="http://schemas.microsoft.com/office/spreadsheetml/2017/richdata2" ref="BS7:BS74">
    <sortCondition descending="1" ref="BS22"/>
  </sortState>
  <tableColumns count="4">
    <tableColumn id="1" xr3:uid="{D9436B59-BCC3-49D7-8B69-D53B7F772B8B}" name="Paymet Terms"/>
    <tableColumn id="4" xr3:uid="{EB072CE2-9E67-4473-9AF7-A99BDBCACA63}" name="Movex MFS620Payment term" dataDxfId="67"/>
    <tableColumn id="2" xr3:uid="{B93C02AC-DA95-425A-B82E-CEC6157F2EF1}" name="Xeeva"/>
    <tableColumn id="3" xr3:uid="{901785B8-E757-4202-A2BE-5580D8CC606C}" name="Xeev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67CF61-6153-466A-8784-DBE0FC08C5C3}" name="Division_Code" displayName="Division_Code" ref="C6:C19" totalsRowShown="0" headerRowDxfId="97">
  <sortState xmlns:xlrd2="http://schemas.microsoft.com/office/spreadsheetml/2017/richdata2" ref="C7:C19">
    <sortCondition ref="C7"/>
  </sortState>
  <tableColumns count="1">
    <tableColumn id="1" xr3:uid="{7539498F-2390-499D-A7DD-BB2E041C1C4F}" name="Division Nam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72BEC43-79A9-44F5-996A-E4C48E66262A}" name="VATCodeMFS620" displayName="VATCodeMFS620" ref="CD6:CD12" totalsRowShown="0" headerRowDxfId="66">
  <autoFilter ref="CD6:CD12" xr:uid="{27070195-02E7-47F0-97EF-42FA5F481884}"/>
  <tableColumns count="1">
    <tableColumn id="1" xr3:uid="{AB10DFF2-E9A2-4DEE-94FA-7BBE2CE6CB9A}" name="MFS620/E Vat Codes for Local exceptio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9EC5FA0-D7A8-4EE9-80DA-1AC73E52A974}" name="Table22" displayName="Table22" ref="CF6:CH7" totalsRowShown="0" headerRowDxfId="65">
  <autoFilter ref="CF6:CH7" xr:uid="{C82B274D-9F73-425C-8DC7-A1E27C33B40C}"/>
  <tableColumns count="3">
    <tableColumn id="1" xr3:uid="{55209AB5-0D0D-4101-94E2-57F176460820}" name="Trm" dataDxfId="64"/>
    <tableColumn id="2" xr3:uid="{D9226E2A-66F8-4384-A5B6-DE9B0CC8A6BF}" name="Lng" dataDxfId="63"/>
    <tableColumn id="3" xr3:uid="{20F55804-96D7-4C8D-985C-C13E3BADA922}" name="Terms text" dataDxfId="6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201D985-7AF3-42E6-991E-ACF4CFB14C5F}" name="Supplier_Classification_SB" displayName="Supplier_Classification_SB" ref="CB6:CB10" tableType="queryTable" totalsRowShown="0" headerRowDxfId="61">
  <autoFilter ref="CB6:CB10" xr:uid="{4D247B1C-8E6F-467B-8356-F166E41F3551}"/>
  <tableColumns count="1">
    <tableColumn id="1" xr3:uid="{34DDEAEF-0F86-4D38-A89A-35D2F21145E6}" uniqueName="1" name="Supplier Classification" queryTableFieldId="1" dataDxfId="60"/>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DBC7692-F23E-400A-A9C5-FE6E15E212BF}" name="Table19" displayName="Table19" ref="AM6:AN18" totalsRowShown="0" headerRowDxfId="59" dataDxfId="57" headerRowBorderDxfId="58" tableBorderDxfId="56" totalsRowBorderDxfId="55">
  <autoFilter ref="AM6:AN18" xr:uid="{41C50ADC-4A01-405F-A60D-068A8105B6A1}"/>
  <tableColumns count="2">
    <tableColumn id="1" xr3:uid="{206DAADF-ACC6-4833-AAED-E6F65EE63A2B}" name="Categories" dataDxfId="54"/>
    <tableColumn id="2" xr3:uid="{5CCBFB71-0698-4A29-9887-DDD59C152B92}" name="Category Manager" dataDxfId="53"/>
  </tableColumns>
  <tableStyleInfo name="TableStyleDark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C07F984-032C-45AE-870D-FD0DDA339554}" name="Division_Code24" displayName="Division_Code24" ref="D6:D19" totalsRowShown="0" headerRowDxfId="52">
  <tableColumns count="1">
    <tableColumn id="1" xr3:uid="{242A93CE-1673-4DA2-AB18-2AB5826E56DC}" name="Division Co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53BB7E-1F25-4EAF-B61F-3EFEA3C8FDE0}" name="Supplier_Type" displayName="Supplier_Type" ref="F6:G10" totalsRowShown="0" headerRowDxfId="96">
  <tableColumns count="2">
    <tableColumn id="1" xr3:uid="{32DE8FBF-01B8-4412-83D1-4F1871389C00}" name="Supplier Type"/>
    <tableColumn id="2" xr3:uid="{08C539CF-4233-432C-9826-BA7E0C80230F}" name="Supplier Type _x000a_(Movex detail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1A2025-D4F4-43AA-820D-9581CD5D8733}" name="Table2" displayName="Table2" ref="V6:X256" totalsRowShown="0" headerRowDxfId="95">
  <tableColumns count="3">
    <tableColumn id="1" xr3:uid="{7E1A2E4B-B65A-4975-B8F7-471BB84FA6D8}" name="COUNTRY_NAME"/>
    <tableColumn id="2" xr3:uid="{97AB94DD-A649-418A-860A-3361107A4FF1}" name="ACTIVE"/>
    <tableColumn id="3" xr3:uid="{05239ECF-BCA3-4EE1-BDB2-39DA4DDFCD11}" name="COUNTRY_COD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6C5EFE-8331-40B7-9196-8E411C720A12}" name="Table1" displayName="Table1" ref="AJ6:AK25" headerRowDxfId="94" headerRowBorderDxfId="93" tableBorderDxfId="92">
  <autoFilter ref="AJ6:AK25" xr:uid="{A132C9B8-7D1E-4415-9041-147A8083DAF8}"/>
  <sortState xmlns:xlrd2="http://schemas.microsoft.com/office/spreadsheetml/2017/richdata2" ref="AJ7:AK59">
    <sortCondition ref="AJ7:AJ59"/>
  </sortState>
  <tableColumns count="2">
    <tableColumn id="2" xr3:uid="{FE83DF3E-3B34-48CF-99B0-2E95B57C8772}" name="Main Commodity Segment"/>
    <tableColumn id="3" xr3:uid="{A2F9FD51-F442-40AC-B26D-5AA0E6E1BE0F}" name="Segment Lead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8F7505E-CF97-4CE4-9ACC-D82B47880742}" name="Table64" displayName="Table64" ref="L6:L9" totalsRowShown="0" headerRowDxfId="91">
  <tableColumns count="1">
    <tableColumn id="1" xr3:uid="{5CCF674A-2A15-4274-A2E3-1BF6D6A3E77A}" name="Supplier Typ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DBD1362-0A26-4C15-A936-13C90C1D9A78}" name="Currency" displayName="Currency" ref="J6:J17" totalsRowShown="0" headerRowDxfId="90">
  <tableColumns count="1">
    <tableColumn id="1" xr3:uid="{7241A1D9-1196-4C65-A199-7A6C820A0C0A}" name="Default Currenc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E32A99-C8F7-4391-91E8-C0E06AAB6048}" name="Table8" displayName="Table8" ref="AG6:AH55" totalsRowShown="0" headerRowDxfId="89">
  <autoFilter ref="AG6:AH55" xr:uid="{F9D569F2-6D44-41F6-87E3-A7BD812E8010}"/>
  <sortState xmlns:xlrd2="http://schemas.microsoft.com/office/spreadsheetml/2017/richdata2" ref="AG7:AH55">
    <sortCondition ref="AG7"/>
  </sortState>
  <tableColumns count="2">
    <tableColumn id="1" xr3:uid="{7A37F4BC-0123-4DE9-BFA9-DAD589FAA3E4}" name="State"/>
    <tableColumn id="2" xr3:uid="{7DA21F2A-6376-4658-B3CA-FB3EB395BDA9}" name="Country"/>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E222380-C183-4D6D-9D3A-E92E46BF8F50}" name="Table9" displayName="Table9" ref="AP6:AP9" totalsRowShown="0" headerRowDxfId="88">
  <autoFilter ref="AP6:AP9" xr:uid="{32400B68-9E18-4D03-8BCE-A3AF2695969F}"/>
  <tableColumns count="1">
    <tableColumn id="1" xr3:uid="{37CE7157-9DED-44EC-8953-5A9F5E3DAE25}" name="Purchase Documents to be provide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Veoneer PPT">
      <a:dk1>
        <a:srgbClr val="323232"/>
      </a:dk1>
      <a:lt1>
        <a:srgbClr val="FFFFFF"/>
      </a:lt1>
      <a:dk2>
        <a:srgbClr val="DADADA"/>
      </a:dk2>
      <a:lt2>
        <a:srgbClr val="9D9D9D"/>
      </a:lt2>
      <a:accent1>
        <a:srgbClr val="001F47"/>
      </a:accent1>
      <a:accent2>
        <a:srgbClr val="60799A"/>
      </a:accent2>
      <a:accent3>
        <a:srgbClr val="AABAD2"/>
      </a:accent3>
      <a:accent4>
        <a:srgbClr val="6BB7AF"/>
      </a:accent4>
      <a:accent5>
        <a:srgbClr val="A6D4CF"/>
      </a:accent5>
      <a:accent6>
        <a:srgbClr val="D3E7E3"/>
      </a:accent6>
      <a:hlink>
        <a:srgbClr val="60799A"/>
      </a:hlink>
      <a:folHlink>
        <a:srgbClr val="7F7F7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8" dT="2021-04-06T05:50:18.04" personId="{80D66839-C913-4C13-B588-C83EAB9E36C0}" id="{3F24135C-CCF3-4752-8067-16EAE82FB9ED}">
    <text>wrong calculation method between M3 and Basware</text>
  </threadedComment>
  <threadedComment ref="BT10" dT="2021-04-06T05:57:49.31" personId="{80D66839-C913-4C13-B588-C83EAB9E36C0}" id="{86179169-A31D-4A3E-A3D0-DD35DBC38940}">
    <text>payment term in M3 is  70 days after month end. A new Payment term needs to be created in M3</text>
  </threadedComment>
  <threadedComment ref="BT13" dT="2021-04-06T05:50:18.04" personId="{80D66839-C913-4C13-B588-C83EAB9E36C0}" id="{19C7E0FC-6A64-4D87-AB9E-CDE52570E9EC}">
    <text>wrong calculation method between M3 and Basware</text>
  </threadedComment>
  <threadedComment ref="BT15" dT="2021-04-06T05:50:18.04" personId="{80D66839-C913-4C13-B588-C83EAB9E36C0}" id="{DC3E84D9-CDBD-4A3C-B16C-3809EDC98D1F}">
    <text>wrong calculation method between M3 and Basware</text>
  </threadedComment>
  <threadedComment ref="BT20" dT="2021-04-06T05:50:18.04" personId="{80D66839-C913-4C13-B588-C83EAB9E36C0}" id="{90D06389-AD0E-4E12-923A-EBA1CBAEBCCD}">
    <text>wrong calculation method between M3 and Basware</text>
  </threadedComment>
  <threadedComment ref="BT21" dT="2021-04-06T05:57:49.31" personId="{80D66839-C913-4C13-B588-C83EAB9E36C0}" id="{070BED81-F9B4-4DC6-A406-3423CF1984CE}">
    <text>payment term in M3 is  70 days after month end. A new Payment term needs to be created in M3</text>
  </threadedComment>
</ThreadedComments>
</file>

<file path=xl/threadedComments/threadedComment2.xml><?xml version="1.0" encoding="utf-8"?>
<ThreadedComments xmlns="http://schemas.microsoft.com/office/spreadsheetml/2018/threadedcomments" xmlns:x="http://schemas.openxmlformats.org/spreadsheetml/2006/main">
  <threadedComment ref="DM14" dT="2020-07-09T06:55:31.75" personId="{80D66839-C913-4C13-B588-C83EAB9E36C0}" id="{0D1E98BF-4A51-4F32-A668-09392CE2C996}">
    <text>09.07.2020 for Company code 200 the trade code  101 does not exists. Until now for France this field was left empty</text>
  </threadedComment>
  <threadedComment ref="DP14" dT="2020-07-09T06:58:19.96" personId="{80D66839-C913-4C13-B588-C83EAB9E36C0}" id="{71243A27-ABA1-4628-B2B2-14F8A958CDCF}">
    <text>09.07.2020 header added as the RPA needs a header, but in M3 the field has no name</text>
  </threadedComment>
  <threadedComment ref="DQ14" dT="2020-07-09T06:58:19.96" personId="{80D66839-C913-4C13-B588-C83EAB9E36C0}" id="{6C0B6A65-041D-4CB8-95B3-C6035191437B}">
    <text>09.07.2020 header added as the RPA needs a header, but in M3 the field has no name</text>
  </threadedComment>
  <threadedComment ref="BX15" dT="2020-07-09T07:09:02.15" personId="{80D66839-C913-4C13-B588-C83EAB9E36C0}" id="{8DA08D1D-E446-4F78-ADC8-8CE8D88164D1}">
    <text>09.07.2020 changed the Order type: for France the oredr type PUS does not exist. For france applyes: XEE for iNdirect suppliers and FRM for Direct suppliers</text>
  </threadedComment>
  <threadedComment ref="BX15" dT="2020-08-28T12:19:36.64" personId="{80D66839-C913-4C13-B588-C83EAB9E36C0}" id="{8D7B404D-4FE7-43CF-907A-04D1038AE21C}" parentId="{8DA08D1D-E446-4F78-ADC8-8CE8D88164D1}">
    <text>changed the Order type: for EH0 the order type PUS does not exist. For Head office applyes only IND</text>
  </threadedComment>
  <threadedComment ref="CF15" dT="2020-09-08T12:34:01.16" personId="{80D66839-C913-4C13-B588-C83EAB9E36C0}" id="{7A6EC46E-F4A8-40C2-9068-12281C3BC65D}">
    <text>08.09.2020 added a formula as for F50 the 99 does not exists for FR is only PAL or empty</text>
  </threadedComment>
</ThreadedComments>
</file>

<file path=xl/threadedComments/threadedComment3.xml><?xml version="1.0" encoding="utf-8"?>
<ThreadedComments xmlns="http://schemas.microsoft.com/office/spreadsheetml/2018/threadedcomments" xmlns:x="http://schemas.openxmlformats.org/spreadsheetml/2006/main">
  <threadedComment ref="J4" dT="2020-08-28T12:17:53.73" personId="{80D66839-C913-4C13-B588-C83EAB9E36C0}" id="{23EC47FB-E6B4-42A4-BE5C-92CCF5C13B2B}">
    <text>updated formula to leave blank if email address is not provided at all</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 Type="http://schemas.openxmlformats.org/officeDocument/2006/relationships/vmlDrawing" Target="../drawings/vmlDrawing4.vml"/><Relationship Id="rId21" Type="http://schemas.openxmlformats.org/officeDocument/2006/relationships/table" Target="../tables/table18.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2" Type="http://schemas.openxmlformats.org/officeDocument/2006/relationships/drawing" Target="../drawings/drawing3.xml"/><Relationship Id="rId16" Type="http://schemas.openxmlformats.org/officeDocument/2006/relationships/table" Target="../tables/table13.xml"/><Relationship Id="rId20" Type="http://schemas.openxmlformats.org/officeDocument/2006/relationships/table" Target="../tables/table17.xml"/><Relationship Id="rId29" Type="http://schemas.microsoft.com/office/2017/10/relationships/threadedComment" Target="../threadedComments/threadedComment1.xml"/><Relationship Id="rId1" Type="http://schemas.openxmlformats.org/officeDocument/2006/relationships/printerSettings" Target="../printerSettings/printerSettings7.bin"/><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comments" Target="../comments4.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mailto:sales@arxtron.com" TargetMode="External"/><Relationship Id="rId6" Type="http://schemas.microsoft.com/office/2017/10/relationships/threadedComment" Target="../threadedComments/threadedComment3.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O836"/>
  <sheetViews>
    <sheetView showGridLines="0" tabSelected="1" zoomScaleNormal="100" workbookViewId="0">
      <selection activeCell="O47" sqref="O47"/>
    </sheetView>
  </sheetViews>
  <sheetFormatPr defaultColWidth="11.42578125" defaultRowHeight="14.25" zeroHeight="1"/>
  <cols>
    <col min="1" max="1" width="2.5703125" style="320" customWidth="1"/>
    <col min="2" max="2" width="4.7109375" style="320" customWidth="1"/>
    <col min="3" max="3" width="25.140625" style="320" customWidth="1"/>
    <col min="4" max="4" width="15.140625" style="320" customWidth="1"/>
    <col min="5" max="9" width="14.7109375" style="320" customWidth="1"/>
    <col min="10" max="10" width="15.140625" style="320" customWidth="1"/>
    <col min="11" max="11" width="7.140625" style="2" customWidth="1"/>
    <col min="12" max="12" width="19.7109375" style="2" customWidth="1"/>
    <col min="13" max="13" width="4.140625" style="2" customWidth="1"/>
    <col min="14" max="14" width="5.42578125" style="2" customWidth="1"/>
    <col min="15" max="15" width="34.42578125" style="2" bestFit="1" customWidth="1"/>
    <col min="16" max="16384" width="11.42578125" style="2"/>
  </cols>
  <sheetData>
    <row r="1" spans="1:15" s="320" customFormat="1" ht="9.75" customHeight="1">
      <c r="A1" s="319" t="s">
        <v>2570</v>
      </c>
      <c r="D1" s="321"/>
      <c r="E1" s="321"/>
      <c r="F1" s="321"/>
      <c r="G1" s="322"/>
      <c r="H1" s="322"/>
      <c r="K1" s="319"/>
      <c r="L1" s="319"/>
      <c r="M1" s="1"/>
    </row>
    <row r="2" spans="1:15" s="320" customFormat="1" ht="39.6" customHeight="1">
      <c r="B2" s="452" t="s">
        <v>63</v>
      </c>
      <c r="C2" s="452"/>
      <c r="D2" s="452"/>
      <c r="E2" s="452"/>
      <c r="F2" s="452"/>
      <c r="G2" s="452"/>
      <c r="H2" s="452"/>
      <c r="I2" s="452"/>
      <c r="J2" s="452"/>
      <c r="K2" s="452"/>
      <c r="L2" s="452"/>
      <c r="M2" s="452"/>
    </row>
    <row r="3" spans="1:15" s="320" customFormat="1" ht="13.5" customHeight="1" thickBot="1">
      <c r="D3" s="321"/>
      <c r="E3" s="321"/>
      <c r="F3" s="321"/>
      <c r="G3" s="322"/>
      <c r="H3" s="322"/>
      <c r="K3" s="321"/>
      <c r="L3" s="321"/>
      <c r="M3" s="1"/>
    </row>
    <row r="4" spans="1:15" s="320" customFormat="1" ht="39.75" customHeight="1" thickBot="1">
      <c r="B4" s="461" t="s">
        <v>64</v>
      </c>
      <c r="C4" s="462"/>
      <c r="D4" s="462"/>
      <c r="E4" s="462"/>
      <c r="F4" s="462"/>
      <c r="G4" s="462"/>
      <c r="H4" s="462"/>
      <c r="I4" s="323" t="s">
        <v>65</v>
      </c>
      <c r="J4" s="324"/>
      <c r="K4" s="324"/>
      <c r="L4" s="324"/>
      <c r="M4" s="325"/>
    </row>
    <row r="5" spans="1:15" s="320" customFormat="1" ht="20.100000000000001" customHeight="1" thickBot="1">
      <c r="B5" s="326"/>
      <c r="C5" s="327"/>
      <c r="D5" s="327"/>
      <c r="E5" s="327"/>
      <c r="F5" s="327"/>
      <c r="G5" s="327"/>
      <c r="H5" s="327"/>
      <c r="I5" s="327"/>
      <c r="J5" s="327"/>
      <c r="K5" s="327"/>
      <c r="L5" s="327"/>
      <c r="M5" s="163"/>
    </row>
    <row r="6" spans="1:15" s="320" customFormat="1" ht="21.75" customHeight="1" thickBot="1">
      <c r="A6" s="334"/>
      <c r="B6" s="335"/>
      <c r="C6" s="454" t="s">
        <v>66</v>
      </c>
      <c r="D6" s="455"/>
      <c r="E6" s="472"/>
      <c r="F6" s="470"/>
      <c r="G6" s="470"/>
      <c r="H6" s="471"/>
      <c r="I6" s="470"/>
      <c r="J6" s="470"/>
      <c r="K6" s="470"/>
      <c r="L6" s="471"/>
      <c r="M6" s="164"/>
    </row>
    <row r="7" spans="1:15" s="320" customFormat="1" ht="20.100000000000001" customHeight="1" thickBot="1">
      <c r="B7" s="336"/>
      <c r="C7" s="337"/>
      <c r="D7" s="337"/>
      <c r="E7" s="337"/>
      <c r="F7" s="337"/>
      <c r="G7" s="337"/>
      <c r="H7" s="337"/>
      <c r="I7" s="337"/>
      <c r="J7" s="337"/>
      <c r="K7" s="338"/>
      <c r="L7" s="338"/>
      <c r="M7" s="164"/>
    </row>
    <row r="8" spans="1:15" s="320" customFormat="1" ht="20.100000000000001" customHeight="1" thickBot="1">
      <c r="A8" s="334"/>
      <c r="B8" s="336"/>
      <c r="C8" s="456" t="s">
        <v>67</v>
      </c>
      <c r="D8" s="457"/>
      <c r="E8" s="473" t="s">
        <v>11</v>
      </c>
      <c r="F8" s="463"/>
      <c r="G8" s="463"/>
      <c r="H8" s="464"/>
      <c r="I8" s="463" t="s">
        <v>2520</v>
      </c>
      <c r="J8" s="463"/>
      <c r="K8" s="463"/>
      <c r="L8" s="464"/>
      <c r="M8" s="165"/>
    </row>
    <row r="9" spans="1:15" s="320" customFormat="1" ht="20.100000000000001" customHeight="1">
      <c r="A9" s="334"/>
      <c r="B9" s="336"/>
      <c r="C9" s="407" t="s">
        <v>68</v>
      </c>
      <c r="D9" s="408"/>
      <c r="E9" s="474"/>
      <c r="F9" s="475"/>
      <c r="G9" s="475"/>
      <c r="H9" s="476"/>
      <c r="I9" s="465"/>
      <c r="J9" s="465"/>
      <c r="K9" s="465"/>
      <c r="L9" s="466"/>
      <c r="M9" s="165"/>
    </row>
    <row r="10" spans="1:15" s="320" customFormat="1" ht="20.100000000000001" customHeight="1">
      <c r="A10" s="334"/>
      <c r="B10" s="336"/>
      <c r="C10" s="407"/>
      <c r="D10" s="408"/>
      <c r="E10" s="477"/>
      <c r="F10" s="478"/>
      <c r="G10" s="478"/>
      <c r="H10" s="479"/>
      <c r="I10" s="467"/>
      <c r="J10" s="468"/>
      <c r="K10" s="468"/>
      <c r="L10" s="469"/>
      <c r="M10" s="165"/>
    </row>
    <row r="11" spans="1:15" s="320" customFormat="1" ht="20.100000000000001" customHeight="1">
      <c r="A11" s="334"/>
      <c r="B11" s="336"/>
      <c r="C11" s="407" t="s">
        <v>69</v>
      </c>
      <c r="D11" s="408"/>
      <c r="E11" s="499"/>
      <c r="F11" s="500"/>
      <c r="G11" s="500"/>
      <c r="H11" s="501"/>
      <c r="I11" s="506"/>
      <c r="J11" s="507"/>
      <c r="K11" s="507"/>
      <c r="L11" s="508"/>
      <c r="M11" s="165"/>
      <c r="O11" s="283" t="str">
        <f>IF(ISBLANK($E$11),"","Expected Postal Code Format for the country is:")</f>
        <v/>
      </c>
    </row>
    <row r="12" spans="1:15" s="320" customFormat="1" ht="20.100000000000001" customHeight="1">
      <c r="A12" s="334"/>
      <c r="B12" s="336"/>
      <c r="C12" s="407" t="s">
        <v>70</v>
      </c>
      <c r="D12" s="408"/>
      <c r="E12" s="502"/>
      <c r="F12" s="389"/>
      <c r="G12" s="389"/>
      <c r="H12" s="390"/>
      <c r="I12" s="506"/>
      <c r="J12" s="507"/>
      <c r="K12" s="507"/>
      <c r="L12" s="508"/>
      <c r="M12" s="165"/>
      <c r="O12" s="283" t="str">
        <f>IF(ISBLANK($E$11),"",VLOOKUP($E$11,Tabels!$CJ:$CM,4,0))</f>
        <v/>
      </c>
    </row>
    <row r="13" spans="1:15" s="320" customFormat="1" ht="20.100000000000001" customHeight="1">
      <c r="A13" s="334"/>
      <c r="B13" s="336"/>
      <c r="C13" s="407" t="s">
        <v>71</v>
      </c>
      <c r="D13" s="408"/>
      <c r="E13" s="502"/>
      <c r="F13" s="389"/>
      <c r="G13" s="389"/>
      <c r="H13" s="390"/>
      <c r="I13" s="506"/>
      <c r="J13" s="507"/>
      <c r="K13" s="507"/>
      <c r="L13" s="508"/>
      <c r="M13" s="165"/>
    </row>
    <row r="14" spans="1:15" s="320" customFormat="1" ht="20.100000000000001" customHeight="1" thickBot="1">
      <c r="A14" s="334"/>
      <c r="B14" s="336"/>
      <c r="C14" s="391" t="s">
        <v>2185</v>
      </c>
      <c r="D14" s="392"/>
      <c r="E14" s="503"/>
      <c r="F14" s="504"/>
      <c r="G14" s="504"/>
      <c r="H14" s="505"/>
      <c r="I14" s="509"/>
      <c r="J14" s="510"/>
      <c r="K14" s="510"/>
      <c r="L14" s="511"/>
      <c r="M14" s="165"/>
    </row>
    <row r="15" spans="1:15" s="320" customFormat="1" ht="15" thickBot="1">
      <c r="B15" s="336"/>
      <c r="C15" s="168"/>
      <c r="D15" s="168"/>
      <c r="E15" s="168"/>
      <c r="F15" s="168"/>
      <c r="G15" s="168"/>
      <c r="H15" s="337"/>
      <c r="I15" s="337"/>
      <c r="J15" s="168"/>
      <c r="K15" s="172"/>
      <c r="L15" s="172"/>
      <c r="M15" s="165"/>
    </row>
    <row r="16" spans="1:15" s="320" customFormat="1" ht="20.100000000000001" customHeight="1" thickBot="1">
      <c r="A16" s="334"/>
      <c r="B16" s="336"/>
      <c r="C16" s="401" t="s">
        <v>2517</v>
      </c>
      <c r="D16" s="402"/>
      <c r="E16" s="402"/>
      <c r="F16" s="402"/>
      <c r="G16" s="402"/>
      <c r="H16" s="402"/>
      <c r="I16" s="402"/>
      <c r="J16" s="402"/>
      <c r="K16" s="402"/>
      <c r="L16" s="403"/>
      <c r="M16" s="171"/>
    </row>
    <row r="17" spans="1:13" s="320" customFormat="1" ht="20.100000000000001" customHeight="1">
      <c r="A17" s="334"/>
      <c r="B17" s="336"/>
      <c r="C17" s="445" t="s">
        <v>2506</v>
      </c>
      <c r="D17" s="446"/>
      <c r="E17" s="458"/>
      <c r="F17" s="459"/>
      <c r="G17" s="460"/>
      <c r="H17" s="498" t="s">
        <v>2509</v>
      </c>
      <c r="I17" s="446"/>
      <c r="J17" s="404"/>
      <c r="K17" s="405"/>
      <c r="L17" s="406"/>
      <c r="M17" s="171"/>
    </row>
    <row r="18" spans="1:13" s="320" customFormat="1" ht="20.100000000000001" customHeight="1">
      <c r="A18" s="334"/>
      <c r="B18" s="336"/>
      <c r="C18" s="407" t="s">
        <v>2507</v>
      </c>
      <c r="D18" s="408"/>
      <c r="E18" s="438"/>
      <c r="F18" s="439"/>
      <c r="G18" s="440"/>
      <c r="H18" s="453" t="s">
        <v>74</v>
      </c>
      <c r="I18" s="408"/>
      <c r="J18" s="438"/>
      <c r="K18" s="439"/>
      <c r="L18" s="440"/>
      <c r="M18" s="171"/>
    </row>
    <row r="19" spans="1:13" s="320" customFormat="1" ht="20.100000000000001" customHeight="1">
      <c r="A19" s="334"/>
      <c r="B19" s="336"/>
      <c r="C19" s="407" t="s">
        <v>2508</v>
      </c>
      <c r="D19" s="408"/>
      <c r="E19" s="438"/>
      <c r="F19" s="439"/>
      <c r="G19" s="440"/>
      <c r="H19" s="453" t="s">
        <v>75</v>
      </c>
      <c r="I19" s="408"/>
      <c r="J19" s="438"/>
      <c r="K19" s="439"/>
      <c r="L19" s="440"/>
      <c r="M19" s="171"/>
    </row>
    <row r="20" spans="1:13" s="320" customFormat="1" ht="20.100000000000001" customHeight="1">
      <c r="A20" s="334"/>
      <c r="B20" s="336"/>
      <c r="C20" s="407" t="s">
        <v>2518</v>
      </c>
      <c r="D20" s="408"/>
      <c r="E20" s="512"/>
      <c r="F20" s="513"/>
      <c r="G20" s="427"/>
      <c r="H20" s="453" t="s">
        <v>2505</v>
      </c>
      <c r="I20" s="408"/>
      <c r="J20" s="438"/>
      <c r="K20" s="439"/>
      <c r="L20" s="440"/>
      <c r="M20" s="171"/>
    </row>
    <row r="21" spans="1:13" s="320" customFormat="1" ht="20.100000000000001" customHeight="1">
      <c r="A21" s="334"/>
      <c r="B21" s="336"/>
      <c r="C21" s="407" t="s">
        <v>2532</v>
      </c>
      <c r="D21" s="408"/>
      <c r="E21" s="328"/>
      <c r="F21" s="340" t="s">
        <v>2519</v>
      </c>
      <c r="G21" s="329"/>
      <c r="H21" s="453" t="s">
        <v>72</v>
      </c>
      <c r="I21" s="408"/>
      <c r="J21" s="274"/>
      <c r="K21" s="430"/>
      <c r="L21" s="431"/>
      <c r="M21" s="171"/>
    </row>
    <row r="22" spans="1:13" s="320" customFormat="1" ht="20.100000000000001" customHeight="1">
      <c r="A22" s="334"/>
      <c r="B22" s="336"/>
      <c r="C22" s="407" t="s">
        <v>2533</v>
      </c>
      <c r="D22" s="408"/>
      <c r="E22" s="330"/>
      <c r="F22" s="340" t="s">
        <v>2519</v>
      </c>
      <c r="G22" s="331"/>
      <c r="H22" s="453" t="s">
        <v>73</v>
      </c>
      <c r="I22" s="408"/>
      <c r="J22" s="432"/>
      <c r="K22" s="433"/>
      <c r="L22" s="434"/>
      <c r="M22" s="171"/>
    </row>
    <row r="23" spans="1:13" s="320" customFormat="1" ht="20.100000000000001" customHeight="1">
      <c r="A23" s="334"/>
      <c r="B23" s="336"/>
      <c r="C23" s="407" t="s">
        <v>2534</v>
      </c>
      <c r="D23" s="408"/>
      <c r="E23" s="332"/>
      <c r="F23" s="341" t="s">
        <v>2519</v>
      </c>
      <c r="G23" s="333"/>
      <c r="H23" s="407" t="s">
        <v>2537</v>
      </c>
      <c r="I23" s="408"/>
      <c r="J23" s="435"/>
      <c r="K23" s="436"/>
      <c r="L23" s="437"/>
      <c r="M23" s="171"/>
    </row>
    <row r="24" spans="1:13" s="320" customFormat="1" ht="20.100000000000001" customHeight="1">
      <c r="A24" s="334"/>
      <c r="B24" s="336"/>
      <c r="C24" s="407" t="s">
        <v>2535</v>
      </c>
      <c r="D24" s="408"/>
      <c r="E24" s="490"/>
      <c r="F24" s="491"/>
      <c r="G24" s="491"/>
      <c r="H24" s="491"/>
      <c r="I24" s="491"/>
      <c r="J24" s="491"/>
      <c r="K24" s="491"/>
      <c r="L24" s="492"/>
      <c r="M24" s="171"/>
    </row>
    <row r="25" spans="1:13" s="320" customFormat="1" ht="20.100000000000001" customHeight="1" thickBot="1">
      <c r="A25" s="334"/>
      <c r="B25" s="336"/>
      <c r="C25" s="391" t="s">
        <v>2536</v>
      </c>
      <c r="D25" s="392"/>
      <c r="E25" s="493"/>
      <c r="F25" s="494"/>
      <c r="G25" s="494"/>
      <c r="H25" s="494"/>
      <c r="I25" s="494"/>
      <c r="J25" s="494"/>
      <c r="K25" s="494"/>
      <c r="L25" s="495"/>
      <c r="M25" s="171"/>
    </row>
    <row r="26" spans="1:13" s="320" customFormat="1" ht="15" thickBot="1">
      <c r="A26" s="334"/>
      <c r="B26" s="336"/>
      <c r="C26" s="267"/>
      <c r="D26" s="267"/>
      <c r="E26" s="267"/>
      <c r="F26" s="267"/>
      <c r="G26" s="267"/>
      <c r="H26" s="267"/>
      <c r="I26" s="342"/>
      <c r="J26" s="343"/>
      <c r="K26" s="266"/>
      <c r="L26" s="266"/>
      <c r="M26" s="166"/>
    </row>
    <row r="27" spans="1:13" s="320" customFormat="1" ht="20.100000000000001" customHeight="1" thickBot="1">
      <c r="A27" s="334"/>
      <c r="B27" s="336"/>
      <c r="C27" s="416" t="s">
        <v>84</v>
      </c>
      <c r="D27" s="417"/>
      <c r="E27" s="417"/>
      <c r="F27" s="417"/>
      <c r="G27" s="417"/>
      <c r="H27" s="417"/>
      <c r="I27" s="417"/>
      <c r="J27" s="417"/>
      <c r="K27" s="417"/>
      <c r="L27" s="418"/>
      <c r="M27" s="166"/>
    </row>
    <row r="28" spans="1:13" s="320" customFormat="1" ht="20.100000000000001" customHeight="1" thickBot="1">
      <c r="A28" s="334"/>
      <c r="B28" s="336"/>
      <c r="C28" s="344" t="s">
        <v>85</v>
      </c>
      <c r="D28" s="345" t="s">
        <v>86</v>
      </c>
      <c r="E28" s="346" t="s">
        <v>87</v>
      </c>
      <c r="F28" s="347" t="s">
        <v>22</v>
      </c>
      <c r="G28" s="348" t="s">
        <v>24</v>
      </c>
      <c r="H28" s="349"/>
      <c r="I28" s="443" t="s">
        <v>34</v>
      </c>
      <c r="J28" s="444"/>
      <c r="K28" s="443" t="s">
        <v>88</v>
      </c>
      <c r="L28" s="497"/>
      <c r="M28" s="166"/>
    </row>
    <row r="29" spans="1:13" s="320" customFormat="1" ht="20.100000000000001" customHeight="1">
      <c r="A29" s="334"/>
      <c r="B29" s="336"/>
      <c r="C29" s="350" t="s">
        <v>2530</v>
      </c>
      <c r="D29" s="378"/>
      <c r="E29" s="378"/>
      <c r="F29" s="380"/>
      <c r="G29" s="571"/>
      <c r="H29" s="572"/>
      <c r="I29" s="573"/>
      <c r="J29" s="574"/>
      <c r="K29" s="441"/>
      <c r="L29" s="442"/>
      <c r="M29" s="166"/>
    </row>
    <row r="30" spans="1:13" s="320" customFormat="1" ht="20.100000000000001" customHeight="1">
      <c r="A30" s="334"/>
      <c r="B30" s="336"/>
      <c r="C30" s="350" t="s">
        <v>89</v>
      </c>
      <c r="D30" s="378"/>
      <c r="E30" s="378"/>
      <c r="F30" s="380"/>
      <c r="G30" s="579"/>
      <c r="H30" s="580"/>
      <c r="I30" s="581"/>
      <c r="J30" s="581"/>
      <c r="K30" s="441"/>
      <c r="L30" s="442"/>
      <c r="M30" s="166"/>
    </row>
    <row r="31" spans="1:13" s="320" customFormat="1" ht="20.100000000000001" customHeight="1">
      <c r="A31" s="334"/>
      <c r="B31" s="336"/>
      <c r="C31" s="350" t="s">
        <v>2208</v>
      </c>
      <c r="D31" s="378"/>
      <c r="E31" s="378"/>
      <c r="F31" s="380"/>
      <c r="G31" s="579"/>
      <c r="H31" s="580"/>
      <c r="I31" s="581"/>
      <c r="J31" s="581"/>
      <c r="K31" s="441"/>
      <c r="L31" s="442"/>
      <c r="M31" s="166"/>
    </row>
    <row r="32" spans="1:13" s="320" customFormat="1" ht="20.100000000000001" customHeight="1">
      <c r="A32" s="334"/>
      <c r="B32" s="336"/>
      <c r="C32" s="350" t="s">
        <v>90</v>
      </c>
      <c r="D32" s="378"/>
      <c r="E32" s="378"/>
      <c r="F32" s="380"/>
      <c r="G32" s="579"/>
      <c r="H32" s="580"/>
      <c r="I32" s="581"/>
      <c r="J32" s="581"/>
      <c r="K32" s="441"/>
      <c r="L32" s="442"/>
      <c r="M32" s="166"/>
    </row>
    <row r="33" spans="1:14" s="320" customFormat="1" ht="20.100000000000001" customHeight="1">
      <c r="A33" s="334"/>
      <c r="B33" s="336"/>
      <c r="C33" s="350" t="s">
        <v>91</v>
      </c>
      <c r="D33" s="378"/>
      <c r="E33" s="378"/>
      <c r="F33" s="380"/>
      <c r="G33" s="579"/>
      <c r="H33" s="580"/>
      <c r="I33" s="581"/>
      <c r="J33" s="581"/>
      <c r="K33" s="441"/>
      <c r="L33" s="442"/>
      <c r="M33" s="268"/>
    </row>
    <row r="34" spans="1:14" s="320" customFormat="1" ht="20.100000000000001" customHeight="1">
      <c r="A34" s="334"/>
      <c r="B34" s="335"/>
      <c r="C34" s="339" t="s">
        <v>93</v>
      </c>
      <c r="D34" s="378"/>
      <c r="E34" s="378"/>
      <c r="F34" s="380"/>
      <c r="G34" s="579"/>
      <c r="H34" s="580"/>
      <c r="I34" s="581"/>
      <c r="J34" s="581"/>
      <c r="K34" s="441"/>
      <c r="L34" s="442"/>
      <c r="M34" s="167"/>
    </row>
    <row r="35" spans="1:14" s="320" customFormat="1" ht="20.100000000000001" customHeight="1">
      <c r="A35" s="334"/>
      <c r="B35" s="335"/>
      <c r="C35" s="339" t="s">
        <v>94</v>
      </c>
      <c r="D35" s="378"/>
      <c r="E35" s="378"/>
      <c r="F35" s="380"/>
      <c r="G35" s="579"/>
      <c r="H35" s="580"/>
      <c r="I35" s="581"/>
      <c r="J35" s="581"/>
      <c r="K35" s="441"/>
      <c r="L35" s="442"/>
      <c r="M35" s="167"/>
    </row>
    <row r="36" spans="1:14" s="320" customFormat="1" ht="20.100000000000001" customHeight="1">
      <c r="A36" s="334"/>
      <c r="B36" s="335"/>
      <c r="C36" s="339" t="s">
        <v>95</v>
      </c>
      <c r="D36" s="378"/>
      <c r="E36" s="378"/>
      <c r="F36" s="380"/>
      <c r="G36" s="579"/>
      <c r="H36" s="580"/>
      <c r="I36" s="581"/>
      <c r="J36" s="581"/>
      <c r="K36" s="441"/>
      <c r="L36" s="442"/>
      <c r="M36" s="167"/>
    </row>
    <row r="37" spans="1:14" s="320" customFormat="1" ht="20.100000000000001" customHeight="1">
      <c r="A37" s="334"/>
      <c r="B37" s="335"/>
      <c r="C37" s="339" t="s">
        <v>2531</v>
      </c>
      <c r="D37" s="378"/>
      <c r="E37" s="378"/>
      <c r="F37" s="380"/>
      <c r="G37" s="579"/>
      <c r="H37" s="580"/>
      <c r="I37" s="581"/>
      <c r="J37" s="581"/>
      <c r="K37" s="441"/>
      <c r="L37" s="442"/>
      <c r="M37" s="167"/>
    </row>
    <row r="38" spans="1:14" s="320" customFormat="1" ht="20.100000000000001" customHeight="1">
      <c r="A38" s="334"/>
      <c r="B38" s="335"/>
      <c r="C38" s="351" t="s">
        <v>2538</v>
      </c>
      <c r="D38" s="378"/>
      <c r="E38" s="378"/>
      <c r="F38" s="380"/>
      <c r="G38" s="579"/>
      <c r="H38" s="580"/>
      <c r="I38" s="581"/>
      <c r="J38" s="581"/>
      <c r="K38" s="441"/>
      <c r="L38" s="442"/>
      <c r="M38" s="167"/>
    </row>
    <row r="39" spans="1:14" s="320" customFormat="1" ht="20.100000000000001" customHeight="1">
      <c r="A39" s="334"/>
      <c r="B39" s="335"/>
      <c r="C39" s="351" t="s">
        <v>2539</v>
      </c>
      <c r="D39" s="378"/>
      <c r="E39" s="378"/>
      <c r="F39" s="380"/>
      <c r="G39" s="579"/>
      <c r="H39" s="580"/>
      <c r="I39" s="581"/>
      <c r="J39" s="581"/>
      <c r="K39" s="441"/>
      <c r="L39" s="442"/>
      <c r="M39" s="167"/>
    </row>
    <row r="40" spans="1:14" s="320" customFormat="1" ht="20.100000000000001" customHeight="1">
      <c r="A40" s="334"/>
      <c r="B40" s="335"/>
      <c r="C40" s="351" t="s">
        <v>2573</v>
      </c>
      <c r="D40" s="378"/>
      <c r="E40" s="378"/>
      <c r="F40" s="380"/>
      <c r="G40" s="579"/>
      <c r="H40" s="580"/>
      <c r="I40" s="581"/>
      <c r="J40" s="581"/>
      <c r="K40" s="441"/>
      <c r="L40" s="442"/>
      <c r="M40" s="167"/>
    </row>
    <row r="41" spans="1:14" s="320" customFormat="1" ht="20.100000000000001" customHeight="1">
      <c r="A41" s="334"/>
      <c r="B41" s="335"/>
      <c r="C41" s="351" t="s">
        <v>2574</v>
      </c>
      <c r="D41" s="378"/>
      <c r="E41" s="378"/>
      <c r="F41" s="380"/>
      <c r="G41" s="579"/>
      <c r="H41" s="580"/>
      <c r="I41" s="581"/>
      <c r="J41" s="581"/>
      <c r="K41" s="441"/>
      <c r="L41" s="442"/>
      <c r="M41" s="167"/>
    </row>
    <row r="42" spans="1:14" s="320" customFormat="1" ht="20.100000000000001" customHeight="1" thickBot="1">
      <c r="A42" s="334"/>
      <c r="B42" s="335"/>
      <c r="C42" s="352" t="s">
        <v>2540</v>
      </c>
      <c r="D42" s="378"/>
      <c r="E42" s="378"/>
      <c r="F42" s="380"/>
      <c r="G42" s="575"/>
      <c r="H42" s="576"/>
      <c r="I42" s="577"/>
      <c r="J42" s="578"/>
      <c r="K42" s="441"/>
      <c r="L42" s="442"/>
      <c r="M42" s="167"/>
    </row>
    <row r="43" spans="1:14" s="320" customFormat="1" ht="20.100000000000001" customHeight="1" thickBot="1">
      <c r="A43" s="334"/>
      <c r="B43" s="335"/>
      <c r="C43" s="338"/>
      <c r="D43" s="338"/>
      <c r="E43" s="338"/>
      <c r="F43" s="338"/>
      <c r="G43" s="338"/>
      <c r="H43" s="338"/>
      <c r="I43" s="338"/>
      <c r="J43" s="338"/>
      <c r="K43" s="169"/>
      <c r="L43" s="169"/>
      <c r="M43" s="167"/>
      <c r="N43" s="162"/>
    </row>
    <row r="44" spans="1:14" s="320" customFormat="1" ht="20.100000000000001" customHeight="1" thickBot="1">
      <c r="A44" s="334"/>
      <c r="B44" s="335"/>
      <c r="C44" s="416" t="s">
        <v>96</v>
      </c>
      <c r="D44" s="417"/>
      <c r="E44" s="417"/>
      <c r="F44" s="417"/>
      <c r="G44" s="417"/>
      <c r="H44" s="417"/>
      <c r="I44" s="417"/>
      <c r="J44" s="417"/>
      <c r="K44" s="417"/>
      <c r="L44" s="418"/>
      <c r="M44" s="165"/>
      <c r="N44" s="1"/>
    </row>
    <row r="45" spans="1:14" s="320" customFormat="1" ht="20.100000000000001" customHeight="1" thickBot="1">
      <c r="A45" s="334"/>
      <c r="B45" s="335"/>
      <c r="C45" s="424" t="s">
        <v>2521</v>
      </c>
      <c r="D45" s="425"/>
      <c r="E45" s="425"/>
      <c r="F45" s="425"/>
      <c r="G45" s="425"/>
      <c r="H45" s="496" t="str">
        <f>IF($L46="Yes","Are you supplying Goods or Services or both ?","")</f>
        <v/>
      </c>
      <c r="I45" s="496"/>
      <c r="J45" s="496"/>
      <c r="K45" s="496"/>
      <c r="L45" s="276"/>
      <c r="M45" s="165"/>
      <c r="N45" s="1"/>
    </row>
    <row r="46" spans="1:14" s="320" customFormat="1" ht="20.100000000000001" customHeight="1" thickBot="1">
      <c r="A46" s="334"/>
      <c r="B46" s="335"/>
      <c r="C46" s="421" t="s">
        <v>2575</v>
      </c>
      <c r="D46" s="422"/>
      <c r="E46" s="422"/>
      <c r="F46" s="275"/>
      <c r="G46" s="338"/>
      <c r="H46" s="421" t="s">
        <v>2576</v>
      </c>
      <c r="I46" s="422"/>
      <c r="J46" s="422"/>
      <c r="K46" s="423"/>
      <c r="L46" s="275"/>
      <c r="M46" s="165"/>
      <c r="N46" s="1"/>
    </row>
    <row r="47" spans="1:14" s="320" customFormat="1" ht="20.100000000000001" customHeight="1" thickBot="1">
      <c r="A47" s="334"/>
      <c r="B47" s="335"/>
      <c r="C47" s="338"/>
      <c r="D47" s="338"/>
      <c r="E47" s="338"/>
      <c r="F47" s="338"/>
      <c r="G47" s="338"/>
      <c r="H47" s="338"/>
      <c r="I47" s="338"/>
      <c r="J47" s="338"/>
      <c r="K47" s="170"/>
      <c r="L47" s="170"/>
      <c r="M47" s="165"/>
      <c r="N47" s="1"/>
    </row>
    <row r="48" spans="1:14" s="320" customFormat="1" ht="20.100000000000001" customHeight="1" thickBot="1">
      <c r="A48" s="334"/>
      <c r="B48" s="335"/>
      <c r="C48" s="428" t="s">
        <v>2217</v>
      </c>
      <c r="D48" s="429"/>
      <c r="E48" s="429"/>
      <c r="F48" s="353" t="s">
        <v>97</v>
      </c>
      <c r="G48" s="429" t="s">
        <v>82</v>
      </c>
      <c r="H48" s="429"/>
      <c r="I48" s="429" t="s">
        <v>83</v>
      </c>
      <c r="J48" s="429"/>
      <c r="K48" s="487" t="s">
        <v>1970</v>
      </c>
      <c r="L48" s="488"/>
      <c r="M48" s="354"/>
    </row>
    <row r="49" spans="1:15" s="320" customFormat="1" ht="20.100000000000001" customHeight="1">
      <c r="A49" s="334"/>
      <c r="B49" s="335"/>
      <c r="C49" s="445" t="s">
        <v>99</v>
      </c>
      <c r="D49" s="446"/>
      <c r="E49" s="272"/>
      <c r="F49" s="269"/>
      <c r="G49" s="450"/>
      <c r="H49" s="451"/>
      <c r="I49" s="450"/>
      <c r="J49" s="451"/>
      <c r="K49" s="450"/>
      <c r="L49" s="489"/>
      <c r="M49" s="354"/>
    </row>
    <row r="50" spans="1:15" s="320" customFormat="1" ht="20.100000000000001" customHeight="1">
      <c r="A50" s="334"/>
      <c r="B50" s="335"/>
      <c r="C50" s="407" t="s">
        <v>100</v>
      </c>
      <c r="D50" s="408"/>
      <c r="E50" s="182"/>
      <c r="F50" s="270"/>
      <c r="G50" s="447"/>
      <c r="H50" s="389"/>
      <c r="I50" s="389"/>
      <c r="J50" s="389"/>
      <c r="K50" s="389"/>
      <c r="L50" s="390"/>
      <c r="M50" s="354"/>
      <c r="O50" s="355"/>
    </row>
    <row r="51" spans="1:15" s="320" customFormat="1" ht="20.100000000000001" customHeight="1">
      <c r="A51" s="334"/>
      <c r="B51" s="335"/>
      <c r="C51" s="407" t="s">
        <v>98</v>
      </c>
      <c r="D51" s="408"/>
      <c r="E51" s="182"/>
      <c r="F51" s="270"/>
      <c r="G51" s="447"/>
      <c r="H51" s="389"/>
      <c r="I51" s="481"/>
      <c r="J51" s="447"/>
      <c r="K51" s="389"/>
      <c r="L51" s="390"/>
      <c r="M51" s="354"/>
    </row>
    <row r="52" spans="1:15" s="320" customFormat="1" ht="20.100000000000001" customHeight="1">
      <c r="A52" s="334"/>
      <c r="B52" s="335"/>
      <c r="C52" s="339" t="s">
        <v>2753</v>
      </c>
      <c r="D52" s="377"/>
      <c r="E52" s="182"/>
      <c r="F52" s="270"/>
      <c r="G52" s="447"/>
      <c r="H52" s="389"/>
      <c r="I52" s="389"/>
      <c r="J52" s="389"/>
      <c r="K52" s="389"/>
      <c r="L52" s="390"/>
      <c r="M52" s="354"/>
    </row>
    <row r="53" spans="1:15" s="320" customFormat="1" ht="20.100000000000001" customHeight="1">
      <c r="A53" s="334"/>
      <c r="B53" s="335"/>
      <c r="C53" s="339" t="s">
        <v>2754</v>
      </c>
      <c r="D53" s="377"/>
      <c r="E53" s="182"/>
      <c r="F53" s="270"/>
      <c r="G53" s="447"/>
      <c r="H53" s="389"/>
      <c r="I53" s="389"/>
      <c r="J53" s="389"/>
      <c r="K53" s="389"/>
      <c r="L53" s="390"/>
      <c r="M53" s="354"/>
    </row>
    <row r="54" spans="1:15" s="320" customFormat="1" ht="20.100000000000001" customHeight="1">
      <c r="A54" s="334"/>
      <c r="B54" s="335"/>
      <c r="C54" s="414" t="str">
        <f>IF($L$46="Yes","Veoneer Germany","")</f>
        <v/>
      </c>
      <c r="D54" s="415"/>
      <c r="E54" s="182"/>
      <c r="F54" s="270"/>
      <c r="G54" s="397"/>
      <c r="H54" s="398"/>
      <c r="I54" s="397"/>
      <c r="J54" s="398"/>
      <c r="K54" s="426"/>
      <c r="L54" s="427"/>
      <c r="M54" s="354"/>
    </row>
    <row r="55" spans="1:15" s="320" customFormat="1" ht="20.100000000000001" customHeight="1">
      <c r="A55" s="334"/>
      <c r="B55" s="335"/>
      <c r="C55" s="414" t="str">
        <f>IF($L$46="Yes","Veoneer India","")</f>
        <v/>
      </c>
      <c r="D55" s="415"/>
      <c r="E55" s="182"/>
      <c r="F55" s="270"/>
      <c r="G55" s="397"/>
      <c r="H55" s="398"/>
      <c r="I55" s="397"/>
      <c r="J55" s="398"/>
      <c r="K55" s="426"/>
      <c r="L55" s="427"/>
      <c r="M55" s="354"/>
    </row>
    <row r="56" spans="1:15" s="320" customFormat="1" ht="20.100000000000001" customHeight="1">
      <c r="A56" s="334"/>
      <c r="B56" s="335"/>
      <c r="C56" s="414" t="str">
        <f>IF($L$46="Yes","Veoneer Japan","")</f>
        <v/>
      </c>
      <c r="D56" s="415"/>
      <c r="E56" s="182"/>
      <c r="F56" s="270"/>
      <c r="G56" s="397"/>
      <c r="H56" s="398"/>
      <c r="I56" s="397"/>
      <c r="J56" s="398"/>
      <c r="K56" s="426"/>
      <c r="L56" s="427"/>
      <c r="M56" s="354"/>
    </row>
    <row r="57" spans="1:15" s="320" customFormat="1" ht="20.100000000000001" customHeight="1">
      <c r="A57" s="334"/>
      <c r="B57" s="335"/>
      <c r="C57" s="414" t="str">
        <f>IF($L$46="Yes","Veoneer Korea","")</f>
        <v/>
      </c>
      <c r="D57" s="415"/>
      <c r="E57" s="182"/>
      <c r="F57" s="270"/>
      <c r="G57" s="397"/>
      <c r="H57" s="398"/>
      <c r="I57" s="397"/>
      <c r="J57" s="398"/>
      <c r="K57" s="426"/>
      <c r="L57" s="427"/>
      <c r="M57" s="354"/>
    </row>
    <row r="58" spans="1:15" s="320" customFormat="1" ht="20.100000000000001" customHeight="1">
      <c r="A58" s="334"/>
      <c r="B58" s="335"/>
      <c r="C58" s="414" t="str">
        <f>IF($L$46="Yes","Veoneer Romania","")</f>
        <v/>
      </c>
      <c r="D58" s="415"/>
      <c r="E58" s="182"/>
      <c r="F58" s="270"/>
      <c r="G58" s="397"/>
      <c r="H58" s="398"/>
      <c r="I58" s="397"/>
      <c r="J58" s="398"/>
      <c r="K58" s="426"/>
      <c r="L58" s="427"/>
      <c r="M58" s="354"/>
      <c r="O58" s="356"/>
    </row>
    <row r="59" spans="1:15" s="320" customFormat="1" ht="20.100000000000001" customHeight="1">
      <c r="A59" s="334"/>
      <c r="B59" s="335"/>
      <c r="C59" s="414" t="str">
        <f>IF($L$46="Yes","Veoneer UK","")</f>
        <v/>
      </c>
      <c r="D59" s="415"/>
      <c r="E59" s="182"/>
      <c r="F59" s="270"/>
      <c r="G59" s="397"/>
      <c r="H59" s="398"/>
      <c r="I59" s="397"/>
      <c r="J59" s="398"/>
      <c r="K59" s="426"/>
      <c r="L59" s="427"/>
      <c r="M59" s="354"/>
    </row>
    <row r="60" spans="1:15" s="320" customFormat="1" ht="20.100000000000001" customHeight="1" thickBot="1">
      <c r="A60" s="334"/>
      <c r="B60" s="335"/>
      <c r="C60" s="448" t="str">
        <f>IF($L$46="Yes","Veoneer USA","")</f>
        <v/>
      </c>
      <c r="D60" s="449"/>
      <c r="E60" s="183"/>
      <c r="F60" s="271"/>
      <c r="G60" s="399"/>
      <c r="H60" s="400"/>
      <c r="I60" s="399"/>
      <c r="J60" s="400"/>
      <c r="K60" s="412"/>
      <c r="L60" s="413"/>
      <c r="M60" s="354"/>
    </row>
    <row r="61" spans="1:15" s="320" customFormat="1" ht="20.100000000000001" customHeight="1" thickBot="1">
      <c r="A61" s="334"/>
      <c r="B61" s="335"/>
      <c r="C61" s="169"/>
      <c r="D61" s="169"/>
      <c r="E61" s="169"/>
      <c r="F61" s="169"/>
      <c r="G61" s="169"/>
      <c r="H61" s="169"/>
      <c r="I61" s="169"/>
      <c r="J61" s="169"/>
      <c r="K61" s="169"/>
      <c r="L61" s="169"/>
      <c r="M61" s="354"/>
    </row>
    <row r="62" spans="1:15" s="320" customFormat="1" ht="20.100000000000001" customHeight="1" thickBot="1">
      <c r="A62" s="334"/>
      <c r="B62" s="335"/>
      <c r="C62" s="401" t="s">
        <v>76</v>
      </c>
      <c r="D62" s="402"/>
      <c r="E62" s="402"/>
      <c r="F62" s="402"/>
      <c r="G62" s="403"/>
      <c r="H62" s="419" t="s">
        <v>2525</v>
      </c>
      <c r="I62" s="420"/>
      <c r="J62" s="420"/>
      <c r="K62" s="420"/>
      <c r="L62" s="420"/>
      <c r="M62" s="354"/>
    </row>
    <row r="63" spans="1:15" s="320" customFormat="1" ht="20.100000000000001" customHeight="1">
      <c r="A63" s="334"/>
      <c r="B63" s="335"/>
      <c r="C63" s="445" t="s">
        <v>77</v>
      </c>
      <c r="D63" s="446"/>
      <c r="E63" s="404"/>
      <c r="F63" s="405"/>
      <c r="G63" s="406"/>
      <c r="H63" s="482" t="s">
        <v>2526</v>
      </c>
      <c r="I63" s="483"/>
      <c r="J63" s="396"/>
      <c r="K63" s="396"/>
      <c r="L63" s="396"/>
      <c r="M63" s="354"/>
    </row>
    <row r="64" spans="1:15" s="320" customFormat="1" ht="20.100000000000001" customHeight="1">
      <c r="A64" s="334"/>
      <c r="B64" s="335"/>
      <c r="C64" s="407" t="s">
        <v>78</v>
      </c>
      <c r="D64" s="408"/>
      <c r="E64" s="438"/>
      <c r="F64" s="439"/>
      <c r="G64" s="440"/>
      <c r="H64" s="482" t="s">
        <v>2522</v>
      </c>
      <c r="I64" s="483"/>
      <c r="J64" s="396"/>
      <c r="K64" s="396"/>
      <c r="L64" s="396"/>
      <c r="M64" s="354"/>
    </row>
    <row r="65" spans="1:13" s="320" customFormat="1" ht="20.100000000000001" customHeight="1">
      <c r="A65" s="334"/>
      <c r="B65" s="335"/>
      <c r="C65" s="407" t="s">
        <v>79</v>
      </c>
      <c r="D65" s="408"/>
      <c r="E65" s="438"/>
      <c r="F65" s="439"/>
      <c r="G65" s="440"/>
      <c r="H65" s="482" t="s">
        <v>2523</v>
      </c>
      <c r="I65" s="483"/>
      <c r="J65" s="484"/>
      <c r="K65" s="484"/>
      <c r="L65" s="484"/>
      <c r="M65" s="354"/>
    </row>
    <row r="66" spans="1:13" s="320" customFormat="1" ht="20.100000000000001" customHeight="1">
      <c r="A66" s="334"/>
      <c r="B66" s="335"/>
      <c r="C66" s="407" t="s">
        <v>80</v>
      </c>
      <c r="D66" s="408"/>
      <c r="E66" s="438"/>
      <c r="F66" s="439"/>
      <c r="G66" s="440"/>
      <c r="H66" s="482" t="s">
        <v>2524</v>
      </c>
      <c r="I66" s="483"/>
      <c r="J66" s="485"/>
      <c r="K66" s="485"/>
      <c r="L66" s="485"/>
      <c r="M66" s="354"/>
    </row>
    <row r="67" spans="1:13" s="320" customFormat="1" ht="20.100000000000001" customHeight="1">
      <c r="A67" s="334"/>
      <c r="B67" s="335"/>
      <c r="C67" s="407" t="s">
        <v>81</v>
      </c>
      <c r="D67" s="408"/>
      <c r="E67" s="409"/>
      <c r="F67" s="410"/>
      <c r="G67" s="411"/>
      <c r="H67" s="482" t="s">
        <v>81</v>
      </c>
      <c r="I67" s="483"/>
      <c r="J67" s="485"/>
      <c r="K67" s="485"/>
      <c r="L67" s="485"/>
      <c r="M67" s="354"/>
    </row>
    <row r="68" spans="1:13" s="320" customFormat="1" ht="20.100000000000001" customHeight="1" thickBot="1">
      <c r="A68" s="334"/>
      <c r="B68" s="335"/>
      <c r="C68" s="391" t="str">
        <f>IF($E$11="United States","ABAN / Fedwire Routing","")</f>
        <v/>
      </c>
      <c r="D68" s="392"/>
      <c r="E68" s="393"/>
      <c r="F68" s="394"/>
      <c r="G68" s="395"/>
      <c r="H68" s="482" t="str">
        <f>IF($E$11="United States","ABAN / Fedwire Routing","")</f>
        <v/>
      </c>
      <c r="I68" s="483"/>
      <c r="J68" s="486"/>
      <c r="K68" s="486"/>
      <c r="L68" s="486"/>
      <c r="M68" s="354"/>
    </row>
    <row r="69" spans="1:13" s="320" customFormat="1" ht="20.100000000000001" customHeight="1" thickBot="1">
      <c r="A69" s="334"/>
      <c r="B69" s="357"/>
      <c r="C69" s="480"/>
      <c r="D69" s="480"/>
      <c r="E69" s="480"/>
      <c r="F69" s="480"/>
      <c r="G69" s="480"/>
      <c r="H69" s="480"/>
      <c r="I69" s="480"/>
      <c r="J69" s="480"/>
      <c r="K69" s="358"/>
      <c r="L69" s="358"/>
      <c r="M69" s="359"/>
    </row>
    <row r="70" spans="1:13" ht="20.100000000000001" customHeight="1">
      <c r="A70" s="334"/>
      <c r="C70" s="360"/>
      <c r="D70" s="360"/>
      <c r="E70" s="360"/>
      <c r="F70" s="360"/>
      <c r="G70" s="360"/>
      <c r="H70" s="360"/>
      <c r="I70" s="360"/>
      <c r="J70" s="360"/>
    </row>
    <row r="71" spans="1:13">
      <c r="A71" s="361"/>
      <c r="B71" s="361"/>
      <c r="C71" s="361"/>
      <c r="D71" s="361"/>
      <c r="E71" s="361"/>
      <c r="F71" s="361"/>
      <c r="G71" s="361"/>
      <c r="H71" s="361"/>
      <c r="I71" s="361"/>
      <c r="J71" s="361"/>
      <c r="K71" s="361"/>
      <c r="L71" s="361"/>
      <c r="M71" s="361"/>
    </row>
    <row r="72" spans="1:13">
      <c r="A72" s="361"/>
      <c r="B72" s="361"/>
      <c r="C72" s="361"/>
      <c r="D72" s="361"/>
      <c r="E72" s="361"/>
      <c r="F72" s="361"/>
      <c r="G72" s="361"/>
      <c r="H72" s="361"/>
      <c r="I72" s="361"/>
      <c r="J72" s="361"/>
      <c r="K72" s="361"/>
      <c r="L72" s="361"/>
      <c r="M72" s="361"/>
    </row>
    <row r="73" spans="1:13">
      <c r="A73" s="361"/>
      <c r="B73" s="361"/>
      <c r="C73" s="361"/>
      <c r="D73" s="361"/>
      <c r="E73" s="361"/>
      <c r="F73" s="361"/>
      <c r="G73" s="361"/>
      <c r="H73" s="361"/>
      <c r="I73" s="361"/>
      <c r="J73" s="361"/>
      <c r="K73" s="361"/>
      <c r="L73" s="361"/>
      <c r="M73" s="361"/>
    </row>
    <row r="74" spans="1:13">
      <c r="A74" s="361"/>
      <c r="B74" s="361"/>
      <c r="C74" s="361"/>
      <c r="D74" s="361"/>
      <c r="E74" s="361"/>
      <c r="F74" s="361"/>
      <c r="G74" s="361"/>
      <c r="H74" s="361"/>
      <c r="I74" s="361"/>
      <c r="J74" s="361"/>
      <c r="K74" s="361"/>
      <c r="L74" s="361"/>
      <c r="M74" s="361"/>
    </row>
    <row r="75" spans="1:13">
      <c r="A75" s="361"/>
      <c r="B75" s="361"/>
      <c r="C75" s="361"/>
      <c r="D75" s="361"/>
      <c r="E75" s="361"/>
      <c r="F75" s="361"/>
      <c r="G75" s="361"/>
      <c r="H75" s="361"/>
      <c r="I75" s="361"/>
      <c r="J75" s="361"/>
      <c r="K75" s="361"/>
      <c r="L75" s="361"/>
      <c r="M75" s="361"/>
    </row>
    <row r="76" spans="1:13">
      <c r="A76" s="361"/>
      <c r="B76" s="361"/>
      <c r="C76" s="361"/>
      <c r="D76" s="361"/>
      <c r="E76" s="361"/>
      <c r="F76" s="361"/>
      <c r="G76" s="361"/>
      <c r="H76" s="361"/>
      <c r="I76" s="361"/>
      <c r="J76" s="361"/>
      <c r="K76" s="361"/>
      <c r="L76" s="361"/>
      <c r="M76" s="361"/>
    </row>
    <row r="77" spans="1:13">
      <c r="A77" s="361"/>
      <c r="B77" s="361"/>
      <c r="C77" s="361"/>
      <c r="D77" s="361"/>
      <c r="E77" s="361"/>
      <c r="F77" s="361"/>
      <c r="G77" s="361"/>
      <c r="H77" s="361"/>
      <c r="I77" s="361"/>
      <c r="J77" s="361"/>
      <c r="K77" s="361"/>
      <c r="L77" s="361"/>
      <c r="M77" s="361"/>
    </row>
    <row r="78" spans="1:13">
      <c r="A78" s="361"/>
      <c r="B78" s="361"/>
      <c r="C78" s="361"/>
      <c r="D78" s="361"/>
      <c r="E78" s="361"/>
      <c r="F78" s="361"/>
      <c r="G78" s="361"/>
      <c r="H78" s="361"/>
      <c r="I78" s="361"/>
      <c r="J78" s="361"/>
      <c r="K78" s="361"/>
      <c r="L78" s="361"/>
      <c r="M78" s="361"/>
    </row>
    <row r="79" spans="1:13">
      <c r="A79" s="361"/>
      <c r="B79" s="361"/>
      <c r="C79" s="361"/>
      <c r="D79" s="361"/>
      <c r="E79" s="361"/>
      <c r="F79" s="361"/>
      <c r="G79" s="361"/>
      <c r="H79" s="361"/>
      <c r="I79" s="361"/>
      <c r="J79" s="361"/>
      <c r="K79" s="361"/>
      <c r="L79" s="361"/>
      <c r="M79" s="361"/>
    </row>
    <row r="80" spans="1:13">
      <c r="A80" s="361"/>
      <c r="B80" s="361"/>
      <c r="C80" s="361"/>
      <c r="D80" s="361"/>
      <c r="E80" s="361"/>
      <c r="F80" s="361"/>
      <c r="G80" s="361"/>
      <c r="H80" s="361"/>
      <c r="I80" s="361"/>
      <c r="J80" s="361"/>
      <c r="K80" s="361"/>
      <c r="L80" s="361"/>
      <c r="M80" s="361"/>
    </row>
    <row r="81" spans="1:13">
      <c r="A81" s="361"/>
      <c r="B81" s="361"/>
      <c r="C81" s="361"/>
      <c r="D81" s="361"/>
      <c r="E81" s="361"/>
      <c r="F81" s="361"/>
      <c r="G81" s="361"/>
      <c r="H81" s="361"/>
      <c r="I81" s="361"/>
      <c r="J81" s="361"/>
      <c r="K81" s="361"/>
      <c r="L81" s="361"/>
      <c r="M81" s="361"/>
    </row>
    <row r="82" spans="1:13">
      <c r="A82" s="361"/>
      <c r="B82" s="361"/>
      <c r="C82" s="361"/>
      <c r="D82" s="361"/>
      <c r="E82" s="361"/>
      <c r="F82" s="361"/>
      <c r="G82" s="361"/>
      <c r="H82" s="361"/>
      <c r="I82" s="361"/>
      <c r="J82" s="361"/>
      <c r="K82" s="361"/>
      <c r="L82" s="361"/>
      <c r="M82" s="361"/>
    </row>
    <row r="83" spans="1:13">
      <c r="A83" s="361"/>
      <c r="B83" s="361"/>
      <c r="C83" s="361"/>
      <c r="D83" s="361"/>
      <c r="E83" s="361"/>
      <c r="F83" s="361"/>
      <c r="G83" s="361"/>
      <c r="H83" s="361"/>
      <c r="I83" s="361"/>
      <c r="J83" s="361"/>
      <c r="K83" s="361"/>
      <c r="L83" s="361"/>
      <c r="M83" s="361"/>
    </row>
    <row r="84" spans="1:13">
      <c r="A84" s="361"/>
      <c r="B84" s="361"/>
      <c r="C84" s="361"/>
      <c r="D84" s="361"/>
      <c r="E84" s="361"/>
      <c r="F84" s="361"/>
      <c r="G84" s="361"/>
      <c r="H84" s="361"/>
      <c r="I84" s="361"/>
      <c r="J84" s="361"/>
      <c r="K84" s="361"/>
      <c r="L84" s="361"/>
      <c r="M84" s="361"/>
    </row>
    <row r="85" spans="1:13">
      <c r="A85" s="361"/>
      <c r="B85" s="361"/>
      <c r="C85" s="361"/>
      <c r="D85" s="361"/>
      <c r="E85" s="361"/>
      <c r="F85" s="361"/>
      <c r="G85" s="361"/>
      <c r="H85" s="361"/>
      <c r="I85" s="361"/>
      <c r="J85" s="361"/>
      <c r="K85" s="361"/>
      <c r="L85" s="361"/>
      <c r="M85" s="361"/>
    </row>
    <row r="86" spans="1:13">
      <c r="A86" s="361"/>
      <c r="B86" s="361"/>
      <c r="C86" s="361"/>
      <c r="D86" s="361"/>
      <c r="E86" s="361"/>
      <c r="F86" s="361"/>
      <c r="G86" s="361"/>
      <c r="H86" s="361"/>
      <c r="I86" s="361"/>
      <c r="J86" s="361"/>
      <c r="K86" s="361"/>
      <c r="L86" s="361"/>
      <c r="M86" s="361"/>
    </row>
    <row r="87" spans="1:13">
      <c r="A87" s="361"/>
      <c r="B87" s="361"/>
      <c r="C87" s="361"/>
      <c r="D87" s="361"/>
      <c r="E87" s="361"/>
      <c r="F87" s="361"/>
      <c r="G87" s="361"/>
      <c r="H87" s="361"/>
      <c r="I87" s="361"/>
      <c r="J87" s="361"/>
      <c r="K87" s="361"/>
      <c r="L87" s="361"/>
      <c r="M87" s="361"/>
    </row>
    <row r="88" spans="1:13">
      <c r="A88" s="361"/>
      <c r="B88" s="361"/>
      <c r="C88" s="361"/>
      <c r="D88" s="361"/>
      <c r="E88" s="361"/>
      <c r="F88" s="361"/>
      <c r="G88" s="361"/>
      <c r="H88" s="361"/>
      <c r="I88" s="361"/>
      <c r="J88" s="361"/>
      <c r="K88" s="361"/>
      <c r="L88" s="361"/>
      <c r="M88" s="361"/>
    </row>
    <row r="89" spans="1:13">
      <c r="A89" s="361"/>
      <c r="B89" s="361"/>
      <c r="C89" s="361"/>
      <c r="D89" s="361"/>
      <c r="E89" s="361"/>
      <c r="F89" s="361"/>
      <c r="G89" s="361"/>
      <c r="H89" s="361"/>
      <c r="I89" s="361"/>
      <c r="J89" s="361"/>
      <c r="K89" s="361"/>
      <c r="L89" s="361"/>
      <c r="M89" s="361"/>
    </row>
    <row r="90" spans="1:13">
      <c r="A90" s="361"/>
      <c r="B90" s="361"/>
      <c r="C90" s="361"/>
      <c r="D90" s="361"/>
      <c r="E90" s="361"/>
      <c r="F90" s="361"/>
      <c r="G90" s="361"/>
      <c r="H90" s="361"/>
      <c r="I90" s="361"/>
      <c r="J90" s="361"/>
      <c r="K90" s="361"/>
      <c r="L90" s="361"/>
      <c r="M90" s="361"/>
    </row>
    <row r="91" spans="1:13">
      <c r="A91" s="361"/>
      <c r="B91" s="361"/>
      <c r="C91" s="361"/>
      <c r="D91" s="361"/>
      <c r="E91" s="361"/>
      <c r="F91" s="361"/>
      <c r="G91" s="361"/>
      <c r="H91" s="361"/>
      <c r="I91" s="361"/>
      <c r="J91" s="361"/>
      <c r="K91" s="361"/>
      <c r="L91" s="361"/>
      <c r="M91" s="361"/>
    </row>
    <row r="92" spans="1:13">
      <c r="A92" s="361"/>
      <c r="B92" s="361"/>
      <c r="C92" s="361"/>
      <c r="D92" s="361"/>
      <c r="E92" s="361"/>
      <c r="F92" s="361"/>
      <c r="G92" s="361"/>
      <c r="H92" s="361"/>
      <c r="I92" s="361"/>
      <c r="J92" s="361"/>
      <c r="K92" s="361"/>
      <c r="L92" s="361"/>
      <c r="M92" s="361"/>
    </row>
    <row r="93" spans="1:13">
      <c r="A93" s="361"/>
      <c r="B93" s="361"/>
      <c r="C93" s="361"/>
      <c r="D93" s="361"/>
      <c r="E93" s="361"/>
      <c r="F93" s="361"/>
      <c r="G93" s="361"/>
      <c r="H93" s="361"/>
      <c r="I93" s="361"/>
      <c r="J93" s="361"/>
      <c r="K93" s="361"/>
      <c r="L93" s="361"/>
      <c r="M93" s="361"/>
    </row>
    <row r="94" spans="1:13">
      <c r="A94" s="361"/>
      <c r="B94" s="361"/>
      <c r="C94" s="361"/>
      <c r="D94" s="361"/>
      <c r="E94" s="361"/>
      <c r="F94" s="361"/>
      <c r="G94" s="361"/>
      <c r="H94" s="361"/>
      <c r="I94" s="361"/>
      <c r="J94" s="361"/>
      <c r="K94" s="361"/>
      <c r="L94" s="361"/>
      <c r="M94" s="361"/>
    </row>
    <row r="95" spans="1:13">
      <c r="A95" s="361"/>
      <c r="B95" s="361"/>
      <c r="C95" s="361"/>
      <c r="D95" s="361"/>
      <c r="E95" s="361"/>
      <c r="F95" s="361"/>
      <c r="G95" s="361"/>
      <c r="H95" s="361"/>
      <c r="I95" s="361"/>
      <c r="J95" s="361"/>
      <c r="K95" s="361"/>
      <c r="L95" s="361"/>
      <c r="M95" s="361"/>
    </row>
    <row r="96" spans="1:13">
      <c r="A96" s="361"/>
      <c r="B96" s="361"/>
      <c r="C96" s="361"/>
      <c r="D96" s="361"/>
      <c r="E96" s="361"/>
      <c r="F96" s="361"/>
      <c r="G96" s="361"/>
      <c r="H96" s="361"/>
      <c r="I96" s="361"/>
      <c r="J96" s="361"/>
      <c r="K96" s="361"/>
      <c r="L96" s="361"/>
      <c r="M96" s="361"/>
    </row>
    <row r="97" spans="1:13">
      <c r="A97" s="361"/>
      <c r="B97" s="361"/>
      <c r="C97" s="361"/>
      <c r="D97" s="361"/>
      <c r="E97" s="361"/>
      <c r="F97" s="361"/>
      <c r="G97" s="361"/>
      <c r="H97" s="361"/>
      <c r="I97" s="361"/>
      <c r="J97" s="361"/>
      <c r="K97" s="361"/>
      <c r="L97" s="361"/>
      <c r="M97" s="361"/>
    </row>
    <row r="98" spans="1:13">
      <c r="A98" s="361"/>
      <c r="B98" s="361"/>
      <c r="C98" s="361"/>
      <c r="D98" s="361"/>
      <c r="E98" s="361"/>
      <c r="F98" s="361"/>
      <c r="G98" s="361"/>
      <c r="H98" s="361"/>
      <c r="I98" s="361"/>
      <c r="J98" s="361"/>
      <c r="K98" s="361"/>
      <c r="L98" s="361"/>
      <c r="M98" s="361"/>
    </row>
    <row r="99" spans="1:13">
      <c r="A99" s="361"/>
      <c r="B99" s="361"/>
      <c r="C99" s="361"/>
      <c r="D99" s="361"/>
      <c r="E99" s="361"/>
      <c r="F99" s="361"/>
      <c r="G99" s="361"/>
      <c r="H99" s="361"/>
      <c r="I99" s="361"/>
      <c r="J99" s="361"/>
      <c r="K99" s="361"/>
      <c r="L99" s="361"/>
      <c r="M99" s="361"/>
    </row>
    <row r="100" spans="1:13">
      <c r="A100" s="361"/>
      <c r="B100" s="361"/>
      <c r="C100" s="361"/>
      <c r="D100" s="361"/>
      <c r="E100" s="361"/>
      <c r="F100" s="361"/>
      <c r="G100" s="361"/>
      <c r="H100" s="361"/>
      <c r="I100" s="361"/>
      <c r="J100" s="361"/>
      <c r="K100" s="361"/>
      <c r="L100" s="361"/>
      <c r="M100" s="361"/>
    </row>
    <row r="101" spans="1:13">
      <c r="A101" s="361"/>
      <c r="B101" s="361"/>
      <c r="C101" s="361"/>
      <c r="D101" s="361"/>
      <c r="E101" s="361"/>
      <c r="F101" s="361"/>
      <c r="G101" s="361"/>
      <c r="H101" s="361"/>
      <c r="I101" s="361"/>
      <c r="J101" s="361"/>
      <c r="K101" s="361"/>
      <c r="L101" s="361"/>
      <c r="M101" s="361"/>
    </row>
    <row r="102" spans="1:13">
      <c r="A102" s="361"/>
      <c r="B102" s="361"/>
      <c r="C102" s="361"/>
      <c r="D102" s="361"/>
      <c r="E102" s="361"/>
      <c r="F102" s="361"/>
      <c r="G102" s="361"/>
      <c r="H102" s="361"/>
      <c r="I102" s="361"/>
      <c r="J102" s="361"/>
      <c r="K102" s="361"/>
      <c r="L102" s="361"/>
      <c r="M102" s="361"/>
    </row>
    <row r="103" spans="1:13">
      <c r="A103" s="361"/>
      <c r="B103" s="361"/>
      <c r="C103" s="361"/>
      <c r="D103" s="361"/>
      <c r="E103" s="361"/>
      <c r="F103" s="361"/>
      <c r="G103" s="361"/>
      <c r="H103" s="361"/>
      <c r="I103" s="361"/>
      <c r="J103" s="361"/>
      <c r="K103" s="361"/>
      <c r="L103" s="361"/>
      <c r="M103" s="361"/>
    </row>
    <row r="104" spans="1:13">
      <c r="A104" s="361"/>
      <c r="B104" s="361"/>
      <c r="C104" s="361"/>
      <c r="D104" s="361"/>
      <c r="E104" s="361"/>
      <c r="F104" s="361"/>
      <c r="G104" s="361"/>
      <c r="H104" s="361"/>
      <c r="I104" s="361"/>
      <c r="J104" s="361"/>
      <c r="K104" s="361"/>
      <c r="L104" s="361"/>
      <c r="M104" s="361"/>
    </row>
    <row r="105" spans="1:13">
      <c r="A105" s="361"/>
      <c r="B105" s="361"/>
      <c r="C105" s="361"/>
      <c r="D105" s="361"/>
      <c r="E105" s="361"/>
      <c r="F105" s="361"/>
      <c r="G105" s="361"/>
      <c r="H105" s="361"/>
      <c r="I105" s="361"/>
      <c r="J105" s="361"/>
      <c r="K105" s="361"/>
      <c r="L105" s="361"/>
      <c r="M105" s="361"/>
    </row>
    <row r="106" spans="1:13">
      <c r="A106" s="361"/>
      <c r="B106" s="361"/>
      <c r="C106" s="361"/>
      <c r="D106" s="361"/>
      <c r="E106" s="361"/>
      <c r="F106" s="361"/>
      <c r="G106" s="361"/>
      <c r="H106" s="361"/>
      <c r="I106" s="361"/>
      <c r="J106" s="361"/>
      <c r="K106" s="361"/>
      <c r="L106" s="361"/>
      <c r="M106" s="361"/>
    </row>
    <row r="107" spans="1:13">
      <c r="A107" s="361"/>
      <c r="B107" s="361"/>
      <c r="C107" s="361"/>
      <c r="D107" s="361"/>
      <c r="E107" s="361"/>
      <c r="F107" s="361"/>
      <c r="G107" s="361"/>
      <c r="H107" s="361"/>
      <c r="I107" s="361"/>
      <c r="J107" s="361"/>
      <c r="K107" s="361"/>
      <c r="L107" s="361"/>
      <c r="M107" s="361"/>
    </row>
    <row r="108" spans="1:13">
      <c r="A108" s="361"/>
      <c r="B108" s="361"/>
      <c r="C108" s="361"/>
      <c r="D108" s="361"/>
      <c r="E108" s="361"/>
      <c r="F108" s="361"/>
      <c r="G108" s="361"/>
      <c r="H108" s="361"/>
      <c r="I108" s="361"/>
      <c r="J108" s="361"/>
      <c r="K108" s="361"/>
      <c r="L108" s="361"/>
      <c r="M108" s="361"/>
    </row>
    <row r="109" spans="1:13">
      <c r="A109" s="361"/>
      <c r="B109" s="361"/>
      <c r="C109" s="361"/>
      <c r="D109" s="361"/>
      <c r="E109" s="361"/>
      <c r="F109" s="361"/>
      <c r="G109" s="361"/>
      <c r="H109" s="361"/>
      <c r="I109" s="361"/>
      <c r="J109" s="361"/>
      <c r="K109" s="361"/>
      <c r="L109" s="361"/>
      <c r="M109" s="361"/>
    </row>
    <row r="110" spans="1:13">
      <c r="A110" s="361"/>
      <c r="B110" s="361"/>
      <c r="C110" s="361"/>
      <c r="D110" s="361"/>
      <c r="E110" s="361"/>
      <c r="F110" s="361"/>
      <c r="G110" s="361"/>
      <c r="H110" s="361"/>
      <c r="I110" s="361"/>
      <c r="J110" s="361"/>
      <c r="K110" s="361"/>
      <c r="L110" s="361"/>
      <c r="M110" s="361"/>
    </row>
    <row r="111" spans="1:13">
      <c r="A111" s="361"/>
      <c r="B111" s="361"/>
      <c r="C111" s="361"/>
      <c r="D111" s="361"/>
      <c r="E111" s="361"/>
      <c r="F111" s="361"/>
      <c r="G111" s="361"/>
      <c r="H111" s="361"/>
      <c r="I111" s="361"/>
      <c r="J111" s="361"/>
      <c r="K111" s="361"/>
      <c r="L111" s="361"/>
      <c r="M111" s="361"/>
    </row>
    <row r="112" spans="1:13">
      <c r="A112" s="361"/>
      <c r="B112" s="361"/>
      <c r="C112" s="361"/>
      <c r="D112" s="361"/>
      <c r="E112" s="361"/>
      <c r="F112" s="361"/>
      <c r="G112" s="361"/>
      <c r="H112" s="361"/>
      <c r="I112" s="361"/>
      <c r="J112" s="361"/>
      <c r="K112" s="361"/>
      <c r="L112" s="361"/>
      <c r="M112" s="361"/>
    </row>
    <row r="113" spans="1:13">
      <c r="A113" s="361"/>
      <c r="B113" s="361"/>
      <c r="C113" s="361"/>
      <c r="D113" s="361"/>
      <c r="E113" s="361"/>
      <c r="F113" s="361"/>
      <c r="G113" s="361"/>
      <c r="H113" s="361"/>
      <c r="I113" s="361"/>
      <c r="J113" s="361"/>
      <c r="K113" s="361"/>
      <c r="L113" s="361"/>
      <c r="M113" s="361"/>
    </row>
    <row r="114" spans="1:13">
      <c r="A114" s="361"/>
      <c r="B114" s="361"/>
      <c r="C114" s="361"/>
      <c r="D114" s="361"/>
      <c r="E114" s="361"/>
      <c r="F114" s="361"/>
      <c r="G114" s="361"/>
      <c r="H114" s="361"/>
      <c r="I114" s="361"/>
      <c r="J114" s="361"/>
      <c r="K114" s="361"/>
      <c r="L114" s="361"/>
      <c r="M114" s="361"/>
    </row>
    <row r="115" spans="1:13">
      <c r="A115" s="361"/>
      <c r="B115" s="361"/>
      <c r="C115" s="361"/>
      <c r="D115" s="361"/>
      <c r="E115" s="361"/>
      <c r="F115" s="361"/>
      <c r="G115" s="361"/>
      <c r="H115" s="361"/>
      <c r="I115" s="361"/>
      <c r="J115" s="361"/>
      <c r="K115" s="361"/>
      <c r="L115" s="361"/>
      <c r="M115" s="361"/>
    </row>
    <row r="116" spans="1:13">
      <c r="A116" s="361"/>
      <c r="B116" s="361"/>
      <c r="C116" s="361"/>
      <c r="D116" s="361"/>
      <c r="E116" s="361"/>
      <c r="F116" s="361"/>
      <c r="G116" s="361"/>
      <c r="H116" s="361"/>
      <c r="I116" s="361"/>
      <c r="J116" s="361"/>
      <c r="K116" s="361"/>
      <c r="L116" s="361"/>
      <c r="M116" s="361"/>
    </row>
    <row r="117" spans="1:13">
      <c r="A117" s="361"/>
      <c r="B117" s="361"/>
      <c r="C117" s="361"/>
      <c r="D117" s="361"/>
      <c r="E117" s="361"/>
      <c r="F117" s="361"/>
      <c r="G117" s="361"/>
      <c r="H117" s="361"/>
      <c r="I117" s="361"/>
      <c r="J117" s="361"/>
      <c r="K117" s="361"/>
      <c r="L117" s="361"/>
      <c r="M117" s="361"/>
    </row>
    <row r="118" spans="1:13">
      <c r="A118" s="361"/>
      <c r="B118" s="361"/>
      <c r="C118" s="361"/>
      <c r="D118" s="361"/>
      <c r="E118" s="361"/>
      <c r="F118" s="361"/>
      <c r="G118" s="361"/>
      <c r="H118" s="361"/>
      <c r="I118" s="361"/>
      <c r="J118" s="361"/>
      <c r="K118" s="361"/>
      <c r="L118" s="361"/>
      <c r="M118" s="361"/>
    </row>
    <row r="119" spans="1:13">
      <c r="A119" s="361"/>
      <c r="B119" s="361"/>
      <c r="C119" s="361"/>
      <c r="D119" s="361"/>
      <c r="E119" s="361"/>
      <c r="F119" s="361"/>
      <c r="G119" s="361"/>
      <c r="H119" s="361"/>
      <c r="I119" s="361"/>
      <c r="J119" s="361"/>
      <c r="K119" s="361"/>
      <c r="L119" s="361"/>
      <c r="M119" s="361"/>
    </row>
    <row r="120" spans="1:13">
      <c r="A120" s="361"/>
      <c r="B120" s="361"/>
      <c r="C120" s="361"/>
      <c r="D120" s="361"/>
      <c r="E120" s="361"/>
      <c r="F120" s="361"/>
      <c r="G120" s="361"/>
      <c r="H120" s="361"/>
      <c r="I120" s="361"/>
      <c r="J120" s="361"/>
      <c r="K120" s="361"/>
      <c r="L120" s="361"/>
      <c r="M120" s="361"/>
    </row>
    <row r="121" spans="1:13">
      <c r="A121" s="361"/>
      <c r="B121" s="361"/>
      <c r="C121" s="361"/>
      <c r="D121" s="361"/>
      <c r="E121" s="361"/>
      <c r="F121" s="361"/>
      <c r="G121" s="361"/>
      <c r="H121" s="361"/>
      <c r="I121" s="361"/>
      <c r="J121" s="361"/>
      <c r="K121" s="361"/>
      <c r="L121" s="361"/>
      <c r="M121" s="361"/>
    </row>
    <row r="122" spans="1:13">
      <c r="A122" s="361"/>
      <c r="B122" s="361"/>
      <c r="C122" s="361"/>
      <c r="D122" s="361"/>
      <c r="E122" s="361"/>
      <c r="F122" s="361"/>
      <c r="G122" s="361"/>
      <c r="H122" s="361"/>
      <c r="I122" s="361"/>
      <c r="J122" s="361"/>
      <c r="K122" s="361"/>
      <c r="L122" s="361"/>
      <c r="M122" s="361"/>
    </row>
    <row r="123" spans="1:13">
      <c r="A123" s="361"/>
      <c r="B123" s="361"/>
      <c r="C123" s="361"/>
      <c r="D123" s="361"/>
      <c r="E123" s="361"/>
      <c r="F123" s="361"/>
      <c r="G123" s="361"/>
      <c r="H123" s="361"/>
      <c r="I123" s="361"/>
      <c r="J123" s="361"/>
      <c r="K123" s="361"/>
      <c r="L123" s="361"/>
      <c r="M123" s="361"/>
    </row>
    <row r="124" spans="1:13">
      <c r="A124" s="361"/>
      <c r="B124" s="361"/>
      <c r="C124" s="361"/>
      <c r="D124" s="361"/>
      <c r="E124" s="361"/>
      <c r="F124" s="361"/>
      <c r="G124" s="361"/>
      <c r="H124" s="361"/>
      <c r="I124" s="361"/>
      <c r="J124" s="361"/>
      <c r="K124" s="361"/>
      <c r="L124" s="361"/>
      <c r="M124" s="361"/>
    </row>
    <row r="125" spans="1:13">
      <c r="A125" s="361"/>
      <c r="B125" s="361"/>
      <c r="C125" s="361"/>
      <c r="D125" s="361"/>
      <c r="E125" s="361"/>
      <c r="F125" s="361"/>
      <c r="G125" s="361"/>
      <c r="H125" s="361"/>
      <c r="I125" s="361"/>
      <c r="J125" s="361"/>
      <c r="K125" s="361"/>
      <c r="L125" s="361"/>
      <c r="M125" s="361"/>
    </row>
    <row r="126" spans="1:13">
      <c r="A126" s="361"/>
      <c r="B126" s="361"/>
      <c r="C126" s="361"/>
      <c r="D126" s="361"/>
      <c r="E126" s="361"/>
      <c r="F126" s="361"/>
      <c r="G126" s="361"/>
      <c r="H126" s="361"/>
      <c r="I126" s="361"/>
      <c r="J126" s="361"/>
      <c r="K126" s="361"/>
      <c r="L126" s="361"/>
      <c r="M126" s="361"/>
    </row>
    <row r="127" spans="1:13">
      <c r="A127" s="361"/>
      <c r="B127" s="361"/>
      <c r="C127" s="361"/>
      <c r="D127" s="361"/>
      <c r="E127" s="361"/>
      <c r="F127" s="361"/>
      <c r="G127" s="361"/>
      <c r="H127" s="361"/>
      <c r="I127" s="361"/>
      <c r="J127" s="361"/>
      <c r="K127" s="361"/>
      <c r="L127" s="361"/>
      <c r="M127" s="361"/>
    </row>
    <row r="128" spans="1:13">
      <c r="A128" s="361"/>
      <c r="B128" s="361"/>
      <c r="C128" s="361"/>
      <c r="D128" s="361"/>
      <c r="E128" s="361"/>
      <c r="F128" s="361"/>
      <c r="G128" s="361"/>
      <c r="H128" s="361"/>
      <c r="I128" s="361"/>
      <c r="J128" s="361"/>
      <c r="K128" s="361"/>
      <c r="L128" s="361"/>
      <c r="M128" s="361"/>
    </row>
    <row r="129" spans="1:13">
      <c r="A129" s="361"/>
      <c r="B129" s="361"/>
      <c r="C129" s="361"/>
      <c r="D129" s="361"/>
      <c r="E129" s="361"/>
      <c r="F129" s="361"/>
      <c r="G129" s="361"/>
      <c r="H129" s="361"/>
      <c r="I129" s="361"/>
      <c r="J129" s="361"/>
      <c r="K129" s="361"/>
      <c r="L129" s="361"/>
      <c r="M129" s="361"/>
    </row>
    <row r="130" spans="1:13">
      <c r="A130" s="361"/>
      <c r="B130" s="361"/>
      <c r="C130" s="361"/>
      <c r="D130" s="361"/>
      <c r="E130" s="361"/>
      <c r="F130" s="361"/>
      <c r="G130" s="361"/>
      <c r="H130" s="361"/>
      <c r="I130" s="361"/>
      <c r="J130" s="361"/>
      <c r="K130" s="361"/>
      <c r="L130" s="361"/>
      <c r="M130" s="361"/>
    </row>
    <row r="131" spans="1:13">
      <c r="A131" s="361"/>
      <c r="B131" s="361"/>
      <c r="C131" s="361"/>
      <c r="D131" s="361"/>
      <c r="E131" s="361"/>
      <c r="F131" s="361"/>
      <c r="G131" s="361"/>
      <c r="H131" s="361"/>
      <c r="I131" s="361"/>
      <c r="J131" s="361"/>
      <c r="K131" s="361"/>
      <c r="L131" s="361"/>
      <c r="M131" s="361"/>
    </row>
    <row r="132" spans="1:13">
      <c r="A132" s="361"/>
      <c r="B132" s="361"/>
      <c r="C132" s="361"/>
      <c r="D132" s="361"/>
      <c r="E132" s="361"/>
      <c r="F132" s="361"/>
      <c r="G132" s="361"/>
      <c r="H132" s="361"/>
      <c r="I132" s="361"/>
      <c r="J132" s="361"/>
      <c r="K132" s="361"/>
      <c r="L132" s="361"/>
      <c r="M132" s="361"/>
    </row>
    <row r="133" spans="1:13">
      <c r="A133" s="361"/>
      <c r="B133" s="361"/>
      <c r="C133" s="361"/>
      <c r="D133" s="361"/>
      <c r="E133" s="361"/>
      <c r="F133" s="361"/>
      <c r="G133" s="361"/>
      <c r="H133" s="361"/>
      <c r="I133" s="361"/>
      <c r="J133" s="361"/>
      <c r="K133" s="361"/>
      <c r="L133" s="361"/>
      <c r="M133" s="361"/>
    </row>
    <row r="134" spans="1:13">
      <c r="A134" s="361"/>
      <c r="B134" s="361"/>
      <c r="C134" s="361"/>
      <c r="D134" s="361"/>
      <c r="E134" s="361"/>
      <c r="F134" s="361"/>
      <c r="G134" s="361"/>
      <c r="H134" s="361"/>
      <c r="I134" s="361"/>
      <c r="J134" s="361"/>
      <c r="K134" s="361"/>
      <c r="L134" s="361"/>
      <c r="M134" s="361"/>
    </row>
    <row r="135" spans="1:13">
      <c r="A135" s="361"/>
      <c r="B135" s="361"/>
      <c r="C135" s="361"/>
      <c r="D135" s="361"/>
      <c r="E135" s="361"/>
      <c r="F135" s="361"/>
      <c r="G135" s="361"/>
      <c r="H135" s="361"/>
      <c r="I135" s="361"/>
      <c r="J135" s="361"/>
      <c r="K135" s="361"/>
      <c r="L135" s="361"/>
      <c r="M135" s="361"/>
    </row>
    <row r="136" spans="1:13">
      <c r="A136" s="361"/>
      <c r="B136" s="361"/>
      <c r="C136" s="361"/>
      <c r="D136" s="361"/>
      <c r="E136" s="361"/>
      <c r="F136" s="361"/>
      <c r="G136" s="361"/>
      <c r="H136" s="361"/>
      <c r="I136" s="361"/>
      <c r="J136" s="361"/>
      <c r="K136" s="361"/>
      <c r="L136" s="361"/>
      <c r="M136" s="361"/>
    </row>
    <row r="137" spans="1:13">
      <c r="A137" s="361"/>
      <c r="B137" s="361"/>
      <c r="C137" s="361"/>
      <c r="D137" s="361"/>
      <c r="E137" s="361"/>
      <c r="F137" s="361"/>
      <c r="G137" s="361"/>
      <c r="H137" s="361"/>
      <c r="I137" s="361"/>
      <c r="J137" s="361"/>
      <c r="K137" s="361"/>
      <c r="L137" s="361"/>
      <c r="M137" s="361"/>
    </row>
    <row r="138" spans="1:13">
      <c r="A138" s="361"/>
      <c r="B138" s="361"/>
      <c r="D138" s="361"/>
      <c r="E138" s="361"/>
      <c r="F138" s="361"/>
      <c r="G138" s="361"/>
      <c r="H138" s="361"/>
      <c r="I138" s="361"/>
      <c r="J138" s="361"/>
      <c r="K138" s="361"/>
      <c r="L138" s="361"/>
      <c r="M138" s="361"/>
    </row>
    <row r="139" spans="1:13">
      <c r="K139" s="361"/>
      <c r="L139" s="361"/>
      <c r="M139" s="361"/>
    </row>
    <row r="140" spans="1:13"/>
    <row r="141" spans="1:13"/>
    <row r="142" spans="1:13"/>
    <row r="143" spans="1:13"/>
    <row r="144" spans="1:13"/>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sheetData>
  <sheetProtection selectLockedCells="1"/>
  <dataConsolidate>
    <dataRefs count="1">
      <dataRef ref="E89:F89" sheet="1. SUPPLIER Input"/>
    </dataRefs>
  </dataConsolidate>
  <customSheetViews>
    <customSheetView guid="{255E8F80-FCDB-487E-9AAD-98D691C2F5D2}" hiddenRows="1" hiddenColumns="1">
      <selection activeCell="D24" sqref="D24:G24"/>
      <pageMargins left="0" right="0" top="0" bottom="0" header="0" footer="0"/>
      <pageSetup orientation="portrait" r:id="rId1"/>
    </customSheetView>
    <customSheetView guid="{DBAAD475-593A-49D3-AC58-0CB23228CF96}" showPageBreaks="1" printArea="1" hiddenRows="1" hiddenColumns="1">
      <selection activeCell="I2" sqref="I2"/>
      <rowBreaks count="1" manualBreakCount="1">
        <brk id="49" max="16383" man="1"/>
      </rowBreaks>
      <colBreaks count="1" manualBreakCount="1">
        <brk id="10" max="1048575" man="1"/>
      </colBreaks>
      <pageMargins left="0" right="0" top="0" bottom="0" header="0" footer="0"/>
      <pageSetup scale="55" orientation="portrait" r:id="rId2"/>
    </customSheetView>
  </customSheetViews>
  <mergeCells count="183">
    <mergeCell ref="E20:G20"/>
    <mergeCell ref="H17:I17"/>
    <mergeCell ref="C18:D18"/>
    <mergeCell ref="E18:G18"/>
    <mergeCell ref="E11:H11"/>
    <mergeCell ref="E12:H12"/>
    <mergeCell ref="E13:H13"/>
    <mergeCell ref="E14:H14"/>
    <mergeCell ref="I11:L11"/>
    <mergeCell ref="I12:L12"/>
    <mergeCell ref="I13:L13"/>
    <mergeCell ref="I14:L14"/>
    <mergeCell ref="K49:L49"/>
    <mergeCell ref="K50:L50"/>
    <mergeCell ref="C25:D25"/>
    <mergeCell ref="C23:D23"/>
    <mergeCell ref="E24:L24"/>
    <mergeCell ref="E25:L25"/>
    <mergeCell ref="K37:L37"/>
    <mergeCell ref="K38:L38"/>
    <mergeCell ref="K39:L39"/>
    <mergeCell ref="H45:K45"/>
    <mergeCell ref="C27:L27"/>
    <mergeCell ref="G29:H29"/>
    <mergeCell ref="K28:L28"/>
    <mergeCell ref="K41:L41"/>
    <mergeCell ref="G41:H41"/>
    <mergeCell ref="I41:J41"/>
    <mergeCell ref="I48:J48"/>
    <mergeCell ref="I49:J49"/>
    <mergeCell ref="I42:J42"/>
    <mergeCell ref="I35:J35"/>
    <mergeCell ref="G35:H35"/>
    <mergeCell ref="K40:L40"/>
    <mergeCell ref="I40:J40"/>
    <mergeCell ref="G36:H36"/>
    <mergeCell ref="C69:J69"/>
    <mergeCell ref="G48:H48"/>
    <mergeCell ref="I50:J50"/>
    <mergeCell ref="G51:H51"/>
    <mergeCell ref="I51:J51"/>
    <mergeCell ref="G54:H54"/>
    <mergeCell ref="I54:J54"/>
    <mergeCell ref="G55:H55"/>
    <mergeCell ref="I55:J55"/>
    <mergeCell ref="H63:I63"/>
    <mergeCell ref="H64:I64"/>
    <mergeCell ref="H65:I65"/>
    <mergeCell ref="H66:I66"/>
    <mergeCell ref="H67:I67"/>
    <mergeCell ref="H68:I68"/>
    <mergeCell ref="J65:L65"/>
    <mergeCell ref="J66:L66"/>
    <mergeCell ref="J67:L67"/>
    <mergeCell ref="J68:L68"/>
    <mergeCell ref="G56:H56"/>
    <mergeCell ref="I57:J57"/>
    <mergeCell ref="G58:H58"/>
    <mergeCell ref="I56:J56"/>
    <mergeCell ref="G57:H57"/>
    <mergeCell ref="B2:M2"/>
    <mergeCell ref="C9:D9"/>
    <mergeCell ref="H18:I18"/>
    <mergeCell ref="C13:D13"/>
    <mergeCell ref="C6:D6"/>
    <mergeCell ref="C8:D8"/>
    <mergeCell ref="C10:D10"/>
    <mergeCell ref="C14:D14"/>
    <mergeCell ref="J18:L18"/>
    <mergeCell ref="C11:D11"/>
    <mergeCell ref="C12:D12"/>
    <mergeCell ref="E17:G17"/>
    <mergeCell ref="J17:L17"/>
    <mergeCell ref="C17:D17"/>
    <mergeCell ref="B4:H4"/>
    <mergeCell ref="C16:L16"/>
    <mergeCell ref="I8:L8"/>
    <mergeCell ref="I9:L9"/>
    <mergeCell ref="I10:L10"/>
    <mergeCell ref="I6:L6"/>
    <mergeCell ref="E6:H6"/>
    <mergeCell ref="E8:H8"/>
    <mergeCell ref="E9:H9"/>
    <mergeCell ref="E10:H10"/>
    <mergeCell ref="C51:D51"/>
    <mergeCell ref="E66:G66"/>
    <mergeCell ref="E65:G65"/>
    <mergeCell ref="E64:G64"/>
    <mergeCell ref="C67:D67"/>
    <mergeCell ref="C63:D63"/>
    <mergeCell ref="G50:H50"/>
    <mergeCell ref="C49:D49"/>
    <mergeCell ref="C50:D50"/>
    <mergeCell ref="C54:D54"/>
    <mergeCell ref="C60:D60"/>
    <mergeCell ref="C56:D56"/>
    <mergeCell ref="C58:D58"/>
    <mergeCell ref="C57:D57"/>
    <mergeCell ref="C59:D59"/>
    <mergeCell ref="G49:H49"/>
    <mergeCell ref="G52:H52"/>
    <mergeCell ref="G53:H53"/>
    <mergeCell ref="J19:L19"/>
    <mergeCell ref="C21:D21"/>
    <mergeCell ref="G31:H31"/>
    <mergeCell ref="K29:L29"/>
    <mergeCell ref="E19:G19"/>
    <mergeCell ref="C20:D20"/>
    <mergeCell ref="C19:D19"/>
    <mergeCell ref="K31:L31"/>
    <mergeCell ref="K34:L34"/>
    <mergeCell ref="I34:J34"/>
    <mergeCell ref="K30:L30"/>
    <mergeCell ref="K32:L32"/>
    <mergeCell ref="K33:L33"/>
    <mergeCell ref="I28:J28"/>
    <mergeCell ref="I30:J30"/>
    <mergeCell ref="I32:J32"/>
    <mergeCell ref="I33:J33"/>
    <mergeCell ref="I29:J29"/>
    <mergeCell ref="I31:J31"/>
    <mergeCell ref="G34:H34"/>
    <mergeCell ref="H20:I20"/>
    <mergeCell ref="H19:I19"/>
    <mergeCell ref="H22:I22"/>
    <mergeCell ref="G30:H30"/>
    <mergeCell ref="C48:E48"/>
    <mergeCell ref="K21:L21"/>
    <mergeCell ref="J22:L22"/>
    <mergeCell ref="G40:H40"/>
    <mergeCell ref="C22:D22"/>
    <mergeCell ref="C24:D24"/>
    <mergeCell ref="J23:L23"/>
    <mergeCell ref="J20:L20"/>
    <mergeCell ref="H23:I23"/>
    <mergeCell ref="K35:L35"/>
    <mergeCell ref="G38:H38"/>
    <mergeCell ref="G39:H39"/>
    <mergeCell ref="I38:J38"/>
    <mergeCell ref="I39:J39"/>
    <mergeCell ref="I36:J36"/>
    <mergeCell ref="G37:H37"/>
    <mergeCell ref="K42:L42"/>
    <mergeCell ref="C46:E46"/>
    <mergeCell ref="K48:L48"/>
    <mergeCell ref="I37:J37"/>
    <mergeCell ref="K36:L36"/>
    <mergeCell ref="G32:H32"/>
    <mergeCell ref="G33:H33"/>
    <mergeCell ref="H21:I21"/>
    <mergeCell ref="K51:L51"/>
    <mergeCell ref="K54:L54"/>
    <mergeCell ref="K55:L55"/>
    <mergeCell ref="K56:L56"/>
    <mergeCell ref="K57:L57"/>
    <mergeCell ref="K58:L58"/>
    <mergeCell ref="K59:L59"/>
    <mergeCell ref="I58:J58"/>
    <mergeCell ref="G59:H59"/>
    <mergeCell ref="G42:H42"/>
    <mergeCell ref="I52:J52"/>
    <mergeCell ref="I53:J53"/>
    <mergeCell ref="K52:L52"/>
    <mergeCell ref="K53:L53"/>
    <mergeCell ref="C68:D68"/>
    <mergeCell ref="E68:G68"/>
    <mergeCell ref="J63:L63"/>
    <mergeCell ref="J64:L64"/>
    <mergeCell ref="I59:J59"/>
    <mergeCell ref="G60:H60"/>
    <mergeCell ref="I60:J60"/>
    <mergeCell ref="C62:G62"/>
    <mergeCell ref="E63:G63"/>
    <mergeCell ref="C64:D64"/>
    <mergeCell ref="C65:D65"/>
    <mergeCell ref="C66:D66"/>
    <mergeCell ref="E67:G67"/>
    <mergeCell ref="K60:L60"/>
    <mergeCell ref="C55:D55"/>
    <mergeCell ref="C44:L44"/>
    <mergeCell ref="H62:L62"/>
    <mergeCell ref="H46:K46"/>
    <mergeCell ref="C45:G45"/>
  </mergeCells>
  <phoneticPr fontId="50" type="noConversion"/>
  <conditionalFormatting sqref="C38:C42">
    <cfRule type="expression" dxfId="51" priority="2">
      <formula>IF($F$46="Yes",TRUE,FALSE)</formula>
    </cfRule>
  </conditionalFormatting>
  <conditionalFormatting sqref="E6">
    <cfRule type="containsBlanks" dxfId="50" priority="25">
      <formula>LEN(TRIM(E6))=0</formula>
    </cfRule>
  </conditionalFormatting>
  <conditionalFormatting sqref="E9">
    <cfRule type="containsBlanks" dxfId="49" priority="136">
      <formula>LEN(TRIM(E9))=0</formula>
    </cfRule>
  </conditionalFormatting>
  <conditionalFormatting sqref="E11:E13">
    <cfRule type="containsBlanks" dxfId="48" priority="137">
      <formula>LEN(TRIM(E11))=0</formula>
    </cfRule>
  </conditionalFormatting>
  <conditionalFormatting sqref="E14">
    <cfRule type="expression" dxfId="47" priority="192">
      <formula>IF(AND($E$11="United States",E14=""),"true","false")</formula>
    </cfRule>
  </conditionalFormatting>
  <conditionalFormatting sqref="E17:E19 J17:J20 E21:E25 F46 L46">
    <cfRule type="containsBlanks" dxfId="46" priority="28">
      <formula>LEN(TRIM(E17))=0</formula>
    </cfRule>
  </conditionalFormatting>
  <conditionalFormatting sqref="E49:E53">
    <cfRule type="containsBlanks" dxfId="45" priority="139">
      <formula>LEN(TRIM(E49))=0</formula>
    </cfRule>
  </conditionalFormatting>
  <conditionalFormatting sqref="E54:E60">
    <cfRule type="expression" dxfId="44" priority="311">
      <formula>IF(AND($L$46="Yes",E54=""),1,0)</formula>
    </cfRule>
  </conditionalFormatting>
  <conditionalFormatting sqref="E63:E66">
    <cfRule type="containsBlanks" dxfId="43" priority="111">
      <formula>LEN(TRIM(E63))=0</formula>
    </cfRule>
  </conditionalFormatting>
  <conditionalFormatting sqref="F49:F53">
    <cfRule type="expression" dxfId="42" priority="260">
      <formula>IF(AND((COUNTA($F$49:$F$60)&lt;1),E49="Yes"),1,0)</formula>
    </cfRule>
  </conditionalFormatting>
  <conditionalFormatting sqref="F54:F60">
    <cfRule type="expression" dxfId="41" priority="318">
      <formula>IF(AND($L$46="Yes",COUNTA($F$50:$F$60)&lt;1,E54="Yes"),1,0)</formula>
    </cfRule>
  </conditionalFormatting>
  <conditionalFormatting sqref="G54:G60">
    <cfRule type="expression" dxfId="40" priority="12">
      <formula>IF(AND($L$46="Yes",$E54="Yes"),1,0)</formula>
    </cfRule>
  </conditionalFormatting>
  <conditionalFormatting sqref="G49:L53">
    <cfRule type="expression" dxfId="39" priority="9">
      <formula>IF(AND($F$46="Yes",$E49="Yes",ISBLANK(G49)),1,0)</formula>
    </cfRule>
  </conditionalFormatting>
  <conditionalFormatting sqref="G54:L60">
    <cfRule type="expression" dxfId="38" priority="8">
      <formula>IF(AND($L$46="Yes",$E54="Yes",ISBLANK(G54)),1,0)</formula>
    </cfRule>
  </conditionalFormatting>
  <conditionalFormatting sqref="H63:I67">
    <cfRule type="expression" dxfId="37" priority="4">
      <formula>IF(COUNTA($K$49:$K$60)&lt;=1,FALSE,SUMPRODUCT(($K$49:$K$60&lt;&gt;"")*($K$49:$K$60&lt;&gt;INDEX($K$49:$K$60,MATCH(TRUE,$K$49:$K$60&lt;&gt;"",0))))&gt;0)</formula>
    </cfRule>
  </conditionalFormatting>
  <conditionalFormatting sqref="H68:I68">
    <cfRule type="expression" dxfId="36" priority="6">
      <formula>IF(COUNTA($K$49:$K$60)&lt;=1,FALSE,SUMPRODUCT(($K$49:$K$60&lt;&gt;"")*($K$49:$K$60&lt;&gt;INDEX($K$49:$K$60,MATCH(TRUE,$K$49:$K$60&lt;&gt;"",0))))&gt;0)</formula>
    </cfRule>
  </conditionalFormatting>
  <conditionalFormatting sqref="H45:K45">
    <cfRule type="expression" dxfId="35" priority="16">
      <formula>IF(L46="Yes",TRUE,FALSE)</formula>
    </cfRule>
  </conditionalFormatting>
  <conditionalFormatting sqref="H62:L62">
    <cfRule type="expression" dxfId="34" priority="7">
      <formula>IF(COUNTA(K49:K60)&lt;=1,FALSE,SUMPRODUCT((K49:K60&lt;&gt;"")*(K49:K60&lt;&gt;INDEX(K49:K60,MATCH(TRUE,K49:K60&lt;&gt;"",0))))&gt;0)</formula>
    </cfRule>
  </conditionalFormatting>
  <conditionalFormatting sqref="I14">
    <cfRule type="expression" dxfId="33" priority="123">
      <formula>IF(AND($I$11="United States",I14=""),"true","false")</formula>
    </cfRule>
  </conditionalFormatting>
  <conditionalFormatting sqref="I54:I60">
    <cfRule type="expression" dxfId="32" priority="11">
      <formula>IF(AND($L$46="Yes",$E54="Yes"),1,0)</formula>
    </cfRule>
  </conditionalFormatting>
  <conditionalFormatting sqref="J22:J23">
    <cfRule type="containsBlanks" dxfId="31" priority="36">
      <formula>LEN(TRIM(J22))=0</formula>
    </cfRule>
  </conditionalFormatting>
  <conditionalFormatting sqref="J21:K21">
    <cfRule type="containsBlanks" dxfId="30" priority="35">
      <formula>LEN(TRIM(J21))=0</formula>
    </cfRule>
  </conditionalFormatting>
  <conditionalFormatting sqref="J63:L68">
    <cfRule type="expression" dxfId="29" priority="5">
      <formula>IF(COUNTA($K$49:$K$60)&lt;=1,FALSE,SUMPRODUCT(($K$49:$K$60&lt;&gt;"")*($K$49:$K$60&lt;&gt;INDEX($K$49:$K$60,MATCH(TRUE,$K$49:$K$60&lt;&gt;"",0))))&gt;0)</formula>
    </cfRule>
  </conditionalFormatting>
  <conditionalFormatting sqref="K54:K60">
    <cfRule type="expression" dxfId="28" priority="10">
      <formula>IF(AND($L$46="Yes",$E54="Yes"),1,0)</formula>
    </cfRule>
  </conditionalFormatting>
  <conditionalFormatting sqref="L45">
    <cfRule type="expression" dxfId="27" priority="13">
      <formula>IF(AND($L$46="Yes",L45&lt;&gt;""),TRUE,FALSE)</formula>
    </cfRule>
    <cfRule type="expression" dxfId="26" priority="22">
      <formula>IF(AND(ISBLANK(L45),$L$46="Yes"),TRUE,FALSE)</formula>
    </cfRule>
  </conditionalFormatting>
  <conditionalFormatting sqref="M35:M41">
    <cfRule type="containsText" dxfId="25" priority="143" operator="containsText" text="Please correct your IBAN Number">
      <formula>NOT(ISERROR(SEARCH("Please correct your IBAN Number",M35)))</formula>
    </cfRule>
  </conditionalFormatting>
  <dataValidations count="23">
    <dataValidation type="list" allowBlank="1" showErrorMessage="1" error="Please select one item from the drop-down list." sqref="WTA982461:WTD982462 WJE982461:WJH982462 F64955:J64956 GO64957:GR64958 QK64957:QN64958 AAG64957:AAJ64958 AKC64957:AKF64958 ATY64957:AUB64958 BDU64957:BDX64958 BNQ64957:BNT64958 BXM64957:BXP64958 CHI64957:CHL64958 CRE64957:CRH64958 DBA64957:DBD64958 DKW64957:DKZ64958 DUS64957:DUV64958 EEO64957:EER64958 EOK64957:EON64958 EYG64957:EYJ64958 FIC64957:FIF64958 FRY64957:FSB64958 GBU64957:GBX64958 GLQ64957:GLT64958 GVM64957:GVP64958 HFI64957:HFL64958 HPE64957:HPH64958 HZA64957:HZD64958 IIW64957:IIZ64958 ISS64957:ISV64958 JCO64957:JCR64958 JMK64957:JMN64958 JWG64957:JWJ64958 KGC64957:KGF64958 KPY64957:KQB64958 KZU64957:KZX64958 LJQ64957:LJT64958 LTM64957:LTP64958 MDI64957:MDL64958 MNE64957:MNH64958 MXA64957:MXD64958 NGW64957:NGZ64958 NQS64957:NQV64958 OAO64957:OAR64958 OKK64957:OKN64958 OUG64957:OUJ64958 PEC64957:PEF64958 PNY64957:POB64958 PXU64957:PXX64958 QHQ64957:QHT64958 QRM64957:QRP64958 RBI64957:RBL64958 RLE64957:RLH64958 RVA64957:RVD64958 SEW64957:SEZ64958 SOS64957:SOV64958 SYO64957:SYR64958 TIK64957:TIN64958 TSG64957:TSJ64958 UCC64957:UCF64958 ULY64957:UMB64958 UVU64957:UVX64958 VFQ64957:VFT64958 VPM64957:VPP64958 VZI64957:VZL64958 WJE64957:WJH64958 WTA64957:WTD64958 F130491:J130492 GO130493:GR130494 QK130493:QN130494 AAG130493:AAJ130494 AKC130493:AKF130494 ATY130493:AUB130494 BDU130493:BDX130494 BNQ130493:BNT130494 BXM130493:BXP130494 CHI130493:CHL130494 CRE130493:CRH130494 DBA130493:DBD130494 DKW130493:DKZ130494 DUS130493:DUV130494 EEO130493:EER130494 EOK130493:EON130494 EYG130493:EYJ130494 FIC130493:FIF130494 FRY130493:FSB130494 GBU130493:GBX130494 GLQ130493:GLT130494 GVM130493:GVP130494 HFI130493:HFL130494 HPE130493:HPH130494 HZA130493:HZD130494 IIW130493:IIZ130494 ISS130493:ISV130494 JCO130493:JCR130494 JMK130493:JMN130494 JWG130493:JWJ130494 KGC130493:KGF130494 KPY130493:KQB130494 KZU130493:KZX130494 LJQ130493:LJT130494 LTM130493:LTP130494 MDI130493:MDL130494 MNE130493:MNH130494 MXA130493:MXD130494 NGW130493:NGZ130494 NQS130493:NQV130494 OAO130493:OAR130494 OKK130493:OKN130494 OUG130493:OUJ130494 PEC130493:PEF130494 PNY130493:POB130494 PXU130493:PXX130494 QHQ130493:QHT130494 QRM130493:QRP130494 RBI130493:RBL130494 RLE130493:RLH130494 RVA130493:RVD130494 SEW130493:SEZ130494 SOS130493:SOV130494 SYO130493:SYR130494 TIK130493:TIN130494 TSG130493:TSJ130494 UCC130493:UCF130494 ULY130493:UMB130494 UVU130493:UVX130494 VFQ130493:VFT130494 VPM130493:VPP130494 VZI130493:VZL130494 WJE130493:WJH130494 WTA130493:WTD130494 F196027:J196028 GO196029:GR196030 QK196029:QN196030 AAG196029:AAJ196030 AKC196029:AKF196030 ATY196029:AUB196030 BDU196029:BDX196030 BNQ196029:BNT196030 BXM196029:BXP196030 CHI196029:CHL196030 CRE196029:CRH196030 DBA196029:DBD196030 DKW196029:DKZ196030 DUS196029:DUV196030 EEO196029:EER196030 EOK196029:EON196030 EYG196029:EYJ196030 FIC196029:FIF196030 FRY196029:FSB196030 GBU196029:GBX196030 GLQ196029:GLT196030 GVM196029:GVP196030 HFI196029:HFL196030 HPE196029:HPH196030 HZA196029:HZD196030 IIW196029:IIZ196030 ISS196029:ISV196030 JCO196029:JCR196030 JMK196029:JMN196030 JWG196029:JWJ196030 KGC196029:KGF196030 KPY196029:KQB196030 KZU196029:KZX196030 LJQ196029:LJT196030 LTM196029:LTP196030 MDI196029:MDL196030 MNE196029:MNH196030 MXA196029:MXD196030 NGW196029:NGZ196030 NQS196029:NQV196030 OAO196029:OAR196030 OKK196029:OKN196030 OUG196029:OUJ196030 PEC196029:PEF196030 PNY196029:POB196030 PXU196029:PXX196030 QHQ196029:QHT196030 QRM196029:QRP196030 RBI196029:RBL196030 RLE196029:RLH196030 RVA196029:RVD196030 SEW196029:SEZ196030 SOS196029:SOV196030 SYO196029:SYR196030 TIK196029:TIN196030 TSG196029:TSJ196030 UCC196029:UCF196030 ULY196029:UMB196030 UVU196029:UVX196030 VFQ196029:VFT196030 VPM196029:VPP196030 VZI196029:VZL196030 WJE196029:WJH196030 WTA196029:WTD196030 F261563:J261564 GO261565:GR261566 QK261565:QN261566 AAG261565:AAJ261566 AKC261565:AKF261566 ATY261565:AUB261566 BDU261565:BDX261566 BNQ261565:BNT261566 BXM261565:BXP261566 CHI261565:CHL261566 CRE261565:CRH261566 DBA261565:DBD261566 DKW261565:DKZ261566 DUS261565:DUV261566 EEO261565:EER261566 EOK261565:EON261566 EYG261565:EYJ261566 FIC261565:FIF261566 FRY261565:FSB261566 GBU261565:GBX261566 GLQ261565:GLT261566 GVM261565:GVP261566 HFI261565:HFL261566 HPE261565:HPH261566 HZA261565:HZD261566 IIW261565:IIZ261566 ISS261565:ISV261566 JCO261565:JCR261566 JMK261565:JMN261566 JWG261565:JWJ261566 KGC261565:KGF261566 KPY261565:KQB261566 KZU261565:KZX261566 LJQ261565:LJT261566 LTM261565:LTP261566 MDI261565:MDL261566 MNE261565:MNH261566 MXA261565:MXD261566 NGW261565:NGZ261566 NQS261565:NQV261566 OAO261565:OAR261566 OKK261565:OKN261566 OUG261565:OUJ261566 PEC261565:PEF261566 PNY261565:POB261566 PXU261565:PXX261566 QHQ261565:QHT261566 QRM261565:QRP261566 RBI261565:RBL261566 RLE261565:RLH261566 RVA261565:RVD261566 SEW261565:SEZ261566 SOS261565:SOV261566 SYO261565:SYR261566 TIK261565:TIN261566 TSG261565:TSJ261566 UCC261565:UCF261566 ULY261565:UMB261566 UVU261565:UVX261566 VFQ261565:VFT261566 VPM261565:VPP261566 VZI261565:VZL261566 WJE261565:WJH261566 WTA261565:WTD261566 F327099:J327100 GO327101:GR327102 QK327101:QN327102 AAG327101:AAJ327102 AKC327101:AKF327102 ATY327101:AUB327102 BDU327101:BDX327102 BNQ327101:BNT327102 BXM327101:BXP327102 CHI327101:CHL327102 CRE327101:CRH327102 DBA327101:DBD327102 DKW327101:DKZ327102 DUS327101:DUV327102 EEO327101:EER327102 EOK327101:EON327102 EYG327101:EYJ327102 FIC327101:FIF327102 FRY327101:FSB327102 GBU327101:GBX327102 GLQ327101:GLT327102 GVM327101:GVP327102 HFI327101:HFL327102 HPE327101:HPH327102 HZA327101:HZD327102 IIW327101:IIZ327102 ISS327101:ISV327102 JCO327101:JCR327102 JMK327101:JMN327102 JWG327101:JWJ327102 KGC327101:KGF327102 KPY327101:KQB327102 KZU327101:KZX327102 LJQ327101:LJT327102 LTM327101:LTP327102 MDI327101:MDL327102 MNE327101:MNH327102 MXA327101:MXD327102 NGW327101:NGZ327102 NQS327101:NQV327102 OAO327101:OAR327102 OKK327101:OKN327102 OUG327101:OUJ327102 PEC327101:PEF327102 PNY327101:POB327102 PXU327101:PXX327102 QHQ327101:QHT327102 QRM327101:QRP327102 RBI327101:RBL327102 RLE327101:RLH327102 RVA327101:RVD327102 SEW327101:SEZ327102 SOS327101:SOV327102 SYO327101:SYR327102 TIK327101:TIN327102 TSG327101:TSJ327102 UCC327101:UCF327102 ULY327101:UMB327102 UVU327101:UVX327102 VFQ327101:VFT327102 VPM327101:VPP327102 VZI327101:VZL327102 WJE327101:WJH327102 WTA327101:WTD327102 F392635:J392636 GO392637:GR392638 QK392637:QN392638 AAG392637:AAJ392638 AKC392637:AKF392638 ATY392637:AUB392638 BDU392637:BDX392638 BNQ392637:BNT392638 BXM392637:BXP392638 CHI392637:CHL392638 CRE392637:CRH392638 DBA392637:DBD392638 DKW392637:DKZ392638 DUS392637:DUV392638 EEO392637:EER392638 EOK392637:EON392638 EYG392637:EYJ392638 FIC392637:FIF392638 FRY392637:FSB392638 GBU392637:GBX392638 GLQ392637:GLT392638 GVM392637:GVP392638 HFI392637:HFL392638 HPE392637:HPH392638 HZA392637:HZD392638 IIW392637:IIZ392638 ISS392637:ISV392638 JCO392637:JCR392638 JMK392637:JMN392638 JWG392637:JWJ392638 KGC392637:KGF392638 KPY392637:KQB392638 KZU392637:KZX392638 LJQ392637:LJT392638 LTM392637:LTP392638 MDI392637:MDL392638 MNE392637:MNH392638 MXA392637:MXD392638 NGW392637:NGZ392638 NQS392637:NQV392638 OAO392637:OAR392638 OKK392637:OKN392638 OUG392637:OUJ392638 PEC392637:PEF392638 PNY392637:POB392638 PXU392637:PXX392638 QHQ392637:QHT392638 QRM392637:QRP392638 RBI392637:RBL392638 RLE392637:RLH392638 RVA392637:RVD392638 SEW392637:SEZ392638 SOS392637:SOV392638 SYO392637:SYR392638 TIK392637:TIN392638 TSG392637:TSJ392638 UCC392637:UCF392638 ULY392637:UMB392638 UVU392637:UVX392638 VFQ392637:VFT392638 VPM392637:VPP392638 VZI392637:VZL392638 WJE392637:WJH392638 WTA392637:WTD392638 F458171:J458172 GO458173:GR458174 QK458173:QN458174 AAG458173:AAJ458174 AKC458173:AKF458174 ATY458173:AUB458174 BDU458173:BDX458174 BNQ458173:BNT458174 BXM458173:BXP458174 CHI458173:CHL458174 CRE458173:CRH458174 DBA458173:DBD458174 DKW458173:DKZ458174 DUS458173:DUV458174 EEO458173:EER458174 EOK458173:EON458174 EYG458173:EYJ458174 FIC458173:FIF458174 FRY458173:FSB458174 GBU458173:GBX458174 GLQ458173:GLT458174 GVM458173:GVP458174 HFI458173:HFL458174 HPE458173:HPH458174 HZA458173:HZD458174 IIW458173:IIZ458174 ISS458173:ISV458174 JCO458173:JCR458174 JMK458173:JMN458174 JWG458173:JWJ458174 KGC458173:KGF458174 KPY458173:KQB458174 KZU458173:KZX458174 LJQ458173:LJT458174 LTM458173:LTP458174 MDI458173:MDL458174 MNE458173:MNH458174 MXA458173:MXD458174 NGW458173:NGZ458174 NQS458173:NQV458174 OAO458173:OAR458174 OKK458173:OKN458174 OUG458173:OUJ458174 PEC458173:PEF458174 PNY458173:POB458174 PXU458173:PXX458174 QHQ458173:QHT458174 QRM458173:QRP458174 RBI458173:RBL458174 RLE458173:RLH458174 RVA458173:RVD458174 SEW458173:SEZ458174 SOS458173:SOV458174 SYO458173:SYR458174 TIK458173:TIN458174 TSG458173:TSJ458174 UCC458173:UCF458174 ULY458173:UMB458174 UVU458173:UVX458174 VFQ458173:VFT458174 VPM458173:VPP458174 VZI458173:VZL458174 WJE458173:WJH458174 WTA458173:WTD458174 F523707:J523708 GO523709:GR523710 QK523709:QN523710 AAG523709:AAJ523710 AKC523709:AKF523710 ATY523709:AUB523710 BDU523709:BDX523710 BNQ523709:BNT523710 BXM523709:BXP523710 CHI523709:CHL523710 CRE523709:CRH523710 DBA523709:DBD523710 DKW523709:DKZ523710 DUS523709:DUV523710 EEO523709:EER523710 EOK523709:EON523710 EYG523709:EYJ523710 FIC523709:FIF523710 FRY523709:FSB523710 GBU523709:GBX523710 GLQ523709:GLT523710 GVM523709:GVP523710 HFI523709:HFL523710 HPE523709:HPH523710 HZA523709:HZD523710 IIW523709:IIZ523710 ISS523709:ISV523710 JCO523709:JCR523710 JMK523709:JMN523710 JWG523709:JWJ523710 KGC523709:KGF523710 KPY523709:KQB523710 KZU523709:KZX523710 LJQ523709:LJT523710 LTM523709:LTP523710 MDI523709:MDL523710 MNE523709:MNH523710 MXA523709:MXD523710 NGW523709:NGZ523710 NQS523709:NQV523710 OAO523709:OAR523710 OKK523709:OKN523710 OUG523709:OUJ523710 PEC523709:PEF523710 PNY523709:POB523710 PXU523709:PXX523710 QHQ523709:QHT523710 QRM523709:QRP523710 RBI523709:RBL523710 RLE523709:RLH523710 RVA523709:RVD523710 SEW523709:SEZ523710 SOS523709:SOV523710 SYO523709:SYR523710 TIK523709:TIN523710 TSG523709:TSJ523710 UCC523709:UCF523710 ULY523709:UMB523710 UVU523709:UVX523710 VFQ523709:VFT523710 VPM523709:VPP523710 VZI523709:VZL523710 WJE523709:WJH523710 WTA523709:WTD523710 F589243:J589244 GO589245:GR589246 QK589245:QN589246 AAG589245:AAJ589246 AKC589245:AKF589246 ATY589245:AUB589246 BDU589245:BDX589246 BNQ589245:BNT589246 BXM589245:BXP589246 CHI589245:CHL589246 CRE589245:CRH589246 DBA589245:DBD589246 DKW589245:DKZ589246 DUS589245:DUV589246 EEO589245:EER589246 EOK589245:EON589246 EYG589245:EYJ589246 FIC589245:FIF589246 FRY589245:FSB589246 GBU589245:GBX589246 GLQ589245:GLT589246 GVM589245:GVP589246 HFI589245:HFL589246 HPE589245:HPH589246 HZA589245:HZD589246 IIW589245:IIZ589246 ISS589245:ISV589246 JCO589245:JCR589246 JMK589245:JMN589246 JWG589245:JWJ589246 KGC589245:KGF589246 KPY589245:KQB589246 KZU589245:KZX589246 LJQ589245:LJT589246 LTM589245:LTP589246 MDI589245:MDL589246 MNE589245:MNH589246 MXA589245:MXD589246 NGW589245:NGZ589246 NQS589245:NQV589246 OAO589245:OAR589246 OKK589245:OKN589246 OUG589245:OUJ589246 PEC589245:PEF589246 PNY589245:POB589246 PXU589245:PXX589246 QHQ589245:QHT589246 QRM589245:QRP589246 RBI589245:RBL589246 RLE589245:RLH589246 RVA589245:RVD589246 SEW589245:SEZ589246 SOS589245:SOV589246 SYO589245:SYR589246 TIK589245:TIN589246 TSG589245:TSJ589246 UCC589245:UCF589246 ULY589245:UMB589246 UVU589245:UVX589246 VFQ589245:VFT589246 VPM589245:VPP589246 VZI589245:VZL589246 WJE589245:WJH589246 WTA589245:WTD589246 F654779:J654780 GO654781:GR654782 QK654781:QN654782 AAG654781:AAJ654782 AKC654781:AKF654782 ATY654781:AUB654782 BDU654781:BDX654782 BNQ654781:BNT654782 BXM654781:BXP654782 CHI654781:CHL654782 CRE654781:CRH654782 DBA654781:DBD654782 DKW654781:DKZ654782 DUS654781:DUV654782 EEO654781:EER654782 EOK654781:EON654782 EYG654781:EYJ654782 FIC654781:FIF654782 FRY654781:FSB654782 GBU654781:GBX654782 GLQ654781:GLT654782 GVM654781:GVP654782 HFI654781:HFL654782 HPE654781:HPH654782 HZA654781:HZD654782 IIW654781:IIZ654782 ISS654781:ISV654782 JCO654781:JCR654782 JMK654781:JMN654782 JWG654781:JWJ654782 KGC654781:KGF654782 KPY654781:KQB654782 KZU654781:KZX654782 LJQ654781:LJT654782 LTM654781:LTP654782 MDI654781:MDL654782 MNE654781:MNH654782 MXA654781:MXD654782 NGW654781:NGZ654782 NQS654781:NQV654782 OAO654781:OAR654782 OKK654781:OKN654782 OUG654781:OUJ654782 PEC654781:PEF654782 PNY654781:POB654782 PXU654781:PXX654782 QHQ654781:QHT654782 QRM654781:QRP654782 RBI654781:RBL654782 RLE654781:RLH654782 RVA654781:RVD654782 SEW654781:SEZ654782 SOS654781:SOV654782 SYO654781:SYR654782 TIK654781:TIN654782 TSG654781:TSJ654782 UCC654781:UCF654782 ULY654781:UMB654782 UVU654781:UVX654782 VFQ654781:VFT654782 VPM654781:VPP654782 VZI654781:VZL654782 WJE654781:WJH654782 WTA654781:WTD654782 F720315:J720316 GO720317:GR720318 QK720317:QN720318 AAG720317:AAJ720318 AKC720317:AKF720318 ATY720317:AUB720318 BDU720317:BDX720318 BNQ720317:BNT720318 BXM720317:BXP720318 CHI720317:CHL720318 CRE720317:CRH720318 DBA720317:DBD720318 DKW720317:DKZ720318 DUS720317:DUV720318 EEO720317:EER720318 EOK720317:EON720318 EYG720317:EYJ720318 FIC720317:FIF720318 FRY720317:FSB720318 GBU720317:GBX720318 GLQ720317:GLT720318 GVM720317:GVP720318 HFI720317:HFL720318 HPE720317:HPH720318 HZA720317:HZD720318 IIW720317:IIZ720318 ISS720317:ISV720318 JCO720317:JCR720318 JMK720317:JMN720318 JWG720317:JWJ720318 KGC720317:KGF720318 KPY720317:KQB720318 KZU720317:KZX720318 LJQ720317:LJT720318 LTM720317:LTP720318 MDI720317:MDL720318 MNE720317:MNH720318 MXA720317:MXD720318 NGW720317:NGZ720318 NQS720317:NQV720318 OAO720317:OAR720318 OKK720317:OKN720318 OUG720317:OUJ720318 PEC720317:PEF720318 PNY720317:POB720318 PXU720317:PXX720318 QHQ720317:QHT720318 QRM720317:QRP720318 RBI720317:RBL720318 RLE720317:RLH720318 RVA720317:RVD720318 SEW720317:SEZ720318 SOS720317:SOV720318 SYO720317:SYR720318 TIK720317:TIN720318 TSG720317:TSJ720318 UCC720317:UCF720318 ULY720317:UMB720318 UVU720317:UVX720318 VFQ720317:VFT720318 VPM720317:VPP720318 VZI720317:VZL720318 WJE720317:WJH720318 WTA720317:WTD720318 F785851:J785852 GO785853:GR785854 QK785853:QN785854 AAG785853:AAJ785854 AKC785853:AKF785854 ATY785853:AUB785854 BDU785853:BDX785854 BNQ785853:BNT785854 BXM785853:BXP785854 CHI785853:CHL785854 CRE785853:CRH785854 DBA785853:DBD785854 DKW785853:DKZ785854 DUS785853:DUV785854 EEO785853:EER785854 EOK785853:EON785854 EYG785853:EYJ785854 FIC785853:FIF785854 FRY785853:FSB785854 GBU785853:GBX785854 GLQ785853:GLT785854 GVM785853:GVP785854 HFI785853:HFL785854 HPE785853:HPH785854 HZA785853:HZD785854 IIW785853:IIZ785854 ISS785853:ISV785854 JCO785853:JCR785854 JMK785853:JMN785854 JWG785853:JWJ785854 KGC785853:KGF785854 KPY785853:KQB785854 KZU785853:KZX785854 LJQ785853:LJT785854 LTM785853:LTP785854 MDI785853:MDL785854 MNE785853:MNH785854 MXA785853:MXD785854 NGW785853:NGZ785854 NQS785853:NQV785854 OAO785853:OAR785854 OKK785853:OKN785854 OUG785853:OUJ785854 PEC785853:PEF785854 PNY785853:POB785854 PXU785853:PXX785854 QHQ785853:QHT785854 QRM785853:QRP785854 RBI785853:RBL785854 RLE785853:RLH785854 RVA785853:RVD785854 SEW785853:SEZ785854 SOS785853:SOV785854 SYO785853:SYR785854 TIK785853:TIN785854 TSG785853:TSJ785854 UCC785853:UCF785854 ULY785853:UMB785854 UVU785853:UVX785854 VFQ785853:VFT785854 VPM785853:VPP785854 VZI785853:VZL785854 WJE785853:WJH785854 WTA785853:WTD785854 F851387:J851388 GO851389:GR851390 QK851389:QN851390 AAG851389:AAJ851390 AKC851389:AKF851390 ATY851389:AUB851390 BDU851389:BDX851390 BNQ851389:BNT851390 BXM851389:BXP851390 CHI851389:CHL851390 CRE851389:CRH851390 DBA851389:DBD851390 DKW851389:DKZ851390 DUS851389:DUV851390 EEO851389:EER851390 EOK851389:EON851390 EYG851389:EYJ851390 FIC851389:FIF851390 FRY851389:FSB851390 GBU851389:GBX851390 GLQ851389:GLT851390 GVM851389:GVP851390 HFI851389:HFL851390 HPE851389:HPH851390 HZA851389:HZD851390 IIW851389:IIZ851390 ISS851389:ISV851390 JCO851389:JCR851390 JMK851389:JMN851390 JWG851389:JWJ851390 KGC851389:KGF851390 KPY851389:KQB851390 KZU851389:KZX851390 LJQ851389:LJT851390 LTM851389:LTP851390 MDI851389:MDL851390 MNE851389:MNH851390 MXA851389:MXD851390 NGW851389:NGZ851390 NQS851389:NQV851390 OAO851389:OAR851390 OKK851389:OKN851390 OUG851389:OUJ851390 PEC851389:PEF851390 PNY851389:POB851390 PXU851389:PXX851390 QHQ851389:QHT851390 QRM851389:QRP851390 RBI851389:RBL851390 RLE851389:RLH851390 RVA851389:RVD851390 SEW851389:SEZ851390 SOS851389:SOV851390 SYO851389:SYR851390 TIK851389:TIN851390 TSG851389:TSJ851390 UCC851389:UCF851390 ULY851389:UMB851390 UVU851389:UVX851390 VFQ851389:VFT851390 VPM851389:VPP851390 VZI851389:VZL851390 WJE851389:WJH851390 WTA851389:WTD851390 F916923:J916924 GO916925:GR916926 QK916925:QN916926 AAG916925:AAJ916926 AKC916925:AKF916926 ATY916925:AUB916926 BDU916925:BDX916926 BNQ916925:BNT916926 BXM916925:BXP916926 CHI916925:CHL916926 CRE916925:CRH916926 DBA916925:DBD916926 DKW916925:DKZ916926 DUS916925:DUV916926 EEO916925:EER916926 EOK916925:EON916926 EYG916925:EYJ916926 FIC916925:FIF916926 FRY916925:FSB916926 GBU916925:GBX916926 GLQ916925:GLT916926 GVM916925:GVP916926 HFI916925:HFL916926 HPE916925:HPH916926 HZA916925:HZD916926 IIW916925:IIZ916926 ISS916925:ISV916926 JCO916925:JCR916926 JMK916925:JMN916926 JWG916925:JWJ916926 KGC916925:KGF916926 KPY916925:KQB916926 KZU916925:KZX916926 LJQ916925:LJT916926 LTM916925:LTP916926 MDI916925:MDL916926 MNE916925:MNH916926 MXA916925:MXD916926 NGW916925:NGZ916926 NQS916925:NQV916926 OAO916925:OAR916926 OKK916925:OKN916926 OUG916925:OUJ916926 PEC916925:PEF916926 PNY916925:POB916926 PXU916925:PXX916926 QHQ916925:QHT916926 QRM916925:QRP916926 RBI916925:RBL916926 RLE916925:RLH916926 RVA916925:RVD916926 SEW916925:SEZ916926 SOS916925:SOV916926 SYO916925:SYR916926 TIK916925:TIN916926 TSG916925:TSJ916926 UCC916925:UCF916926 ULY916925:UMB916926 UVU916925:UVX916926 VFQ916925:VFT916926 VPM916925:VPP916926 VZI916925:VZL916926 WJE916925:WJH916926 WTA916925:WTD916926 F982459:J982460 GO982461:GR982462 QK982461:QN982462 AAG982461:AAJ982462 AKC982461:AKF982462 ATY982461:AUB982462 BDU982461:BDX982462 BNQ982461:BNT982462 BXM982461:BXP982462 CHI982461:CHL982462 CRE982461:CRH982462 DBA982461:DBD982462 DKW982461:DKZ982462 DUS982461:DUV982462 EEO982461:EER982462 EOK982461:EON982462 EYG982461:EYJ982462 FIC982461:FIF982462 FRY982461:FSB982462 GBU982461:GBX982462 GLQ982461:GLT982462 GVM982461:GVP982462 HFI982461:HFL982462 HPE982461:HPH982462 HZA982461:HZD982462 IIW982461:IIZ982462 ISS982461:ISV982462 JCO982461:JCR982462 JMK982461:JMN982462 JWG982461:JWJ982462 KGC982461:KGF982462 KPY982461:KQB982462 KZU982461:KZX982462 LJQ982461:LJT982462 LTM982461:LTP982462 MDI982461:MDL982462 MNE982461:MNH982462 MXA982461:MXD982462 NGW982461:NGZ982462 NQS982461:NQV982462 OAO982461:OAR982462 OKK982461:OKN982462 OUG982461:OUJ982462 PEC982461:PEF982462 PNY982461:POB982462 PXU982461:PXX982462 QHQ982461:QHT982462 QRM982461:QRP982462 RBI982461:RBL982462 RLE982461:RLH982462 RVA982461:RVD982462 SEW982461:SEZ982462 SOS982461:SOV982462 SYO982461:SYR982462 TIK982461:TIN982462 TSG982461:TSJ982462 UCC982461:UCF982462 ULY982461:UMB982462 UVU982461:UVX982462 VFQ982461:VFT982462 VPM982461:VPP982462 VZI982461:VZL982462 WTA982459:WTB982459 F64953:H64953 GO64955:GP64955 QK64955:QL64955 AAG64955:AAH64955 AKC64955:AKD64955 ATY64955:ATZ64955 BDU64955:BDV64955 BNQ64955:BNR64955 BXM64955:BXN64955 CHI64955:CHJ64955 CRE64955:CRF64955 DBA64955:DBB64955 DKW64955:DKX64955 DUS64955:DUT64955 EEO64955:EEP64955 EOK64955:EOL64955 EYG64955:EYH64955 FIC64955:FID64955 FRY64955:FRZ64955 GBU64955:GBV64955 GLQ64955:GLR64955 GVM64955:GVN64955 HFI64955:HFJ64955 HPE64955:HPF64955 HZA64955:HZB64955 IIW64955:IIX64955 ISS64955:IST64955 JCO64955:JCP64955 JMK64955:JML64955 JWG64955:JWH64955 KGC64955:KGD64955 KPY64955:KPZ64955 KZU64955:KZV64955 LJQ64955:LJR64955 LTM64955:LTN64955 MDI64955:MDJ64955 MNE64955:MNF64955 MXA64955:MXB64955 NGW64955:NGX64955 NQS64955:NQT64955 OAO64955:OAP64955 OKK64955:OKL64955 OUG64955:OUH64955 PEC64955:PED64955 PNY64955:PNZ64955 PXU64955:PXV64955 QHQ64955:QHR64955 QRM64955:QRN64955 RBI64955:RBJ64955 RLE64955:RLF64955 RVA64955:RVB64955 SEW64955:SEX64955 SOS64955:SOT64955 SYO64955:SYP64955 TIK64955:TIL64955 TSG64955:TSH64955 UCC64955:UCD64955 ULY64955:ULZ64955 UVU64955:UVV64955 VFQ64955:VFR64955 VPM64955:VPN64955 VZI64955:VZJ64955 WJE64955:WJF64955 WTA64955:WTB64955 F130489:H130489 GO130491:GP130491 QK130491:QL130491 AAG130491:AAH130491 AKC130491:AKD130491 ATY130491:ATZ130491 BDU130491:BDV130491 BNQ130491:BNR130491 BXM130491:BXN130491 CHI130491:CHJ130491 CRE130491:CRF130491 DBA130491:DBB130491 DKW130491:DKX130491 DUS130491:DUT130491 EEO130491:EEP130491 EOK130491:EOL130491 EYG130491:EYH130491 FIC130491:FID130491 FRY130491:FRZ130491 GBU130491:GBV130491 GLQ130491:GLR130491 GVM130491:GVN130491 HFI130491:HFJ130491 HPE130491:HPF130491 HZA130491:HZB130491 IIW130491:IIX130491 ISS130491:IST130491 JCO130491:JCP130491 JMK130491:JML130491 JWG130491:JWH130491 KGC130491:KGD130491 KPY130491:KPZ130491 KZU130491:KZV130491 LJQ130491:LJR130491 LTM130491:LTN130491 MDI130491:MDJ130491 MNE130491:MNF130491 MXA130491:MXB130491 NGW130491:NGX130491 NQS130491:NQT130491 OAO130491:OAP130491 OKK130491:OKL130491 OUG130491:OUH130491 PEC130491:PED130491 PNY130491:PNZ130491 PXU130491:PXV130491 QHQ130491:QHR130491 QRM130491:QRN130491 RBI130491:RBJ130491 RLE130491:RLF130491 RVA130491:RVB130491 SEW130491:SEX130491 SOS130491:SOT130491 SYO130491:SYP130491 TIK130491:TIL130491 TSG130491:TSH130491 UCC130491:UCD130491 ULY130491:ULZ130491 UVU130491:UVV130491 VFQ130491:VFR130491 VPM130491:VPN130491 VZI130491:VZJ130491 WJE130491:WJF130491 WTA130491:WTB130491 F196025:H196025 GO196027:GP196027 QK196027:QL196027 AAG196027:AAH196027 AKC196027:AKD196027 ATY196027:ATZ196027 BDU196027:BDV196027 BNQ196027:BNR196027 BXM196027:BXN196027 CHI196027:CHJ196027 CRE196027:CRF196027 DBA196027:DBB196027 DKW196027:DKX196027 DUS196027:DUT196027 EEO196027:EEP196027 EOK196027:EOL196027 EYG196027:EYH196027 FIC196027:FID196027 FRY196027:FRZ196027 GBU196027:GBV196027 GLQ196027:GLR196027 GVM196027:GVN196027 HFI196027:HFJ196027 HPE196027:HPF196027 HZA196027:HZB196027 IIW196027:IIX196027 ISS196027:IST196027 JCO196027:JCP196027 JMK196027:JML196027 JWG196027:JWH196027 KGC196027:KGD196027 KPY196027:KPZ196027 KZU196027:KZV196027 LJQ196027:LJR196027 LTM196027:LTN196027 MDI196027:MDJ196027 MNE196027:MNF196027 MXA196027:MXB196027 NGW196027:NGX196027 NQS196027:NQT196027 OAO196027:OAP196027 OKK196027:OKL196027 OUG196027:OUH196027 PEC196027:PED196027 PNY196027:PNZ196027 PXU196027:PXV196027 QHQ196027:QHR196027 QRM196027:QRN196027 RBI196027:RBJ196027 RLE196027:RLF196027 RVA196027:RVB196027 SEW196027:SEX196027 SOS196027:SOT196027 SYO196027:SYP196027 TIK196027:TIL196027 TSG196027:TSH196027 UCC196027:UCD196027 ULY196027:ULZ196027 UVU196027:UVV196027 VFQ196027:VFR196027 VPM196027:VPN196027 VZI196027:VZJ196027 WJE196027:WJF196027 WTA196027:WTB196027 F261561:H261561 GO261563:GP261563 QK261563:QL261563 AAG261563:AAH261563 AKC261563:AKD261563 ATY261563:ATZ261563 BDU261563:BDV261563 BNQ261563:BNR261563 BXM261563:BXN261563 CHI261563:CHJ261563 CRE261563:CRF261563 DBA261563:DBB261563 DKW261563:DKX261563 DUS261563:DUT261563 EEO261563:EEP261563 EOK261563:EOL261563 EYG261563:EYH261563 FIC261563:FID261563 FRY261563:FRZ261563 GBU261563:GBV261563 GLQ261563:GLR261563 GVM261563:GVN261563 HFI261563:HFJ261563 HPE261563:HPF261563 HZA261563:HZB261563 IIW261563:IIX261563 ISS261563:IST261563 JCO261563:JCP261563 JMK261563:JML261563 JWG261563:JWH261563 KGC261563:KGD261563 KPY261563:KPZ261563 KZU261563:KZV261563 LJQ261563:LJR261563 LTM261563:LTN261563 MDI261563:MDJ261563 MNE261563:MNF261563 MXA261563:MXB261563 NGW261563:NGX261563 NQS261563:NQT261563 OAO261563:OAP261563 OKK261563:OKL261563 OUG261563:OUH261563 PEC261563:PED261563 PNY261563:PNZ261563 PXU261563:PXV261563 QHQ261563:QHR261563 QRM261563:QRN261563 RBI261563:RBJ261563 RLE261563:RLF261563 RVA261563:RVB261563 SEW261563:SEX261563 SOS261563:SOT261563 SYO261563:SYP261563 TIK261563:TIL261563 TSG261563:TSH261563 UCC261563:UCD261563 ULY261563:ULZ261563 UVU261563:UVV261563 VFQ261563:VFR261563 VPM261563:VPN261563 VZI261563:VZJ261563 WJE261563:WJF261563 WTA261563:WTB261563 F327097:H327097 GO327099:GP327099 QK327099:QL327099 AAG327099:AAH327099 AKC327099:AKD327099 ATY327099:ATZ327099 BDU327099:BDV327099 BNQ327099:BNR327099 BXM327099:BXN327099 CHI327099:CHJ327099 CRE327099:CRF327099 DBA327099:DBB327099 DKW327099:DKX327099 DUS327099:DUT327099 EEO327099:EEP327099 EOK327099:EOL327099 EYG327099:EYH327099 FIC327099:FID327099 FRY327099:FRZ327099 GBU327099:GBV327099 GLQ327099:GLR327099 GVM327099:GVN327099 HFI327099:HFJ327099 HPE327099:HPF327099 HZA327099:HZB327099 IIW327099:IIX327099 ISS327099:IST327099 JCO327099:JCP327099 JMK327099:JML327099 JWG327099:JWH327099 KGC327099:KGD327099 KPY327099:KPZ327099 KZU327099:KZV327099 LJQ327099:LJR327099 LTM327099:LTN327099 MDI327099:MDJ327099 MNE327099:MNF327099 MXA327099:MXB327099 NGW327099:NGX327099 NQS327099:NQT327099 OAO327099:OAP327099 OKK327099:OKL327099 OUG327099:OUH327099 PEC327099:PED327099 PNY327099:PNZ327099 PXU327099:PXV327099 QHQ327099:QHR327099 QRM327099:QRN327099 RBI327099:RBJ327099 RLE327099:RLF327099 RVA327099:RVB327099 SEW327099:SEX327099 SOS327099:SOT327099 SYO327099:SYP327099 TIK327099:TIL327099 TSG327099:TSH327099 UCC327099:UCD327099 ULY327099:ULZ327099 UVU327099:UVV327099 VFQ327099:VFR327099 VPM327099:VPN327099 VZI327099:VZJ327099 WJE327099:WJF327099 WTA327099:WTB327099 F392633:H392633 GO392635:GP392635 QK392635:QL392635 AAG392635:AAH392635 AKC392635:AKD392635 ATY392635:ATZ392635 BDU392635:BDV392635 BNQ392635:BNR392635 BXM392635:BXN392635 CHI392635:CHJ392635 CRE392635:CRF392635 DBA392635:DBB392635 DKW392635:DKX392635 DUS392635:DUT392635 EEO392635:EEP392635 EOK392635:EOL392635 EYG392635:EYH392635 FIC392635:FID392635 FRY392635:FRZ392635 GBU392635:GBV392635 GLQ392635:GLR392635 GVM392635:GVN392635 HFI392635:HFJ392635 HPE392635:HPF392635 HZA392635:HZB392635 IIW392635:IIX392635 ISS392635:IST392635 JCO392635:JCP392635 JMK392635:JML392635 JWG392635:JWH392635 KGC392635:KGD392635 KPY392635:KPZ392635 KZU392635:KZV392635 LJQ392635:LJR392635 LTM392635:LTN392635 MDI392635:MDJ392635 MNE392635:MNF392635 MXA392635:MXB392635 NGW392635:NGX392635 NQS392635:NQT392635 OAO392635:OAP392635 OKK392635:OKL392635 OUG392635:OUH392635 PEC392635:PED392635 PNY392635:PNZ392635 PXU392635:PXV392635 QHQ392635:QHR392635 QRM392635:QRN392635 RBI392635:RBJ392635 RLE392635:RLF392635 RVA392635:RVB392635 SEW392635:SEX392635 SOS392635:SOT392635 SYO392635:SYP392635 TIK392635:TIL392635 TSG392635:TSH392635 UCC392635:UCD392635 ULY392635:ULZ392635 UVU392635:UVV392635 VFQ392635:VFR392635 VPM392635:VPN392635 VZI392635:VZJ392635 WJE392635:WJF392635 WTA392635:WTB392635 F458169:H458169 GO458171:GP458171 QK458171:QL458171 AAG458171:AAH458171 AKC458171:AKD458171 ATY458171:ATZ458171 BDU458171:BDV458171 BNQ458171:BNR458171 BXM458171:BXN458171 CHI458171:CHJ458171 CRE458171:CRF458171 DBA458171:DBB458171 DKW458171:DKX458171 DUS458171:DUT458171 EEO458171:EEP458171 EOK458171:EOL458171 EYG458171:EYH458171 FIC458171:FID458171 FRY458171:FRZ458171 GBU458171:GBV458171 GLQ458171:GLR458171 GVM458171:GVN458171 HFI458171:HFJ458171 HPE458171:HPF458171 HZA458171:HZB458171 IIW458171:IIX458171 ISS458171:IST458171 JCO458171:JCP458171 JMK458171:JML458171 JWG458171:JWH458171 KGC458171:KGD458171 KPY458171:KPZ458171 KZU458171:KZV458171 LJQ458171:LJR458171 LTM458171:LTN458171 MDI458171:MDJ458171 MNE458171:MNF458171 MXA458171:MXB458171 NGW458171:NGX458171 NQS458171:NQT458171 OAO458171:OAP458171 OKK458171:OKL458171 OUG458171:OUH458171 PEC458171:PED458171 PNY458171:PNZ458171 PXU458171:PXV458171 QHQ458171:QHR458171 QRM458171:QRN458171 RBI458171:RBJ458171 RLE458171:RLF458171 RVA458171:RVB458171 SEW458171:SEX458171 SOS458171:SOT458171 SYO458171:SYP458171 TIK458171:TIL458171 TSG458171:TSH458171 UCC458171:UCD458171 ULY458171:ULZ458171 UVU458171:UVV458171 VFQ458171:VFR458171 VPM458171:VPN458171 VZI458171:VZJ458171 WJE458171:WJF458171 WTA458171:WTB458171 F523705:H523705 GO523707:GP523707 QK523707:QL523707 AAG523707:AAH523707 AKC523707:AKD523707 ATY523707:ATZ523707 BDU523707:BDV523707 BNQ523707:BNR523707 BXM523707:BXN523707 CHI523707:CHJ523707 CRE523707:CRF523707 DBA523707:DBB523707 DKW523707:DKX523707 DUS523707:DUT523707 EEO523707:EEP523707 EOK523707:EOL523707 EYG523707:EYH523707 FIC523707:FID523707 FRY523707:FRZ523707 GBU523707:GBV523707 GLQ523707:GLR523707 GVM523707:GVN523707 HFI523707:HFJ523707 HPE523707:HPF523707 HZA523707:HZB523707 IIW523707:IIX523707 ISS523707:IST523707 JCO523707:JCP523707 JMK523707:JML523707 JWG523707:JWH523707 KGC523707:KGD523707 KPY523707:KPZ523707 KZU523707:KZV523707 LJQ523707:LJR523707 LTM523707:LTN523707 MDI523707:MDJ523707 MNE523707:MNF523707 MXA523707:MXB523707 NGW523707:NGX523707 NQS523707:NQT523707 OAO523707:OAP523707 OKK523707:OKL523707 OUG523707:OUH523707 PEC523707:PED523707 PNY523707:PNZ523707 PXU523707:PXV523707 QHQ523707:QHR523707 QRM523707:QRN523707 RBI523707:RBJ523707 RLE523707:RLF523707 RVA523707:RVB523707 SEW523707:SEX523707 SOS523707:SOT523707 SYO523707:SYP523707 TIK523707:TIL523707 TSG523707:TSH523707 UCC523707:UCD523707 ULY523707:ULZ523707 UVU523707:UVV523707 VFQ523707:VFR523707 VPM523707:VPN523707 VZI523707:VZJ523707 WJE523707:WJF523707 WTA523707:WTB523707 F589241:H589241 GO589243:GP589243 QK589243:QL589243 AAG589243:AAH589243 AKC589243:AKD589243 ATY589243:ATZ589243 BDU589243:BDV589243 BNQ589243:BNR589243 BXM589243:BXN589243 CHI589243:CHJ589243 CRE589243:CRF589243 DBA589243:DBB589243 DKW589243:DKX589243 DUS589243:DUT589243 EEO589243:EEP589243 EOK589243:EOL589243 EYG589243:EYH589243 FIC589243:FID589243 FRY589243:FRZ589243 GBU589243:GBV589243 GLQ589243:GLR589243 GVM589243:GVN589243 HFI589243:HFJ589243 HPE589243:HPF589243 HZA589243:HZB589243 IIW589243:IIX589243 ISS589243:IST589243 JCO589243:JCP589243 JMK589243:JML589243 JWG589243:JWH589243 KGC589243:KGD589243 KPY589243:KPZ589243 KZU589243:KZV589243 LJQ589243:LJR589243 LTM589243:LTN589243 MDI589243:MDJ589243 MNE589243:MNF589243 MXA589243:MXB589243 NGW589243:NGX589243 NQS589243:NQT589243 OAO589243:OAP589243 OKK589243:OKL589243 OUG589243:OUH589243 PEC589243:PED589243 PNY589243:PNZ589243 PXU589243:PXV589243 QHQ589243:QHR589243 QRM589243:QRN589243 RBI589243:RBJ589243 RLE589243:RLF589243 RVA589243:RVB589243 SEW589243:SEX589243 SOS589243:SOT589243 SYO589243:SYP589243 TIK589243:TIL589243 TSG589243:TSH589243 UCC589243:UCD589243 ULY589243:ULZ589243 UVU589243:UVV589243 VFQ589243:VFR589243 VPM589243:VPN589243 VZI589243:VZJ589243 WJE589243:WJF589243 WTA589243:WTB589243 F654777:H654777 GO654779:GP654779 QK654779:QL654779 AAG654779:AAH654779 AKC654779:AKD654779 ATY654779:ATZ654779 BDU654779:BDV654779 BNQ654779:BNR654779 BXM654779:BXN654779 CHI654779:CHJ654779 CRE654779:CRF654779 DBA654779:DBB654779 DKW654779:DKX654779 DUS654779:DUT654779 EEO654779:EEP654779 EOK654779:EOL654779 EYG654779:EYH654779 FIC654779:FID654779 FRY654779:FRZ654779 GBU654779:GBV654779 GLQ654779:GLR654779 GVM654779:GVN654779 HFI654779:HFJ654779 HPE654779:HPF654779 HZA654779:HZB654779 IIW654779:IIX654779 ISS654779:IST654779 JCO654779:JCP654779 JMK654779:JML654779 JWG654779:JWH654779 KGC654779:KGD654779 KPY654779:KPZ654779 KZU654779:KZV654779 LJQ654779:LJR654779 LTM654779:LTN654779 MDI654779:MDJ654779 MNE654779:MNF654779 MXA654779:MXB654779 NGW654779:NGX654779 NQS654779:NQT654779 OAO654779:OAP654779 OKK654779:OKL654779 OUG654779:OUH654779 PEC654779:PED654779 PNY654779:PNZ654779 PXU654779:PXV654779 QHQ654779:QHR654779 QRM654779:QRN654779 RBI654779:RBJ654779 RLE654779:RLF654779 RVA654779:RVB654779 SEW654779:SEX654779 SOS654779:SOT654779 SYO654779:SYP654779 TIK654779:TIL654779 TSG654779:TSH654779 UCC654779:UCD654779 ULY654779:ULZ654779 UVU654779:UVV654779 VFQ654779:VFR654779 VPM654779:VPN654779 VZI654779:VZJ654779 WJE654779:WJF654779 WTA654779:WTB654779 F720313:H720313 GO720315:GP720315 QK720315:QL720315 AAG720315:AAH720315 AKC720315:AKD720315 ATY720315:ATZ720315 BDU720315:BDV720315 BNQ720315:BNR720315 BXM720315:BXN720315 CHI720315:CHJ720315 CRE720315:CRF720315 DBA720315:DBB720315 DKW720315:DKX720315 DUS720315:DUT720315 EEO720315:EEP720315 EOK720315:EOL720315 EYG720315:EYH720315 FIC720315:FID720315 FRY720315:FRZ720315 GBU720315:GBV720315 GLQ720315:GLR720315 GVM720315:GVN720315 HFI720315:HFJ720315 HPE720315:HPF720315 HZA720315:HZB720315 IIW720315:IIX720315 ISS720315:IST720315 JCO720315:JCP720315 JMK720315:JML720315 JWG720315:JWH720315 KGC720315:KGD720315 KPY720315:KPZ720315 KZU720315:KZV720315 LJQ720315:LJR720315 LTM720315:LTN720315 MDI720315:MDJ720315 MNE720315:MNF720315 MXA720315:MXB720315 NGW720315:NGX720315 NQS720315:NQT720315 OAO720315:OAP720315 OKK720315:OKL720315 OUG720315:OUH720315 PEC720315:PED720315 PNY720315:PNZ720315 PXU720315:PXV720315 QHQ720315:QHR720315 QRM720315:QRN720315 RBI720315:RBJ720315 RLE720315:RLF720315 RVA720315:RVB720315 SEW720315:SEX720315 SOS720315:SOT720315 SYO720315:SYP720315 TIK720315:TIL720315 TSG720315:TSH720315 UCC720315:UCD720315 ULY720315:ULZ720315 UVU720315:UVV720315 VFQ720315:VFR720315 VPM720315:VPN720315 VZI720315:VZJ720315 WJE720315:WJF720315 WTA720315:WTB720315 F785849:H785849 GO785851:GP785851 QK785851:QL785851 AAG785851:AAH785851 AKC785851:AKD785851 ATY785851:ATZ785851 BDU785851:BDV785851 BNQ785851:BNR785851 BXM785851:BXN785851 CHI785851:CHJ785851 CRE785851:CRF785851 DBA785851:DBB785851 DKW785851:DKX785851 DUS785851:DUT785851 EEO785851:EEP785851 EOK785851:EOL785851 EYG785851:EYH785851 FIC785851:FID785851 FRY785851:FRZ785851 GBU785851:GBV785851 GLQ785851:GLR785851 GVM785851:GVN785851 HFI785851:HFJ785851 HPE785851:HPF785851 HZA785851:HZB785851 IIW785851:IIX785851 ISS785851:IST785851 JCO785851:JCP785851 JMK785851:JML785851 JWG785851:JWH785851 KGC785851:KGD785851 KPY785851:KPZ785851 KZU785851:KZV785851 LJQ785851:LJR785851 LTM785851:LTN785851 MDI785851:MDJ785851 MNE785851:MNF785851 MXA785851:MXB785851 NGW785851:NGX785851 NQS785851:NQT785851 OAO785851:OAP785851 OKK785851:OKL785851 OUG785851:OUH785851 PEC785851:PED785851 PNY785851:PNZ785851 PXU785851:PXV785851 QHQ785851:QHR785851 QRM785851:QRN785851 RBI785851:RBJ785851 RLE785851:RLF785851 RVA785851:RVB785851 SEW785851:SEX785851 SOS785851:SOT785851 SYO785851:SYP785851 TIK785851:TIL785851 TSG785851:TSH785851 UCC785851:UCD785851 ULY785851:ULZ785851 UVU785851:UVV785851 VFQ785851:VFR785851 VPM785851:VPN785851 VZI785851:VZJ785851 WJE785851:WJF785851 WTA785851:WTB785851 F851385:H851385 GO851387:GP851387 QK851387:QL851387 AAG851387:AAH851387 AKC851387:AKD851387 ATY851387:ATZ851387 BDU851387:BDV851387 BNQ851387:BNR851387 BXM851387:BXN851387 CHI851387:CHJ851387 CRE851387:CRF851387 DBA851387:DBB851387 DKW851387:DKX851387 DUS851387:DUT851387 EEO851387:EEP851387 EOK851387:EOL851387 EYG851387:EYH851387 FIC851387:FID851387 FRY851387:FRZ851387 GBU851387:GBV851387 GLQ851387:GLR851387 GVM851387:GVN851387 HFI851387:HFJ851387 HPE851387:HPF851387 HZA851387:HZB851387 IIW851387:IIX851387 ISS851387:IST851387 JCO851387:JCP851387 JMK851387:JML851387 JWG851387:JWH851387 KGC851387:KGD851387 KPY851387:KPZ851387 KZU851387:KZV851387 LJQ851387:LJR851387 LTM851387:LTN851387 MDI851387:MDJ851387 MNE851387:MNF851387 MXA851387:MXB851387 NGW851387:NGX851387 NQS851387:NQT851387 OAO851387:OAP851387 OKK851387:OKL851387 OUG851387:OUH851387 PEC851387:PED851387 PNY851387:PNZ851387 PXU851387:PXV851387 QHQ851387:QHR851387 QRM851387:QRN851387 RBI851387:RBJ851387 RLE851387:RLF851387 RVA851387:RVB851387 SEW851387:SEX851387 SOS851387:SOT851387 SYO851387:SYP851387 TIK851387:TIL851387 TSG851387:TSH851387 UCC851387:UCD851387 ULY851387:ULZ851387 UVU851387:UVV851387 VFQ851387:VFR851387 VPM851387:VPN851387 VZI851387:VZJ851387 WJE851387:WJF851387 WTA851387:WTB851387 F916921:H916921 GO916923:GP916923 QK916923:QL916923 AAG916923:AAH916923 AKC916923:AKD916923 ATY916923:ATZ916923 BDU916923:BDV916923 BNQ916923:BNR916923 BXM916923:BXN916923 CHI916923:CHJ916923 CRE916923:CRF916923 DBA916923:DBB916923 DKW916923:DKX916923 DUS916923:DUT916923 EEO916923:EEP916923 EOK916923:EOL916923 EYG916923:EYH916923 FIC916923:FID916923 FRY916923:FRZ916923 GBU916923:GBV916923 GLQ916923:GLR916923 GVM916923:GVN916923 HFI916923:HFJ916923 HPE916923:HPF916923 HZA916923:HZB916923 IIW916923:IIX916923 ISS916923:IST916923 JCO916923:JCP916923 JMK916923:JML916923 JWG916923:JWH916923 KGC916923:KGD916923 KPY916923:KPZ916923 KZU916923:KZV916923 LJQ916923:LJR916923 LTM916923:LTN916923 MDI916923:MDJ916923 MNE916923:MNF916923 MXA916923:MXB916923 NGW916923:NGX916923 NQS916923:NQT916923 OAO916923:OAP916923 OKK916923:OKL916923 OUG916923:OUH916923 PEC916923:PED916923 PNY916923:PNZ916923 PXU916923:PXV916923 QHQ916923:QHR916923 QRM916923:QRN916923 RBI916923:RBJ916923 RLE916923:RLF916923 RVA916923:RVB916923 SEW916923:SEX916923 SOS916923:SOT916923 SYO916923:SYP916923 TIK916923:TIL916923 TSG916923:TSH916923 UCC916923:UCD916923 ULY916923:ULZ916923 UVU916923:UVV916923 VFQ916923:VFR916923 VPM916923:VPN916923 VZI916923:VZJ916923 WJE916923:WJF916923 WTA916923:WTB916923 F982457:H982457 GO982459:GP982459 QK982459:QL982459 AAG982459:AAH982459 AKC982459:AKD982459 ATY982459:ATZ982459 BDU982459:BDV982459 BNQ982459:BNR982459 BXM982459:BXN982459 CHI982459:CHJ982459 CRE982459:CRF982459 DBA982459:DBB982459 DKW982459:DKX982459 DUS982459:DUT982459 EEO982459:EEP982459 EOK982459:EOL982459 EYG982459:EYH982459 FIC982459:FID982459 FRY982459:FRZ982459 GBU982459:GBV982459 GLQ982459:GLR982459 GVM982459:GVN982459 HFI982459:HFJ982459 HPE982459:HPF982459 HZA982459:HZB982459 IIW982459:IIX982459 ISS982459:IST982459 JCO982459:JCP982459 JMK982459:JML982459 JWG982459:JWH982459 KGC982459:KGD982459 KPY982459:KPZ982459 KZU982459:KZV982459 LJQ982459:LJR982459 LTM982459:LTN982459 MDI982459:MDJ982459 MNE982459:MNF982459 MXA982459:MXB982459 NGW982459:NGX982459 NQS982459:NQT982459 OAO982459:OAP982459 OKK982459:OKL982459 OUG982459:OUH982459 PEC982459:PED982459 PNY982459:PNZ982459 PXU982459:PXV982459 QHQ982459:QHR982459 QRM982459:QRN982459 RBI982459:RBJ982459 RLE982459:RLF982459 RVA982459:RVB982459 SEW982459:SEX982459 SOS982459:SOT982459 SYO982459:SYP982459 TIK982459:TIL982459 TSG982459:TSH982459 UCC982459:UCD982459 ULY982459:ULZ982459 UVU982459:UVV982459 VFQ982459:VFR982459 VPM982459:VPN982459 VZI982459:VZJ982459 WJE982459:WJF982459" xr:uid="{00000000-0002-0000-0100-000000000000}">
      <formula1>#REF!</formula1>
    </dataValidation>
    <dataValidation allowBlank="1" error="Not more than 16 digits allowed." sqref="F64928:J64933 GO64930:GR64935 QK64930:QN64935 AAG64930:AAJ64935 AKC64930:AKF64935 ATY64930:AUB64935 BDU64930:BDX64935 BNQ64930:BNT64935 BXM64930:BXP64935 CHI64930:CHL64935 CRE64930:CRH64935 DBA64930:DBD64935 DKW64930:DKZ64935 DUS64930:DUV64935 EEO64930:EER64935 EOK64930:EON64935 EYG64930:EYJ64935 FIC64930:FIF64935 FRY64930:FSB64935 GBU64930:GBX64935 GLQ64930:GLT64935 GVM64930:GVP64935 HFI64930:HFL64935 HPE64930:HPH64935 HZA64930:HZD64935 IIW64930:IIZ64935 ISS64930:ISV64935 JCO64930:JCR64935 JMK64930:JMN64935 JWG64930:JWJ64935 KGC64930:KGF64935 KPY64930:KQB64935 KZU64930:KZX64935 LJQ64930:LJT64935 LTM64930:LTP64935 MDI64930:MDL64935 MNE64930:MNH64935 MXA64930:MXD64935 NGW64930:NGZ64935 NQS64930:NQV64935 OAO64930:OAR64935 OKK64930:OKN64935 OUG64930:OUJ64935 PEC64930:PEF64935 PNY64930:POB64935 PXU64930:PXX64935 QHQ64930:QHT64935 QRM64930:QRP64935 RBI64930:RBL64935 RLE64930:RLH64935 RVA64930:RVD64935 SEW64930:SEZ64935 SOS64930:SOV64935 SYO64930:SYR64935 TIK64930:TIN64935 TSG64930:TSJ64935 UCC64930:UCF64935 ULY64930:UMB64935 UVU64930:UVX64935 VFQ64930:VFT64935 VPM64930:VPP64935 VZI64930:VZL64935 WJE64930:WJH64935 WTA64930:WTD64935 F130464:J130469 GO130466:GR130471 QK130466:QN130471 AAG130466:AAJ130471 AKC130466:AKF130471 ATY130466:AUB130471 BDU130466:BDX130471 BNQ130466:BNT130471 BXM130466:BXP130471 CHI130466:CHL130471 CRE130466:CRH130471 DBA130466:DBD130471 DKW130466:DKZ130471 DUS130466:DUV130471 EEO130466:EER130471 EOK130466:EON130471 EYG130466:EYJ130471 FIC130466:FIF130471 FRY130466:FSB130471 GBU130466:GBX130471 GLQ130466:GLT130471 GVM130466:GVP130471 HFI130466:HFL130471 HPE130466:HPH130471 HZA130466:HZD130471 IIW130466:IIZ130471 ISS130466:ISV130471 JCO130466:JCR130471 JMK130466:JMN130471 JWG130466:JWJ130471 KGC130466:KGF130471 KPY130466:KQB130471 KZU130466:KZX130471 LJQ130466:LJT130471 LTM130466:LTP130471 MDI130466:MDL130471 MNE130466:MNH130471 MXA130466:MXD130471 NGW130466:NGZ130471 NQS130466:NQV130471 OAO130466:OAR130471 OKK130466:OKN130471 OUG130466:OUJ130471 PEC130466:PEF130471 PNY130466:POB130471 PXU130466:PXX130471 QHQ130466:QHT130471 QRM130466:QRP130471 RBI130466:RBL130471 RLE130466:RLH130471 RVA130466:RVD130471 SEW130466:SEZ130471 SOS130466:SOV130471 SYO130466:SYR130471 TIK130466:TIN130471 TSG130466:TSJ130471 UCC130466:UCF130471 ULY130466:UMB130471 UVU130466:UVX130471 VFQ130466:VFT130471 VPM130466:VPP130471 VZI130466:VZL130471 WJE130466:WJH130471 WTA130466:WTD130471 F196000:J196005 GO196002:GR196007 QK196002:QN196007 AAG196002:AAJ196007 AKC196002:AKF196007 ATY196002:AUB196007 BDU196002:BDX196007 BNQ196002:BNT196007 BXM196002:BXP196007 CHI196002:CHL196007 CRE196002:CRH196007 DBA196002:DBD196007 DKW196002:DKZ196007 DUS196002:DUV196007 EEO196002:EER196007 EOK196002:EON196007 EYG196002:EYJ196007 FIC196002:FIF196007 FRY196002:FSB196007 GBU196002:GBX196007 GLQ196002:GLT196007 GVM196002:GVP196007 HFI196002:HFL196007 HPE196002:HPH196007 HZA196002:HZD196007 IIW196002:IIZ196007 ISS196002:ISV196007 JCO196002:JCR196007 JMK196002:JMN196007 JWG196002:JWJ196007 KGC196002:KGF196007 KPY196002:KQB196007 KZU196002:KZX196007 LJQ196002:LJT196007 LTM196002:LTP196007 MDI196002:MDL196007 MNE196002:MNH196007 MXA196002:MXD196007 NGW196002:NGZ196007 NQS196002:NQV196007 OAO196002:OAR196007 OKK196002:OKN196007 OUG196002:OUJ196007 PEC196002:PEF196007 PNY196002:POB196007 PXU196002:PXX196007 QHQ196002:QHT196007 QRM196002:QRP196007 RBI196002:RBL196007 RLE196002:RLH196007 RVA196002:RVD196007 SEW196002:SEZ196007 SOS196002:SOV196007 SYO196002:SYR196007 TIK196002:TIN196007 TSG196002:TSJ196007 UCC196002:UCF196007 ULY196002:UMB196007 UVU196002:UVX196007 VFQ196002:VFT196007 VPM196002:VPP196007 VZI196002:VZL196007 WJE196002:WJH196007 WTA196002:WTD196007 F261536:J261541 GO261538:GR261543 QK261538:QN261543 AAG261538:AAJ261543 AKC261538:AKF261543 ATY261538:AUB261543 BDU261538:BDX261543 BNQ261538:BNT261543 BXM261538:BXP261543 CHI261538:CHL261543 CRE261538:CRH261543 DBA261538:DBD261543 DKW261538:DKZ261543 DUS261538:DUV261543 EEO261538:EER261543 EOK261538:EON261543 EYG261538:EYJ261543 FIC261538:FIF261543 FRY261538:FSB261543 GBU261538:GBX261543 GLQ261538:GLT261543 GVM261538:GVP261543 HFI261538:HFL261543 HPE261538:HPH261543 HZA261538:HZD261543 IIW261538:IIZ261543 ISS261538:ISV261543 JCO261538:JCR261543 JMK261538:JMN261543 JWG261538:JWJ261543 KGC261538:KGF261543 KPY261538:KQB261543 KZU261538:KZX261543 LJQ261538:LJT261543 LTM261538:LTP261543 MDI261538:MDL261543 MNE261538:MNH261543 MXA261538:MXD261543 NGW261538:NGZ261543 NQS261538:NQV261543 OAO261538:OAR261543 OKK261538:OKN261543 OUG261538:OUJ261543 PEC261538:PEF261543 PNY261538:POB261543 PXU261538:PXX261543 QHQ261538:QHT261543 QRM261538:QRP261543 RBI261538:RBL261543 RLE261538:RLH261543 RVA261538:RVD261543 SEW261538:SEZ261543 SOS261538:SOV261543 SYO261538:SYR261543 TIK261538:TIN261543 TSG261538:TSJ261543 UCC261538:UCF261543 ULY261538:UMB261543 UVU261538:UVX261543 VFQ261538:VFT261543 VPM261538:VPP261543 VZI261538:VZL261543 WJE261538:WJH261543 WTA261538:WTD261543 F327072:J327077 GO327074:GR327079 QK327074:QN327079 AAG327074:AAJ327079 AKC327074:AKF327079 ATY327074:AUB327079 BDU327074:BDX327079 BNQ327074:BNT327079 BXM327074:BXP327079 CHI327074:CHL327079 CRE327074:CRH327079 DBA327074:DBD327079 DKW327074:DKZ327079 DUS327074:DUV327079 EEO327074:EER327079 EOK327074:EON327079 EYG327074:EYJ327079 FIC327074:FIF327079 FRY327074:FSB327079 GBU327074:GBX327079 GLQ327074:GLT327079 GVM327074:GVP327079 HFI327074:HFL327079 HPE327074:HPH327079 HZA327074:HZD327079 IIW327074:IIZ327079 ISS327074:ISV327079 JCO327074:JCR327079 JMK327074:JMN327079 JWG327074:JWJ327079 KGC327074:KGF327079 KPY327074:KQB327079 KZU327074:KZX327079 LJQ327074:LJT327079 LTM327074:LTP327079 MDI327074:MDL327079 MNE327074:MNH327079 MXA327074:MXD327079 NGW327074:NGZ327079 NQS327074:NQV327079 OAO327074:OAR327079 OKK327074:OKN327079 OUG327074:OUJ327079 PEC327074:PEF327079 PNY327074:POB327079 PXU327074:PXX327079 QHQ327074:QHT327079 QRM327074:QRP327079 RBI327074:RBL327079 RLE327074:RLH327079 RVA327074:RVD327079 SEW327074:SEZ327079 SOS327074:SOV327079 SYO327074:SYR327079 TIK327074:TIN327079 TSG327074:TSJ327079 UCC327074:UCF327079 ULY327074:UMB327079 UVU327074:UVX327079 VFQ327074:VFT327079 VPM327074:VPP327079 VZI327074:VZL327079 WJE327074:WJH327079 WTA327074:WTD327079 F392608:J392613 GO392610:GR392615 QK392610:QN392615 AAG392610:AAJ392615 AKC392610:AKF392615 ATY392610:AUB392615 BDU392610:BDX392615 BNQ392610:BNT392615 BXM392610:BXP392615 CHI392610:CHL392615 CRE392610:CRH392615 DBA392610:DBD392615 DKW392610:DKZ392615 DUS392610:DUV392615 EEO392610:EER392615 EOK392610:EON392615 EYG392610:EYJ392615 FIC392610:FIF392615 FRY392610:FSB392615 GBU392610:GBX392615 GLQ392610:GLT392615 GVM392610:GVP392615 HFI392610:HFL392615 HPE392610:HPH392615 HZA392610:HZD392615 IIW392610:IIZ392615 ISS392610:ISV392615 JCO392610:JCR392615 JMK392610:JMN392615 JWG392610:JWJ392615 KGC392610:KGF392615 KPY392610:KQB392615 KZU392610:KZX392615 LJQ392610:LJT392615 LTM392610:LTP392615 MDI392610:MDL392615 MNE392610:MNH392615 MXA392610:MXD392615 NGW392610:NGZ392615 NQS392610:NQV392615 OAO392610:OAR392615 OKK392610:OKN392615 OUG392610:OUJ392615 PEC392610:PEF392615 PNY392610:POB392615 PXU392610:PXX392615 QHQ392610:QHT392615 QRM392610:QRP392615 RBI392610:RBL392615 RLE392610:RLH392615 RVA392610:RVD392615 SEW392610:SEZ392615 SOS392610:SOV392615 SYO392610:SYR392615 TIK392610:TIN392615 TSG392610:TSJ392615 UCC392610:UCF392615 ULY392610:UMB392615 UVU392610:UVX392615 VFQ392610:VFT392615 VPM392610:VPP392615 VZI392610:VZL392615 WJE392610:WJH392615 WTA392610:WTD392615 F458144:J458149 GO458146:GR458151 QK458146:QN458151 AAG458146:AAJ458151 AKC458146:AKF458151 ATY458146:AUB458151 BDU458146:BDX458151 BNQ458146:BNT458151 BXM458146:BXP458151 CHI458146:CHL458151 CRE458146:CRH458151 DBA458146:DBD458151 DKW458146:DKZ458151 DUS458146:DUV458151 EEO458146:EER458151 EOK458146:EON458151 EYG458146:EYJ458151 FIC458146:FIF458151 FRY458146:FSB458151 GBU458146:GBX458151 GLQ458146:GLT458151 GVM458146:GVP458151 HFI458146:HFL458151 HPE458146:HPH458151 HZA458146:HZD458151 IIW458146:IIZ458151 ISS458146:ISV458151 JCO458146:JCR458151 JMK458146:JMN458151 JWG458146:JWJ458151 KGC458146:KGF458151 KPY458146:KQB458151 KZU458146:KZX458151 LJQ458146:LJT458151 LTM458146:LTP458151 MDI458146:MDL458151 MNE458146:MNH458151 MXA458146:MXD458151 NGW458146:NGZ458151 NQS458146:NQV458151 OAO458146:OAR458151 OKK458146:OKN458151 OUG458146:OUJ458151 PEC458146:PEF458151 PNY458146:POB458151 PXU458146:PXX458151 QHQ458146:QHT458151 QRM458146:QRP458151 RBI458146:RBL458151 RLE458146:RLH458151 RVA458146:RVD458151 SEW458146:SEZ458151 SOS458146:SOV458151 SYO458146:SYR458151 TIK458146:TIN458151 TSG458146:TSJ458151 UCC458146:UCF458151 ULY458146:UMB458151 UVU458146:UVX458151 VFQ458146:VFT458151 VPM458146:VPP458151 VZI458146:VZL458151 WJE458146:WJH458151 WTA458146:WTD458151 F523680:J523685 GO523682:GR523687 QK523682:QN523687 AAG523682:AAJ523687 AKC523682:AKF523687 ATY523682:AUB523687 BDU523682:BDX523687 BNQ523682:BNT523687 BXM523682:BXP523687 CHI523682:CHL523687 CRE523682:CRH523687 DBA523682:DBD523687 DKW523682:DKZ523687 DUS523682:DUV523687 EEO523682:EER523687 EOK523682:EON523687 EYG523682:EYJ523687 FIC523682:FIF523687 FRY523682:FSB523687 GBU523682:GBX523687 GLQ523682:GLT523687 GVM523682:GVP523687 HFI523682:HFL523687 HPE523682:HPH523687 HZA523682:HZD523687 IIW523682:IIZ523687 ISS523682:ISV523687 JCO523682:JCR523687 JMK523682:JMN523687 JWG523682:JWJ523687 KGC523682:KGF523687 KPY523682:KQB523687 KZU523682:KZX523687 LJQ523682:LJT523687 LTM523682:LTP523687 MDI523682:MDL523687 MNE523682:MNH523687 MXA523682:MXD523687 NGW523682:NGZ523687 NQS523682:NQV523687 OAO523682:OAR523687 OKK523682:OKN523687 OUG523682:OUJ523687 PEC523682:PEF523687 PNY523682:POB523687 PXU523682:PXX523687 QHQ523682:QHT523687 QRM523682:QRP523687 RBI523682:RBL523687 RLE523682:RLH523687 RVA523682:RVD523687 SEW523682:SEZ523687 SOS523682:SOV523687 SYO523682:SYR523687 TIK523682:TIN523687 TSG523682:TSJ523687 UCC523682:UCF523687 ULY523682:UMB523687 UVU523682:UVX523687 VFQ523682:VFT523687 VPM523682:VPP523687 VZI523682:VZL523687 WJE523682:WJH523687 WTA523682:WTD523687 F589216:J589221 GO589218:GR589223 QK589218:QN589223 AAG589218:AAJ589223 AKC589218:AKF589223 ATY589218:AUB589223 BDU589218:BDX589223 BNQ589218:BNT589223 BXM589218:BXP589223 CHI589218:CHL589223 CRE589218:CRH589223 DBA589218:DBD589223 DKW589218:DKZ589223 DUS589218:DUV589223 EEO589218:EER589223 EOK589218:EON589223 EYG589218:EYJ589223 FIC589218:FIF589223 FRY589218:FSB589223 GBU589218:GBX589223 GLQ589218:GLT589223 GVM589218:GVP589223 HFI589218:HFL589223 HPE589218:HPH589223 HZA589218:HZD589223 IIW589218:IIZ589223 ISS589218:ISV589223 JCO589218:JCR589223 JMK589218:JMN589223 JWG589218:JWJ589223 KGC589218:KGF589223 KPY589218:KQB589223 KZU589218:KZX589223 LJQ589218:LJT589223 LTM589218:LTP589223 MDI589218:MDL589223 MNE589218:MNH589223 MXA589218:MXD589223 NGW589218:NGZ589223 NQS589218:NQV589223 OAO589218:OAR589223 OKK589218:OKN589223 OUG589218:OUJ589223 PEC589218:PEF589223 PNY589218:POB589223 PXU589218:PXX589223 QHQ589218:QHT589223 QRM589218:QRP589223 RBI589218:RBL589223 RLE589218:RLH589223 RVA589218:RVD589223 SEW589218:SEZ589223 SOS589218:SOV589223 SYO589218:SYR589223 TIK589218:TIN589223 TSG589218:TSJ589223 UCC589218:UCF589223 ULY589218:UMB589223 UVU589218:UVX589223 VFQ589218:VFT589223 VPM589218:VPP589223 VZI589218:VZL589223 WJE589218:WJH589223 WTA589218:WTD589223 F654752:J654757 GO654754:GR654759 QK654754:QN654759 AAG654754:AAJ654759 AKC654754:AKF654759 ATY654754:AUB654759 BDU654754:BDX654759 BNQ654754:BNT654759 BXM654754:BXP654759 CHI654754:CHL654759 CRE654754:CRH654759 DBA654754:DBD654759 DKW654754:DKZ654759 DUS654754:DUV654759 EEO654754:EER654759 EOK654754:EON654759 EYG654754:EYJ654759 FIC654754:FIF654759 FRY654754:FSB654759 GBU654754:GBX654759 GLQ654754:GLT654759 GVM654754:GVP654759 HFI654754:HFL654759 HPE654754:HPH654759 HZA654754:HZD654759 IIW654754:IIZ654759 ISS654754:ISV654759 JCO654754:JCR654759 JMK654754:JMN654759 JWG654754:JWJ654759 KGC654754:KGF654759 KPY654754:KQB654759 KZU654754:KZX654759 LJQ654754:LJT654759 LTM654754:LTP654759 MDI654754:MDL654759 MNE654754:MNH654759 MXA654754:MXD654759 NGW654754:NGZ654759 NQS654754:NQV654759 OAO654754:OAR654759 OKK654754:OKN654759 OUG654754:OUJ654759 PEC654754:PEF654759 PNY654754:POB654759 PXU654754:PXX654759 QHQ654754:QHT654759 QRM654754:QRP654759 RBI654754:RBL654759 RLE654754:RLH654759 RVA654754:RVD654759 SEW654754:SEZ654759 SOS654754:SOV654759 SYO654754:SYR654759 TIK654754:TIN654759 TSG654754:TSJ654759 UCC654754:UCF654759 ULY654754:UMB654759 UVU654754:UVX654759 VFQ654754:VFT654759 VPM654754:VPP654759 VZI654754:VZL654759 WJE654754:WJH654759 WTA654754:WTD654759 F720288:J720293 GO720290:GR720295 QK720290:QN720295 AAG720290:AAJ720295 AKC720290:AKF720295 ATY720290:AUB720295 BDU720290:BDX720295 BNQ720290:BNT720295 BXM720290:BXP720295 CHI720290:CHL720295 CRE720290:CRH720295 DBA720290:DBD720295 DKW720290:DKZ720295 DUS720290:DUV720295 EEO720290:EER720295 EOK720290:EON720295 EYG720290:EYJ720295 FIC720290:FIF720295 FRY720290:FSB720295 GBU720290:GBX720295 GLQ720290:GLT720295 GVM720290:GVP720295 HFI720290:HFL720295 HPE720290:HPH720295 HZA720290:HZD720295 IIW720290:IIZ720295 ISS720290:ISV720295 JCO720290:JCR720295 JMK720290:JMN720295 JWG720290:JWJ720295 KGC720290:KGF720295 KPY720290:KQB720295 KZU720290:KZX720295 LJQ720290:LJT720295 LTM720290:LTP720295 MDI720290:MDL720295 MNE720290:MNH720295 MXA720290:MXD720295 NGW720290:NGZ720295 NQS720290:NQV720295 OAO720290:OAR720295 OKK720290:OKN720295 OUG720290:OUJ720295 PEC720290:PEF720295 PNY720290:POB720295 PXU720290:PXX720295 QHQ720290:QHT720295 QRM720290:QRP720295 RBI720290:RBL720295 RLE720290:RLH720295 RVA720290:RVD720295 SEW720290:SEZ720295 SOS720290:SOV720295 SYO720290:SYR720295 TIK720290:TIN720295 TSG720290:TSJ720295 UCC720290:UCF720295 ULY720290:UMB720295 UVU720290:UVX720295 VFQ720290:VFT720295 VPM720290:VPP720295 VZI720290:VZL720295 WJE720290:WJH720295 WTA720290:WTD720295 F785824:J785829 GO785826:GR785831 QK785826:QN785831 AAG785826:AAJ785831 AKC785826:AKF785831 ATY785826:AUB785831 BDU785826:BDX785831 BNQ785826:BNT785831 BXM785826:BXP785831 CHI785826:CHL785831 CRE785826:CRH785831 DBA785826:DBD785831 DKW785826:DKZ785831 DUS785826:DUV785831 EEO785826:EER785831 EOK785826:EON785831 EYG785826:EYJ785831 FIC785826:FIF785831 FRY785826:FSB785831 GBU785826:GBX785831 GLQ785826:GLT785831 GVM785826:GVP785831 HFI785826:HFL785831 HPE785826:HPH785831 HZA785826:HZD785831 IIW785826:IIZ785831 ISS785826:ISV785831 JCO785826:JCR785831 JMK785826:JMN785831 JWG785826:JWJ785831 KGC785826:KGF785831 KPY785826:KQB785831 KZU785826:KZX785831 LJQ785826:LJT785831 LTM785826:LTP785831 MDI785826:MDL785831 MNE785826:MNH785831 MXA785826:MXD785831 NGW785826:NGZ785831 NQS785826:NQV785831 OAO785826:OAR785831 OKK785826:OKN785831 OUG785826:OUJ785831 PEC785826:PEF785831 PNY785826:POB785831 PXU785826:PXX785831 QHQ785826:QHT785831 QRM785826:QRP785831 RBI785826:RBL785831 RLE785826:RLH785831 RVA785826:RVD785831 SEW785826:SEZ785831 SOS785826:SOV785831 SYO785826:SYR785831 TIK785826:TIN785831 TSG785826:TSJ785831 UCC785826:UCF785831 ULY785826:UMB785831 UVU785826:UVX785831 VFQ785826:VFT785831 VPM785826:VPP785831 VZI785826:VZL785831 WJE785826:WJH785831 WTA785826:WTD785831 F851360:J851365 GO851362:GR851367 QK851362:QN851367 AAG851362:AAJ851367 AKC851362:AKF851367 ATY851362:AUB851367 BDU851362:BDX851367 BNQ851362:BNT851367 BXM851362:BXP851367 CHI851362:CHL851367 CRE851362:CRH851367 DBA851362:DBD851367 DKW851362:DKZ851367 DUS851362:DUV851367 EEO851362:EER851367 EOK851362:EON851367 EYG851362:EYJ851367 FIC851362:FIF851367 FRY851362:FSB851367 GBU851362:GBX851367 GLQ851362:GLT851367 GVM851362:GVP851367 HFI851362:HFL851367 HPE851362:HPH851367 HZA851362:HZD851367 IIW851362:IIZ851367 ISS851362:ISV851367 JCO851362:JCR851367 JMK851362:JMN851367 JWG851362:JWJ851367 KGC851362:KGF851367 KPY851362:KQB851367 KZU851362:KZX851367 LJQ851362:LJT851367 LTM851362:LTP851367 MDI851362:MDL851367 MNE851362:MNH851367 MXA851362:MXD851367 NGW851362:NGZ851367 NQS851362:NQV851367 OAO851362:OAR851367 OKK851362:OKN851367 OUG851362:OUJ851367 PEC851362:PEF851367 PNY851362:POB851367 PXU851362:PXX851367 QHQ851362:QHT851367 QRM851362:QRP851367 RBI851362:RBL851367 RLE851362:RLH851367 RVA851362:RVD851367 SEW851362:SEZ851367 SOS851362:SOV851367 SYO851362:SYR851367 TIK851362:TIN851367 TSG851362:TSJ851367 UCC851362:UCF851367 ULY851362:UMB851367 UVU851362:UVX851367 VFQ851362:VFT851367 VPM851362:VPP851367 VZI851362:VZL851367 WJE851362:WJH851367 WTA851362:WTD851367 F916896:J916901 GO916898:GR916903 QK916898:QN916903 AAG916898:AAJ916903 AKC916898:AKF916903 ATY916898:AUB916903 BDU916898:BDX916903 BNQ916898:BNT916903 BXM916898:BXP916903 CHI916898:CHL916903 CRE916898:CRH916903 DBA916898:DBD916903 DKW916898:DKZ916903 DUS916898:DUV916903 EEO916898:EER916903 EOK916898:EON916903 EYG916898:EYJ916903 FIC916898:FIF916903 FRY916898:FSB916903 GBU916898:GBX916903 GLQ916898:GLT916903 GVM916898:GVP916903 HFI916898:HFL916903 HPE916898:HPH916903 HZA916898:HZD916903 IIW916898:IIZ916903 ISS916898:ISV916903 JCO916898:JCR916903 JMK916898:JMN916903 JWG916898:JWJ916903 KGC916898:KGF916903 KPY916898:KQB916903 KZU916898:KZX916903 LJQ916898:LJT916903 LTM916898:LTP916903 MDI916898:MDL916903 MNE916898:MNH916903 MXA916898:MXD916903 NGW916898:NGZ916903 NQS916898:NQV916903 OAO916898:OAR916903 OKK916898:OKN916903 OUG916898:OUJ916903 PEC916898:PEF916903 PNY916898:POB916903 PXU916898:PXX916903 QHQ916898:QHT916903 QRM916898:QRP916903 RBI916898:RBL916903 RLE916898:RLH916903 RVA916898:RVD916903 SEW916898:SEZ916903 SOS916898:SOV916903 SYO916898:SYR916903 TIK916898:TIN916903 TSG916898:TSJ916903 UCC916898:UCF916903 ULY916898:UMB916903 UVU916898:UVX916903 VFQ916898:VFT916903 VPM916898:VPP916903 VZI916898:VZL916903 WJE916898:WJH916903 WTA916898:WTD916903 F982432:J982437 GO982434:GR982439 QK982434:QN982439 AAG982434:AAJ982439 AKC982434:AKF982439 ATY982434:AUB982439 BDU982434:BDX982439 BNQ982434:BNT982439 BXM982434:BXP982439 CHI982434:CHL982439 CRE982434:CRH982439 DBA982434:DBD982439 DKW982434:DKZ982439 DUS982434:DUV982439 EEO982434:EER982439 EOK982434:EON982439 EYG982434:EYJ982439 FIC982434:FIF982439 FRY982434:FSB982439 GBU982434:GBX982439 GLQ982434:GLT982439 GVM982434:GVP982439 HFI982434:HFL982439 HPE982434:HPH982439 HZA982434:HZD982439 IIW982434:IIZ982439 ISS982434:ISV982439 JCO982434:JCR982439 JMK982434:JMN982439 JWG982434:JWJ982439 KGC982434:KGF982439 KPY982434:KQB982439 KZU982434:KZX982439 LJQ982434:LJT982439 LTM982434:LTP982439 MDI982434:MDL982439 MNE982434:MNH982439 MXA982434:MXD982439 NGW982434:NGZ982439 NQS982434:NQV982439 OAO982434:OAR982439 OKK982434:OKN982439 OUG982434:OUJ982439 PEC982434:PEF982439 PNY982434:POB982439 PXU982434:PXX982439 QHQ982434:QHT982439 QRM982434:QRP982439 RBI982434:RBL982439 RLE982434:RLH982439 RVA982434:RVD982439 SEW982434:SEZ982439 SOS982434:SOV982439 SYO982434:SYR982439 TIK982434:TIN982439 TSG982434:TSJ982439 UCC982434:UCF982439 ULY982434:UMB982439 UVU982434:UVX982439 VFQ982434:VFT982439 VPM982434:VPP982439 VZI982434:VZL982439 WJE982434:WJH982439 WTA982434:WTD982439 QK34:QN43 AAG34:AAJ43 GO34:GR43 WTA34:WTD43 WJE34:WJH43 VZI34:VZL43 VPM34:VPP43 VFQ34:VFT43 UVU34:UVX43 ULY34:UMB43 UCC34:UCF43 TSG34:TSJ43 TIK34:TIN43 SYO34:SYR43 SOS34:SOV43 SEW34:SEZ43 RVA34:RVD43 RLE34:RLH43 RBI34:RBL43 QRM34:QRP43 QHQ34:QHT43 PXU34:PXX43 PNY34:POB43 PEC34:PEF43 OUG34:OUJ43 OKK34:OKN43 OAO34:OAR43 NQS34:NQV43 NGW34:NGZ43 MXA34:MXD43 MNE34:MNH43 MDI34:MDL43 LTM34:LTP43 LJQ34:LJT43 KZU34:KZX43 KPY34:KQB43 KGC34:KGF43 JWG34:JWJ43 JMK34:JMN43 JCO34:JCR43 ISS34:ISV43 IIW34:IIZ43 HZA34:HZD43 HPE34:HPH43 HFI34:HFL43 GVM34:GVP43 GLQ34:GLT43 GBU34:GBX43 FRY34:FSB43 FIC34:FIF43 EYG34:EYJ43 EOK34:EON43 EEO34:EER43 DUS34:DUV43 DKW34:DKZ43 DBA34:DBD43 CRE34:CRH43 CHI34:CHL43 BXM34:BXP43 BNQ34:BNT43 BDU34:BDX43 ATY34:AUB43 AKC34:AKF43 E45 J64 J46 WSY44:WTB47 GM44:GP47 QI44:QL47 AAE44:AAH47 AKA44:AKD47 ATW44:ATZ47 BDS44:BDV47 BNO44:BNR47 BXK44:BXN47 CHG44:CHJ47 CRC44:CRF47 DAY44:DBB47 DKU44:DKX47 DUQ44:DUT47 EEM44:EEP47 EOI44:EOL47 EYE44:EYH47 FIA44:FID47 FRW44:FRZ47 GBS44:GBV47 GLO44:GLR47 GVK44:GVN47 HFG44:HFJ47 HPC44:HPF47 HYY44:HZB47 IIU44:IIX47 ISQ44:IST47 JCM44:JCP47 JMI44:JML47 JWE44:JWH47 KGA44:KGD47 KPW44:KPZ47 KZS44:KZV47 LJO44:LJR47 LTK44:LTN47 MDG44:MDJ47 MNC44:MNF47 MWY44:MXB47 NGU44:NGX47 NQQ44:NQT47 OAM44:OAP47 OKI44:OKL47 OUE44:OUH47 PEA44:PED47 PNW44:PNZ47 PXS44:PXV47 QHO44:QHR47 QRK44:QRN47 RBG44:RBJ47 RLC44:RLF47 RUY44:RVB47 SEU44:SEX47 SOQ44:SOT47 SYM44:SYP47 TII44:TIL47 TSE44:TSH47 UCA44:UCD47 ULW44:ULZ47 UVS44:UVV47 VFO44:VFR47 VPK44:VPN47 VZG44:VZJ47 WJC44:WJF47 E67 E64:E65" xr:uid="{00000000-0002-0000-0100-000002000000}"/>
    <dataValidation type="textLength" allowBlank="1" showErrorMessage="1" error="Not more than 16 digits allowed." sqref="WSZ982446:WTD982446 GO17:GR18 QK17:QN18 AAG17:AAJ18 AKC17:AKF18 ATY17:AUB18 BDU17:BDX18 BNQ17:BNT18 BXM17:BXP18 CHI17:CHL18 CRE17:CRH18 DBA17:DBD18 DKW17:DKZ18 DUS17:DUV18 EEO17:EER18 EOK17:EON18 EYG17:EYJ18 FIC17:FIF18 FRY17:FSB18 GBU17:GBX18 GLQ17:GLT18 GVM17:GVP18 HFI17:HFL18 HPE17:HPH18 HZA17:HZD18 IIW17:IIZ18 ISS17:ISV18 JCO17:JCR18 JMK17:JMN18 JWG17:JWJ18 KGC17:KGF18 KPY17:KQB18 KZU17:KZX18 LJQ17:LJT18 LTM17:LTP18 MDI17:MDL18 MNE17:MNH18 MXA17:MXD18 NGW17:NGZ18 NQS17:NQV18 OAO17:OAR18 OKK17:OKN18 OUG17:OUJ18 PEC17:PEF18 PNY17:POB18 PXU17:PXX18 QHQ17:QHT18 QRM17:QRP18 RBI17:RBL18 RLE17:RLH18 RVA17:RVD18 SEW17:SEZ18 SOS17:SOV18 SYO17:SYR18 TIK17:TIN18 TSG17:TSJ18 UCC17:UCF18 ULY17:UMB18 UVU17:UVX18 VFQ17:VFT18 VPM17:VPP18 VZI17:VZL18 WJE17:WJH18 WTA17:WTD18 F64919:J64920 GO64921:GR64922 QK64921:QN64922 AAG64921:AAJ64922 AKC64921:AKF64922 ATY64921:AUB64922 BDU64921:BDX64922 BNQ64921:BNT64922 BXM64921:BXP64922 CHI64921:CHL64922 CRE64921:CRH64922 DBA64921:DBD64922 DKW64921:DKZ64922 DUS64921:DUV64922 EEO64921:EER64922 EOK64921:EON64922 EYG64921:EYJ64922 FIC64921:FIF64922 FRY64921:FSB64922 GBU64921:GBX64922 GLQ64921:GLT64922 GVM64921:GVP64922 HFI64921:HFL64922 HPE64921:HPH64922 HZA64921:HZD64922 IIW64921:IIZ64922 ISS64921:ISV64922 JCO64921:JCR64922 JMK64921:JMN64922 JWG64921:JWJ64922 KGC64921:KGF64922 KPY64921:KQB64922 KZU64921:KZX64922 LJQ64921:LJT64922 LTM64921:LTP64922 MDI64921:MDL64922 MNE64921:MNH64922 MXA64921:MXD64922 NGW64921:NGZ64922 NQS64921:NQV64922 OAO64921:OAR64922 OKK64921:OKN64922 OUG64921:OUJ64922 PEC64921:PEF64922 PNY64921:POB64922 PXU64921:PXX64922 QHQ64921:QHT64922 QRM64921:QRP64922 RBI64921:RBL64922 RLE64921:RLH64922 RVA64921:RVD64922 SEW64921:SEZ64922 SOS64921:SOV64922 SYO64921:SYR64922 TIK64921:TIN64922 TSG64921:TSJ64922 UCC64921:UCF64922 ULY64921:UMB64922 UVU64921:UVX64922 VFQ64921:VFT64922 VPM64921:VPP64922 VZI64921:VZL64922 WJE64921:WJH64922 WTA64921:WTD64922 F130455:J130456 GO130457:GR130458 QK130457:QN130458 AAG130457:AAJ130458 AKC130457:AKF130458 ATY130457:AUB130458 BDU130457:BDX130458 BNQ130457:BNT130458 BXM130457:BXP130458 CHI130457:CHL130458 CRE130457:CRH130458 DBA130457:DBD130458 DKW130457:DKZ130458 DUS130457:DUV130458 EEO130457:EER130458 EOK130457:EON130458 EYG130457:EYJ130458 FIC130457:FIF130458 FRY130457:FSB130458 GBU130457:GBX130458 GLQ130457:GLT130458 GVM130457:GVP130458 HFI130457:HFL130458 HPE130457:HPH130458 HZA130457:HZD130458 IIW130457:IIZ130458 ISS130457:ISV130458 JCO130457:JCR130458 JMK130457:JMN130458 JWG130457:JWJ130458 KGC130457:KGF130458 KPY130457:KQB130458 KZU130457:KZX130458 LJQ130457:LJT130458 LTM130457:LTP130458 MDI130457:MDL130458 MNE130457:MNH130458 MXA130457:MXD130458 NGW130457:NGZ130458 NQS130457:NQV130458 OAO130457:OAR130458 OKK130457:OKN130458 OUG130457:OUJ130458 PEC130457:PEF130458 PNY130457:POB130458 PXU130457:PXX130458 QHQ130457:QHT130458 QRM130457:QRP130458 RBI130457:RBL130458 RLE130457:RLH130458 RVA130457:RVD130458 SEW130457:SEZ130458 SOS130457:SOV130458 SYO130457:SYR130458 TIK130457:TIN130458 TSG130457:TSJ130458 UCC130457:UCF130458 ULY130457:UMB130458 UVU130457:UVX130458 VFQ130457:VFT130458 VPM130457:VPP130458 VZI130457:VZL130458 WJE130457:WJH130458 WTA130457:WTD130458 F195991:J195992 GO195993:GR195994 QK195993:QN195994 AAG195993:AAJ195994 AKC195993:AKF195994 ATY195993:AUB195994 BDU195993:BDX195994 BNQ195993:BNT195994 BXM195993:BXP195994 CHI195993:CHL195994 CRE195993:CRH195994 DBA195993:DBD195994 DKW195993:DKZ195994 DUS195993:DUV195994 EEO195993:EER195994 EOK195993:EON195994 EYG195993:EYJ195994 FIC195993:FIF195994 FRY195993:FSB195994 GBU195993:GBX195994 GLQ195993:GLT195994 GVM195993:GVP195994 HFI195993:HFL195994 HPE195993:HPH195994 HZA195993:HZD195994 IIW195993:IIZ195994 ISS195993:ISV195994 JCO195993:JCR195994 JMK195993:JMN195994 JWG195993:JWJ195994 KGC195993:KGF195994 KPY195993:KQB195994 KZU195993:KZX195994 LJQ195993:LJT195994 LTM195993:LTP195994 MDI195993:MDL195994 MNE195993:MNH195994 MXA195993:MXD195994 NGW195993:NGZ195994 NQS195993:NQV195994 OAO195993:OAR195994 OKK195993:OKN195994 OUG195993:OUJ195994 PEC195993:PEF195994 PNY195993:POB195994 PXU195993:PXX195994 QHQ195993:QHT195994 QRM195993:QRP195994 RBI195993:RBL195994 RLE195993:RLH195994 RVA195993:RVD195994 SEW195993:SEZ195994 SOS195993:SOV195994 SYO195993:SYR195994 TIK195993:TIN195994 TSG195993:TSJ195994 UCC195993:UCF195994 ULY195993:UMB195994 UVU195993:UVX195994 VFQ195993:VFT195994 VPM195993:VPP195994 VZI195993:VZL195994 WJE195993:WJH195994 WTA195993:WTD195994 F261527:J261528 GO261529:GR261530 QK261529:QN261530 AAG261529:AAJ261530 AKC261529:AKF261530 ATY261529:AUB261530 BDU261529:BDX261530 BNQ261529:BNT261530 BXM261529:BXP261530 CHI261529:CHL261530 CRE261529:CRH261530 DBA261529:DBD261530 DKW261529:DKZ261530 DUS261529:DUV261530 EEO261529:EER261530 EOK261529:EON261530 EYG261529:EYJ261530 FIC261529:FIF261530 FRY261529:FSB261530 GBU261529:GBX261530 GLQ261529:GLT261530 GVM261529:GVP261530 HFI261529:HFL261530 HPE261529:HPH261530 HZA261529:HZD261530 IIW261529:IIZ261530 ISS261529:ISV261530 JCO261529:JCR261530 JMK261529:JMN261530 JWG261529:JWJ261530 KGC261529:KGF261530 KPY261529:KQB261530 KZU261529:KZX261530 LJQ261529:LJT261530 LTM261529:LTP261530 MDI261529:MDL261530 MNE261529:MNH261530 MXA261529:MXD261530 NGW261529:NGZ261530 NQS261529:NQV261530 OAO261529:OAR261530 OKK261529:OKN261530 OUG261529:OUJ261530 PEC261529:PEF261530 PNY261529:POB261530 PXU261529:PXX261530 QHQ261529:QHT261530 QRM261529:QRP261530 RBI261529:RBL261530 RLE261529:RLH261530 RVA261529:RVD261530 SEW261529:SEZ261530 SOS261529:SOV261530 SYO261529:SYR261530 TIK261529:TIN261530 TSG261529:TSJ261530 UCC261529:UCF261530 ULY261529:UMB261530 UVU261529:UVX261530 VFQ261529:VFT261530 VPM261529:VPP261530 VZI261529:VZL261530 WJE261529:WJH261530 WTA261529:WTD261530 F327063:J327064 GO327065:GR327066 QK327065:QN327066 AAG327065:AAJ327066 AKC327065:AKF327066 ATY327065:AUB327066 BDU327065:BDX327066 BNQ327065:BNT327066 BXM327065:BXP327066 CHI327065:CHL327066 CRE327065:CRH327066 DBA327065:DBD327066 DKW327065:DKZ327066 DUS327065:DUV327066 EEO327065:EER327066 EOK327065:EON327066 EYG327065:EYJ327066 FIC327065:FIF327066 FRY327065:FSB327066 GBU327065:GBX327066 GLQ327065:GLT327066 GVM327065:GVP327066 HFI327065:HFL327066 HPE327065:HPH327066 HZA327065:HZD327066 IIW327065:IIZ327066 ISS327065:ISV327066 JCO327065:JCR327066 JMK327065:JMN327066 JWG327065:JWJ327066 KGC327065:KGF327066 KPY327065:KQB327066 KZU327065:KZX327066 LJQ327065:LJT327066 LTM327065:LTP327066 MDI327065:MDL327066 MNE327065:MNH327066 MXA327065:MXD327066 NGW327065:NGZ327066 NQS327065:NQV327066 OAO327065:OAR327066 OKK327065:OKN327066 OUG327065:OUJ327066 PEC327065:PEF327066 PNY327065:POB327066 PXU327065:PXX327066 QHQ327065:QHT327066 QRM327065:QRP327066 RBI327065:RBL327066 RLE327065:RLH327066 RVA327065:RVD327066 SEW327065:SEZ327066 SOS327065:SOV327066 SYO327065:SYR327066 TIK327065:TIN327066 TSG327065:TSJ327066 UCC327065:UCF327066 ULY327065:UMB327066 UVU327065:UVX327066 VFQ327065:VFT327066 VPM327065:VPP327066 VZI327065:VZL327066 WJE327065:WJH327066 WTA327065:WTD327066 F392599:J392600 GO392601:GR392602 QK392601:QN392602 AAG392601:AAJ392602 AKC392601:AKF392602 ATY392601:AUB392602 BDU392601:BDX392602 BNQ392601:BNT392602 BXM392601:BXP392602 CHI392601:CHL392602 CRE392601:CRH392602 DBA392601:DBD392602 DKW392601:DKZ392602 DUS392601:DUV392602 EEO392601:EER392602 EOK392601:EON392602 EYG392601:EYJ392602 FIC392601:FIF392602 FRY392601:FSB392602 GBU392601:GBX392602 GLQ392601:GLT392602 GVM392601:GVP392602 HFI392601:HFL392602 HPE392601:HPH392602 HZA392601:HZD392602 IIW392601:IIZ392602 ISS392601:ISV392602 JCO392601:JCR392602 JMK392601:JMN392602 JWG392601:JWJ392602 KGC392601:KGF392602 KPY392601:KQB392602 KZU392601:KZX392602 LJQ392601:LJT392602 LTM392601:LTP392602 MDI392601:MDL392602 MNE392601:MNH392602 MXA392601:MXD392602 NGW392601:NGZ392602 NQS392601:NQV392602 OAO392601:OAR392602 OKK392601:OKN392602 OUG392601:OUJ392602 PEC392601:PEF392602 PNY392601:POB392602 PXU392601:PXX392602 QHQ392601:QHT392602 QRM392601:QRP392602 RBI392601:RBL392602 RLE392601:RLH392602 RVA392601:RVD392602 SEW392601:SEZ392602 SOS392601:SOV392602 SYO392601:SYR392602 TIK392601:TIN392602 TSG392601:TSJ392602 UCC392601:UCF392602 ULY392601:UMB392602 UVU392601:UVX392602 VFQ392601:VFT392602 VPM392601:VPP392602 VZI392601:VZL392602 WJE392601:WJH392602 WTA392601:WTD392602 F458135:J458136 GO458137:GR458138 QK458137:QN458138 AAG458137:AAJ458138 AKC458137:AKF458138 ATY458137:AUB458138 BDU458137:BDX458138 BNQ458137:BNT458138 BXM458137:BXP458138 CHI458137:CHL458138 CRE458137:CRH458138 DBA458137:DBD458138 DKW458137:DKZ458138 DUS458137:DUV458138 EEO458137:EER458138 EOK458137:EON458138 EYG458137:EYJ458138 FIC458137:FIF458138 FRY458137:FSB458138 GBU458137:GBX458138 GLQ458137:GLT458138 GVM458137:GVP458138 HFI458137:HFL458138 HPE458137:HPH458138 HZA458137:HZD458138 IIW458137:IIZ458138 ISS458137:ISV458138 JCO458137:JCR458138 JMK458137:JMN458138 JWG458137:JWJ458138 KGC458137:KGF458138 KPY458137:KQB458138 KZU458137:KZX458138 LJQ458137:LJT458138 LTM458137:LTP458138 MDI458137:MDL458138 MNE458137:MNH458138 MXA458137:MXD458138 NGW458137:NGZ458138 NQS458137:NQV458138 OAO458137:OAR458138 OKK458137:OKN458138 OUG458137:OUJ458138 PEC458137:PEF458138 PNY458137:POB458138 PXU458137:PXX458138 QHQ458137:QHT458138 QRM458137:QRP458138 RBI458137:RBL458138 RLE458137:RLH458138 RVA458137:RVD458138 SEW458137:SEZ458138 SOS458137:SOV458138 SYO458137:SYR458138 TIK458137:TIN458138 TSG458137:TSJ458138 UCC458137:UCF458138 ULY458137:UMB458138 UVU458137:UVX458138 VFQ458137:VFT458138 VPM458137:VPP458138 VZI458137:VZL458138 WJE458137:WJH458138 WTA458137:WTD458138 F523671:J523672 GO523673:GR523674 QK523673:QN523674 AAG523673:AAJ523674 AKC523673:AKF523674 ATY523673:AUB523674 BDU523673:BDX523674 BNQ523673:BNT523674 BXM523673:BXP523674 CHI523673:CHL523674 CRE523673:CRH523674 DBA523673:DBD523674 DKW523673:DKZ523674 DUS523673:DUV523674 EEO523673:EER523674 EOK523673:EON523674 EYG523673:EYJ523674 FIC523673:FIF523674 FRY523673:FSB523674 GBU523673:GBX523674 GLQ523673:GLT523674 GVM523673:GVP523674 HFI523673:HFL523674 HPE523673:HPH523674 HZA523673:HZD523674 IIW523673:IIZ523674 ISS523673:ISV523674 JCO523673:JCR523674 JMK523673:JMN523674 JWG523673:JWJ523674 KGC523673:KGF523674 KPY523673:KQB523674 KZU523673:KZX523674 LJQ523673:LJT523674 LTM523673:LTP523674 MDI523673:MDL523674 MNE523673:MNH523674 MXA523673:MXD523674 NGW523673:NGZ523674 NQS523673:NQV523674 OAO523673:OAR523674 OKK523673:OKN523674 OUG523673:OUJ523674 PEC523673:PEF523674 PNY523673:POB523674 PXU523673:PXX523674 QHQ523673:QHT523674 QRM523673:QRP523674 RBI523673:RBL523674 RLE523673:RLH523674 RVA523673:RVD523674 SEW523673:SEZ523674 SOS523673:SOV523674 SYO523673:SYR523674 TIK523673:TIN523674 TSG523673:TSJ523674 UCC523673:UCF523674 ULY523673:UMB523674 UVU523673:UVX523674 VFQ523673:VFT523674 VPM523673:VPP523674 VZI523673:VZL523674 WJE523673:WJH523674 WTA523673:WTD523674 F589207:J589208 GO589209:GR589210 QK589209:QN589210 AAG589209:AAJ589210 AKC589209:AKF589210 ATY589209:AUB589210 BDU589209:BDX589210 BNQ589209:BNT589210 BXM589209:BXP589210 CHI589209:CHL589210 CRE589209:CRH589210 DBA589209:DBD589210 DKW589209:DKZ589210 DUS589209:DUV589210 EEO589209:EER589210 EOK589209:EON589210 EYG589209:EYJ589210 FIC589209:FIF589210 FRY589209:FSB589210 GBU589209:GBX589210 GLQ589209:GLT589210 GVM589209:GVP589210 HFI589209:HFL589210 HPE589209:HPH589210 HZA589209:HZD589210 IIW589209:IIZ589210 ISS589209:ISV589210 JCO589209:JCR589210 JMK589209:JMN589210 JWG589209:JWJ589210 KGC589209:KGF589210 KPY589209:KQB589210 KZU589209:KZX589210 LJQ589209:LJT589210 LTM589209:LTP589210 MDI589209:MDL589210 MNE589209:MNH589210 MXA589209:MXD589210 NGW589209:NGZ589210 NQS589209:NQV589210 OAO589209:OAR589210 OKK589209:OKN589210 OUG589209:OUJ589210 PEC589209:PEF589210 PNY589209:POB589210 PXU589209:PXX589210 QHQ589209:QHT589210 QRM589209:QRP589210 RBI589209:RBL589210 RLE589209:RLH589210 RVA589209:RVD589210 SEW589209:SEZ589210 SOS589209:SOV589210 SYO589209:SYR589210 TIK589209:TIN589210 TSG589209:TSJ589210 UCC589209:UCF589210 ULY589209:UMB589210 UVU589209:UVX589210 VFQ589209:VFT589210 VPM589209:VPP589210 VZI589209:VZL589210 WJE589209:WJH589210 WTA589209:WTD589210 F654743:J654744 GO654745:GR654746 QK654745:QN654746 AAG654745:AAJ654746 AKC654745:AKF654746 ATY654745:AUB654746 BDU654745:BDX654746 BNQ654745:BNT654746 BXM654745:BXP654746 CHI654745:CHL654746 CRE654745:CRH654746 DBA654745:DBD654746 DKW654745:DKZ654746 DUS654745:DUV654746 EEO654745:EER654746 EOK654745:EON654746 EYG654745:EYJ654746 FIC654745:FIF654746 FRY654745:FSB654746 GBU654745:GBX654746 GLQ654745:GLT654746 GVM654745:GVP654746 HFI654745:HFL654746 HPE654745:HPH654746 HZA654745:HZD654746 IIW654745:IIZ654746 ISS654745:ISV654746 JCO654745:JCR654746 JMK654745:JMN654746 JWG654745:JWJ654746 KGC654745:KGF654746 KPY654745:KQB654746 KZU654745:KZX654746 LJQ654745:LJT654746 LTM654745:LTP654746 MDI654745:MDL654746 MNE654745:MNH654746 MXA654745:MXD654746 NGW654745:NGZ654746 NQS654745:NQV654746 OAO654745:OAR654746 OKK654745:OKN654746 OUG654745:OUJ654746 PEC654745:PEF654746 PNY654745:POB654746 PXU654745:PXX654746 QHQ654745:QHT654746 QRM654745:QRP654746 RBI654745:RBL654746 RLE654745:RLH654746 RVA654745:RVD654746 SEW654745:SEZ654746 SOS654745:SOV654746 SYO654745:SYR654746 TIK654745:TIN654746 TSG654745:TSJ654746 UCC654745:UCF654746 ULY654745:UMB654746 UVU654745:UVX654746 VFQ654745:VFT654746 VPM654745:VPP654746 VZI654745:VZL654746 WJE654745:WJH654746 WTA654745:WTD654746 F720279:J720280 GO720281:GR720282 QK720281:QN720282 AAG720281:AAJ720282 AKC720281:AKF720282 ATY720281:AUB720282 BDU720281:BDX720282 BNQ720281:BNT720282 BXM720281:BXP720282 CHI720281:CHL720282 CRE720281:CRH720282 DBA720281:DBD720282 DKW720281:DKZ720282 DUS720281:DUV720282 EEO720281:EER720282 EOK720281:EON720282 EYG720281:EYJ720282 FIC720281:FIF720282 FRY720281:FSB720282 GBU720281:GBX720282 GLQ720281:GLT720282 GVM720281:GVP720282 HFI720281:HFL720282 HPE720281:HPH720282 HZA720281:HZD720282 IIW720281:IIZ720282 ISS720281:ISV720282 JCO720281:JCR720282 JMK720281:JMN720282 JWG720281:JWJ720282 KGC720281:KGF720282 KPY720281:KQB720282 KZU720281:KZX720282 LJQ720281:LJT720282 LTM720281:LTP720282 MDI720281:MDL720282 MNE720281:MNH720282 MXA720281:MXD720282 NGW720281:NGZ720282 NQS720281:NQV720282 OAO720281:OAR720282 OKK720281:OKN720282 OUG720281:OUJ720282 PEC720281:PEF720282 PNY720281:POB720282 PXU720281:PXX720282 QHQ720281:QHT720282 QRM720281:QRP720282 RBI720281:RBL720282 RLE720281:RLH720282 RVA720281:RVD720282 SEW720281:SEZ720282 SOS720281:SOV720282 SYO720281:SYR720282 TIK720281:TIN720282 TSG720281:TSJ720282 UCC720281:UCF720282 ULY720281:UMB720282 UVU720281:UVX720282 VFQ720281:VFT720282 VPM720281:VPP720282 VZI720281:VZL720282 WJE720281:WJH720282 WTA720281:WTD720282 F785815:J785816 GO785817:GR785818 QK785817:QN785818 AAG785817:AAJ785818 AKC785817:AKF785818 ATY785817:AUB785818 BDU785817:BDX785818 BNQ785817:BNT785818 BXM785817:BXP785818 CHI785817:CHL785818 CRE785817:CRH785818 DBA785817:DBD785818 DKW785817:DKZ785818 DUS785817:DUV785818 EEO785817:EER785818 EOK785817:EON785818 EYG785817:EYJ785818 FIC785817:FIF785818 FRY785817:FSB785818 GBU785817:GBX785818 GLQ785817:GLT785818 GVM785817:GVP785818 HFI785817:HFL785818 HPE785817:HPH785818 HZA785817:HZD785818 IIW785817:IIZ785818 ISS785817:ISV785818 JCO785817:JCR785818 JMK785817:JMN785818 JWG785817:JWJ785818 KGC785817:KGF785818 KPY785817:KQB785818 KZU785817:KZX785818 LJQ785817:LJT785818 LTM785817:LTP785818 MDI785817:MDL785818 MNE785817:MNH785818 MXA785817:MXD785818 NGW785817:NGZ785818 NQS785817:NQV785818 OAO785817:OAR785818 OKK785817:OKN785818 OUG785817:OUJ785818 PEC785817:PEF785818 PNY785817:POB785818 PXU785817:PXX785818 QHQ785817:QHT785818 QRM785817:QRP785818 RBI785817:RBL785818 RLE785817:RLH785818 RVA785817:RVD785818 SEW785817:SEZ785818 SOS785817:SOV785818 SYO785817:SYR785818 TIK785817:TIN785818 TSG785817:TSJ785818 UCC785817:UCF785818 ULY785817:UMB785818 UVU785817:UVX785818 VFQ785817:VFT785818 VPM785817:VPP785818 VZI785817:VZL785818 WJE785817:WJH785818 WTA785817:WTD785818 F851351:J851352 GO851353:GR851354 QK851353:QN851354 AAG851353:AAJ851354 AKC851353:AKF851354 ATY851353:AUB851354 BDU851353:BDX851354 BNQ851353:BNT851354 BXM851353:BXP851354 CHI851353:CHL851354 CRE851353:CRH851354 DBA851353:DBD851354 DKW851353:DKZ851354 DUS851353:DUV851354 EEO851353:EER851354 EOK851353:EON851354 EYG851353:EYJ851354 FIC851353:FIF851354 FRY851353:FSB851354 GBU851353:GBX851354 GLQ851353:GLT851354 GVM851353:GVP851354 HFI851353:HFL851354 HPE851353:HPH851354 HZA851353:HZD851354 IIW851353:IIZ851354 ISS851353:ISV851354 JCO851353:JCR851354 JMK851353:JMN851354 JWG851353:JWJ851354 KGC851353:KGF851354 KPY851353:KQB851354 KZU851353:KZX851354 LJQ851353:LJT851354 LTM851353:LTP851354 MDI851353:MDL851354 MNE851353:MNH851354 MXA851353:MXD851354 NGW851353:NGZ851354 NQS851353:NQV851354 OAO851353:OAR851354 OKK851353:OKN851354 OUG851353:OUJ851354 PEC851353:PEF851354 PNY851353:POB851354 PXU851353:PXX851354 QHQ851353:QHT851354 QRM851353:QRP851354 RBI851353:RBL851354 RLE851353:RLH851354 RVA851353:RVD851354 SEW851353:SEZ851354 SOS851353:SOV851354 SYO851353:SYR851354 TIK851353:TIN851354 TSG851353:TSJ851354 UCC851353:UCF851354 ULY851353:UMB851354 UVU851353:UVX851354 VFQ851353:VFT851354 VPM851353:VPP851354 VZI851353:VZL851354 WJE851353:WJH851354 WTA851353:WTD851354 F916887:J916888 GO916889:GR916890 QK916889:QN916890 AAG916889:AAJ916890 AKC916889:AKF916890 ATY916889:AUB916890 BDU916889:BDX916890 BNQ916889:BNT916890 BXM916889:BXP916890 CHI916889:CHL916890 CRE916889:CRH916890 DBA916889:DBD916890 DKW916889:DKZ916890 DUS916889:DUV916890 EEO916889:EER916890 EOK916889:EON916890 EYG916889:EYJ916890 FIC916889:FIF916890 FRY916889:FSB916890 GBU916889:GBX916890 GLQ916889:GLT916890 GVM916889:GVP916890 HFI916889:HFL916890 HPE916889:HPH916890 HZA916889:HZD916890 IIW916889:IIZ916890 ISS916889:ISV916890 JCO916889:JCR916890 JMK916889:JMN916890 JWG916889:JWJ916890 KGC916889:KGF916890 KPY916889:KQB916890 KZU916889:KZX916890 LJQ916889:LJT916890 LTM916889:LTP916890 MDI916889:MDL916890 MNE916889:MNH916890 MXA916889:MXD916890 NGW916889:NGZ916890 NQS916889:NQV916890 OAO916889:OAR916890 OKK916889:OKN916890 OUG916889:OUJ916890 PEC916889:PEF916890 PNY916889:POB916890 PXU916889:PXX916890 QHQ916889:QHT916890 QRM916889:QRP916890 RBI916889:RBL916890 RLE916889:RLH916890 RVA916889:RVD916890 SEW916889:SEZ916890 SOS916889:SOV916890 SYO916889:SYR916890 TIK916889:TIN916890 TSG916889:TSJ916890 UCC916889:UCF916890 ULY916889:UMB916890 UVU916889:UVX916890 VFQ916889:VFT916890 VPM916889:VPP916890 VZI916889:VZL916890 WJE916889:WJH916890 WTA916889:WTD916890 F982423:J982424 GO982425:GR982426 QK982425:QN982426 AAG982425:AAJ982426 AKC982425:AKF982426 ATY982425:AUB982426 BDU982425:BDX982426 BNQ982425:BNT982426 BXM982425:BXP982426 CHI982425:CHL982426 CRE982425:CRH982426 DBA982425:DBD982426 DKW982425:DKZ982426 DUS982425:DUV982426 EEO982425:EER982426 EOK982425:EON982426 EYG982425:EYJ982426 FIC982425:FIF982426 FRY982425:FSB982426 GBU982425:GBX982426 GLQ982425:GLT982426 GVM982425:GVP982426 HFI982425:HFL982426 HPE982425:HPH982426 HZA982425:HZD982426 IIW982425:IIZ982426 ISS982425:ISV982426 JCO982425:JCR982426 JMK982425:JMN982426 JWG982425:JWJ982426 KGC982425:KGF982426 KPY982425:KQB982426 KZU982425:KZX982426 LJQ982425:LJT982426 LTM982425:LTP982426 MDI982425:MDL982426 MNE982425:MNH982426 MXA982425:MXD982426 NGW982425:NGZ982426 NQS982425:NQV982426 OAO982425:OAR982426 OKK982425:OKN982426 OUG982425:OUJ982426 PEC982425:PEF982426 PNY982425:POB982426 PXU982425:PXX982426 QHQ982425:QHT982426 QRM982425:QRP982426 RBI982425:RBL982426 RLE982425:RLH982426 RVA982425:RVD982426 SEW982425:SEZ982426 SOS982425:SOV982426 SYO982425:SYR982426 TIK982425:TIN982426 TSG982425:TSJ982426 UCC982425:UCF982426 ULY982425:UMB982426 UVU982425:UVX982426 VFQ982425:VFT982426 VPM982425:VPP982426 VZI982425:VZL982426 WJE982425:WJH982426 WTA982425:WTD982426 D64940:J64940 GN64942:GR64942 QJ64942:QN64942 AAF64942:AAJ64942 AKB64942:AKF64942 ATX64942:AUB64942 BDT64942:BDX64942 BNP64942:BNT64942 BXL64942:BXP64942 CHH64942:CHL64942 CRD64942:CRH64942 DAZ64942:DBD64942 DKV64942:DKZ64942 DUR64942:DUV64942 EEN64942:EER64942 EOJ64942:EON64942 EYF64942:EYJ64942 FIB64942:FIF64942 FRX64942:FSB64942 GBT64942:GBX64942 GLP64942:GLT64942 GVL64942:GVP64942 HFH64942:HFL64942 HPD64942:HPH64942 HYZ64942:HZD64942 IIV64942:IIZ64942 ISR64942:ISV64942 JCN64942:JCR64942 JMJ64942:JMN64942 JWF64942:JWJ64942 KGB64942:KGF64942 KPX64942:KQB64942 KZT64942:KZX64942 LJP64942:LJT64942 LTL64942:LTP64942 MDH64942:MDL64942 MND64942:MNH64942 MWZ64942:MXD64942 NGV64942:NGZ64942 NQR64942:NQV64942 OAN64942:OAR64942 OKJ64942:OKN64942 OUF64942:OUJ64942 PEB64942:PEF64942 PNX64942:POB64942 PXT64942:PXX64942 QHP64942:QHT64942 QRL64942:QRP64942 RBH64942:RBL64942 RLD64942:RLH64942 RUZ64942:RVD64942 SEV64942:SEZ64942 SOR64942:SOV64942 SYN64942:SYR64942 TIJ64942:TIN64942 TSF64942:TSJ64942 UCB64942:UCF64942 ULX64942:UMB64942 UVT64942:UVX64942 VFP64942:VFT64942 VPL64942:VPP64942 VZH64942:VZL64942 WJD64942:WJH64942 WSZ64942:WTD64942 D130476:J130476 GN130478:GR130478 QJ130478:QN130478 AAF130478:AAJ130478 AKB130478:AKF130478 ATX130478:AUB130478 BDT130478:BDX130478 BNP130478:BNT130478 BXL130478:BXP130478 CHH130478:CHL130478 CRD130478:CRH130478 DAZ130478:DBD130478 DKV130478:DKZ130478 DUR130478:DUV130478 EEN130478:EER130478 EOJ130478:EON130478 EYF130478:EYJ130478 FIB130478:FIF130478 FRX130478:FSB130478 GBT130478:GBX130478 GLP130478:GLT130478 GVL130478:GVP130478 HFH130478:HFL130478 HPD130478:HPH130478 HYZ130478:HZD130478 IIV130478:IIZ130478 ISR130478:ISV130478 JCN130478:JCR130478 JMJ130478:JMN130478 JWF130478:JWJ130478 KGB130478:KGF130478 KPX130478:KQB130478 KZT130478:KZX130478 LJP130478:LJT130478 LTL130478:LTP130478 MDH130478:MDL130478 MND130478:MNH130478 MWZ130478:MXD130478 NGV130478:NGZ130478 NQR130478:NQV130478 OAN130478:OAR130478 OKJ130478:OKN130478 OUF130478:OUJ130478 PEB130478:PEF130478 PNX130478:POB130478 PXT130478:PXX130478 QHP130478:QHT130478 QRL130478:QRP130478 RBH130478:RBL130478 RLD130478:RLH130478 RUZ130478:RVD130478 SEV130478:SEZ130478 SOR130478:SOV130478 SYN130478:SYR130478 TIJ130478:TIN130478 TSF130478:TSJ130478 UCB130478:UCF130478 ULX130478:UMB130478 UVT130478:UVX130478 VFP130478:VFT130478 VPL130478:VPP130478 VZH130478:VZL130478 WJD130478:WJH130478 WSZ130478:WTD130478 D196012:J196012 GN196014:GR196014 QJ196014:QN196014 AAF196014:AAJ196014 AKB196014:AKF196014 ATX196014:AUB196014 BDT196014:BDX196014 BNP196014:BNT196014 BXL196014:BXP196014 CHH196014:CHL196014 CRD196014:CRH196014 DAZ196014:DBD196014 DKV196014:DKZ196014 DUR196014:DUV196014 EEN196014:EER196014 EOJ196014:EON196014 EYF196014:EYJ196014 FIB196014:FIF196014 FRX196014:FSB196014 GBT196014:GBX196014 GLP196014:GLT196014 GVL196014:GVP196014 HFH196014:HFL196014 HPD196014:HPH196014 HYZ196014:HZD196014 IIV196014:IIZ196014 ISR196014:ISV196014 JCN196014:JCR196014 JMJ196014:JMN196014 JWF196014:JWJ196014 KGB196014:KGF196014 KPX196014:KQB196014 KZT196014:KZX196014 LJP196014:LJT196014 LTL196014:LTP196014 MDH196014:MDL196014 MND196014:MNH196014 MWZ196014:MXD196014 NGV196014:NGZ196014 NQR196014:NQV196014 OAN196014:OAR196014 OKJ196014:OKN196014 OUF196014:OUJ196014 PEB196014:PEF196014 PNX196014:POB196014 PXT196014:PXX196014 QHP196014:QHT196014 QRL196014:QRP196014 RBH196014:RBL196014 RLD196014:RLH196014 RUZ196014:RVD196014 SEV196014:SEZ196014 SOR196014:SOV196014 SYN196014:SYR196014 TIJ196014:TIN196014 TSF196014:TSJ196014 UCB196014:UCF196014 ULX196014:UMB196014 UVT196014:UVX196014 VFP196014:VFT196014 VPL196014:VPP196014 VZH196014:VZL196014 WJD196014:WJH196014 WSZ196014:WTD196014 D261548:J261548 GN261550:GR261550 QJ261550:QN261550 AAF261550:AAJ261550 AKB261550:AKF261550 ATX261550:AUB261550 BDT261550:BDX261550 BNP261550:BNT261550 BXL261550:BXP261550 CHH261550:CHL261550 CRD261550:CRH261550 DAZ261550:DBD261550 DKV261550:DKZ261550 DUR261550:DUV261550 EEN261550:EER261550 EOJ261550:EON261550 EYF261550:EYJ261550 FIB261550:FIF261550 FRX261550:FSB261550 GBT261550:GBX261550 GLP261550:GLT261550 GVL261550:GVP261550 HFH261550:HFL261550 HPD261550:HPH261550 HYZ261550:HZD261550 IIV261550:IIZ261550 ISR261550:ISV261550 JCN261550:JCR261550 JMJ261550:JMN261550 JWF261550:JWJ261550 KGB261550:KGF261550 KPX261550:KQB261550 KZT261550:KZX261550 LJP261550:LJT261550 LTL261550:LTP261550 MDH261550:MDL261550 MND261550:MNH261550 MWZ261550:MXD261550 NGV261550:NGZ261550 NQR261550:NQV261550 OAN261550:OAR261550 OKJ261550:OKN261550 OUF261550:OUJ261550 PEB261550:PEF261550 PNX261550:POB261550 PXT261550:PXX261550 QHP261550:QHT261550 QRL261550:QRP261550 RBH261550:RBL261550 RLD261550:RLH261550 RUZ261550:RVD261550 SEV261550:SEZ261550 SOR261550:SOV261550 SYN261550:SYR261550 TIJ261550:TIN261550 TSF261550:TSJ261550 UCB261550:UCF261550 ULX261550:UMB261550 UVT261550:UVX261550 VFP261550:VFT261550 VPL261550:VPP261550 VZH261550:VZL261550 WJD261550:WJH261550 WSZ261550:WTD261550 D327084:J327084 GN327086:GR327086 QJ327086:QN327086 AAF327086:AAJ327086 AKB327086:AKF327086 ATX327086:AUB327086 BDT327086:BDX327086 BNP327086:BNT327086 BXL327086:BXP327086 CHH327086:CHL327086 CRD327086:CRH327086 DAZ327086:DBD327086 DKV327086:DKZ327086 DUR327086:DUV327086 EEN327086:EER327086 EOJ327086:EON327086 EYF327086:EYJ327086 FIB327086:FIF327086 FRX327086:FSB327086 GBT327086:GBX327086 GLP327086:GLT327086 GVL327086:GVP327086 HFH327086:HFL327086 HPD327086:HPH327086 HYZ327086:HZD327086 IIV327086:IIZ327086 ISR327086:ISV327086 JCN327086:JCR327086 JMJ327086:JMN327086 JWF327086:JWJ327086 KGB327086:KGF327086 KPX327086:KQB327086 KZT327086:KZX327086 LJP327086:LJT327086 LTL327086:LTP327086 MDH327086:MDL327086 MND327086:MNH327086 MWZ327086:MXD327086 NGV327086:NGZ327086 NQR327086:NQV327086 OAN327086:OAR327086 OKJ327086:OKN327086 OUF327086:OUJ327086 PEB327086:PEF327086 PNX327086:POB327086 PXT327086:PXX327086 QHP327086:QHT327086 QRL327086:QRP327086 RBH327086:RBL327086 RLD327086:RLH327086 RUZ327086:RVD327086 SEV327086:SEZ327086 SOR327086:SOV327086 SYN327086:SYR327086 TIJ327086:TIN327086 TSF327086:TSJ327086 UCB327086:UCF327086 ULX327086:UMB327086 UVT327086:UVX327086 VFP327086:VFT327086 VPL327086:VPP327086 VZH327086:VZL327086 WJD327086:WJH327086 WSZ327086:WTD327086 D392620:J392620 GN392622:GR392622 QJ392622:QN392622 AAF392622:AAJ392622 AKB392622:AKF392622 ATX392622:AUB392622 BDT392622:BDX392622 BNP392622:BNT392622 BXL392622:BXP392622 CHH392622:CHL392622 CRD392622:CRH392622 DAZ392622:DBD392622 DKV392622:DKZ392622 DUR392622:DUV392622 EEN392622:EER392622 EOJ392622:EON392622 EYF392622:EYJ392622 FIB392622:FIF392622 FRX392622:FSB392622 GBT392622:GBX392622 GLP392622:GLT392622 GVL392622:GVP392622 HFH392622:HFL392622 HPD392622:HPH392622 HYZ392622:HZD392622 IIV392622:IIZ392622 ISR392622:ISV392622 JCN392622:JCR392622 JMJ392622:JMN392622 JWF392622:JWJ392622 KGB392622:KGF392622 KPX392622:KQB392622 KZT392622:KZX392622 LJP392622:LJT392622 LTL392622:LTP392622 MDH392622:MDL392622 MND392622:MNH392622 MWZ392622:MXD392622 NGV392622:NGZ392622 NQR392622:NQV392622 OAN392622:OAR392622 OKJ392622:OKN392622 OUF392622:OUJ392622 PEB392622:PEF392622 PNX392622:POB392622 PXT392622:PXX392622 QHP392622:QHT392622 QRL392622:QRP392622 RBH392622:RBL392622 RLD392622:RLH392622 RUZ392622:RVD392622 SEV392622:SEZ392622 SOR392622:SOV392622 SYN392622:SYR392622 TIJ392622:TIN392622 TSF392622:TSJ392622 UCB392622:UCF392622 ULX392622:UMB392622 UVT392622:UVX392622 VFP392622:VFT392622 VPL392622:VPP392622 VZH392622:VZL392622 WJD392622:WJH392622 WSZ392622:WTD392622 D458156:J458156 GN458158:GR458158 QJ458158:QN458158 AAF458158:AAJ458158 AKB458158:AKF458158 ATX458158:AUB458158 BDT458158:BDX458158 BNP458158:BNT458158 BXL458158:BXP458158 CHH458158:CHL458158 CRD458158:CRH458158 DAZ458158:DBD458158 DKV458158:DKZ458158 DUR458158:DUV458158 EEN458158:EER458158 EOJ458158:EON458158 EYF458158:EYJ458158 FIB458158:FIF458158 FRX458158:FSB458158 GBT458158:GBX458158 GLP458158:GLT458158 GVL458158:GVP458158 HFH458158:HFL458158 HPD458158:HPH458158 HYZ458158:HZD458158 IIV458158:IIZ458158 ISR458158:ISV458158 JCN458158:JCR458158 JMJ458158:JMN458158 JWF458158:JWJ458158 KGB458158:KGF458158 KPX458158:KQB458158 KZT458158:KZX458158 LJP458158:LJT458158 LTL458158:LTP458158 MDH458158:MDL458158 MND458158:MNH458158 MWZ458158:MXD458158 NGV458158:NGZ458158 NQR458158:NQV458158 OAN458158:OAR458158 OKJ458158:OKN458158 OUF458158:OUJ458158 PEB458158:PEF458158 PNX458158:POB458158 PXT458158:PXX458158 QHP458158:QHT458158 QRL458158:QRP458158 RBH458158:RBL458158 RLD458158:RLH458158 RUZ458158:RVD458158 SEV458158:SEZ458158 SOR458158:SOV458158 SYN458158:SYR458158 TIJ458158:TIN458158 TSF458158:TSJ458158 UCB458158:UCF458158 ULX458158:UMB458158 UVT458158:UVX458158 VFP458158:VFT458158 VPL458158:VPP458158 VZH458158:VZL458158 WJD458158:WJH458158 WSZ458158:WTD458158 D523692:J523692 GN523694:GR523694 QJ523694:QN523694 AAF523694:AAJ523694 AKB523694:AKF523694 ATX523694:AUB523694 BDT523694:BDX523694 BNP523694:BNT523694 BXL523694:BXP523694 CHH523694:CHL523694 CRD523694:CRH523694 DAZ523694:DBD523694 DKV523694:DKZ523694 DUR523694:DUV523694 EEN523694:EER523694 EOJ523694:EON523694 EYF523694:EYJ523694 FIB523694:FIF523694 FRX523694:FSB523694 GBT523694:GBX523694 GLP523694:GLT523694 GVL523694:GVP523694 HFH523694:HFL523694 HPD523694:HPH523694 HYZ523694:HZD523694 IIV523694:IIZ523694 ISR523694:ISV523694 JCN523694:JCR523694 JMJ523694:JMN523694 JWF523694:JWJ523694 KGB523694:KGF523694 KPX523694:KQB523694 KZT523694:KZX523694 LJP523694:LJT523694 LTL523694:LTP523694 MDH523694:MDL523694 MND523694:MNH523694 MWZ523694:MXD523694 NGV523694:NGZ523694 NQR523694:NQV523694 OAN523694:OAR523694 OKJ523694:OKN523694 OUF523694:OUJ523694 PEB523694:PEF523694 PNX523694:POB523694 PXT523694:PXX523694 QHP523694:QHT523694 QRL523694:QRP523694 RBH523694:RBL523694 RLD523694:RLH523694 RUZ523694:RVD523694 SEV523694:SEZ523694 SOR523694:SOV523694 SYN523694:SYR523694 TIJ523694:TIN523694 TSF523694:TSJ523694 UCB523694:UCF523694 ULX523694:UMB523694 UVT523694:UVX523694 VFP523694:VFT523694 VPL523694:VPP523694 VZH523694:VZL523694 WJD523694:WJH523694 WSZ523694:WTD523694 D589228:J589228 GN589230:GR589230 QJ589230:QN589230 AAF589230:AAJ589230 AKB589230:AKF589230 ATX589230:AUB589230 BDT589230:BDX589230 BNP589230:BNT589230 BXL589230:BXP589230 CHH589230:CHL589230 CRD589230:CRH589230 DAZ589230:DBD589230 DKV589230:DKZ589230 DUR589230:DUV589230 EEN589230:EER589230 EOJ589230:EON589230 EYF589230:EYJ589230 FIB589230:FIF589230 FRX589230:FSB589230 GBT589230:GBX589230 GLP589230:GLT589230 GVL589230:GVP589230 HFH589230:HFL589230 HPD589230:HPH589230 HYZ589230:HZD589230 IIV589230:IIZ589230 ISR589230:ISV589230 JCN589230:JCR589230 JMJ589230:JMN589230 JWF589230:JWJ589230 KGB589230:KGF589230 KPX589230:KQB589230 KZT589230:KZX589230 LJP589230:LJT589230 LTL589230:LTP589230 MDH589230:MDL589230 MND589230:MNH589230 MWZ589230:MXD589230 NGV589230:NGZ589230 NQR589230:NQV589230 OAN589230:OAR589230 OKJ589230:OKN589230 OUF589230:OUJ589230 PEB589230:PEF589230 PNX589230:POB589230 PXT589230:PXX589230 QHP589230:QHT589230 QRL589230:QRP589230 RBH589230:RBL589230 RLD589230:RLH589230 RUZ589230:RVD589230 SEV589230:SEZ589230 SOR589230:SOV589230 SYN589230:SYR589230 TIJ589230:TIN589230 TSF589230:TSJ589230 UCB589230:UCF589230 ULX589230:UMB589230 UVT589230:UVX589230 VFP589230:VFT589230 VPL589230:VPP589230 VZH589230:VZL589230 WJD589230:WJH589230 WSZ589230:WTD589230 D654764:J654764 GN654766:GR654766 QJ654766:QN654766 AAF654766:AAJ654766 AKB654766:AKF654766 ATX654766:AUB654766 BDT654766:BDX654766 BNP654766:BNT654766 BXL654766:BXP654766 CHH654766:CHL654766 CRD654766:CRH654766 DAZ654766:DBD654766 DKV654766:DKZ654766 DUR654766:DUV654766 EEN654766:EER654766 EOJ654766:EON654766 EYF654766:EYJ654766 FIB654766:FIF654766 FRX654766:FSB654766 GBT654766:GBX654766 GLP654766:GLT654766 GVL654766:GVP654766 HFH654766:HFL654766 HPD654766:HPH654766 HYZ654766:HZD654766 IIV654766:IIZ654766 ISR654766:ISV654766 JCN654766:JCR654766 JMJ654766:JMN654766 JWF654766:JWJ654766 KGB654766:KGF654766 KPX654766:KQB654766 KZT654766:KZX654766 LJP654766:LJT654766 LTL654766:LTP654766 MDH654766:MDL654766 MND654766:MNH654766 MWZ654766:MXD654766 NGV654766:NGZ654766 NQR654766:NQV654766 OAN654766:OAR654766 OKJ654766:OKN654766 OUF654766:OUJ654766 PEB654766:PEF654766 PNX654766:POB654766 PXT654766:PXX654766 QHP654766:QHT654766 QRL654766:QRP654766 RBH654766:RBL654766 RLD654766:RLH654766 RUZ654766:RVD654766 SEV654766:SEZ654766 SOR654766:SOV654766 SYN654766:SYR654766 TIJ654766:TIN654766 TSF654766:TSJ654766 UCB654766:UCF654766 ULX654766:UMB654766 UVT654766:UVX654766 VFP654766:VFT654766 VPL654766:VPP654766 VZH654766:VZL654766 WJD654766:WJH654766 WSZ654766:WTD654766 D720300:J720300 GN720302:GR720302 QJ720302:QN720302 AAF720302:AAJ720302 AKB720302:AKF720302 ATX720302:AUB720302 BDT720302:BDX720302 BNP720302:BNT720302 BXL720302:BXP720302 CHH720302:CHL720302 CRD720302:CRH720302 DAZ720302:DBD720302 DKV720302:DKZ720302 DUR720302:DUV720302 EEN720302:EER720302 EOJ720302:EON720302 EYF720302:EYJ720302 FIB720302:FIF720302 FRX720302:FSB720302 GBT720302:GBX720302 GLP720302:GLT720302 GVL720302:GVP720302 HFH720302:HFL720302 HPD720302:HPH720302 HYZ720302:HZD720302 IIV720302:IIZ720302 ISR720302:ISV720302 JCN720302:JCR720302 JMJ720302:JMN720302 JWF720302:JWJ720302 KGB720302:KGF720302 KPX720302:KQB720302 KZT720302:KZX720302 LJP720302:LJT720302 LTL720302:LTP720302 MDH720302:MDL720302 MND720302:MNH720302 MWZ720302:MXD720302 NGV720302:NGZ720302 NQR720302:NQV720302 OAN720302:OAR720302 OKJ720302:OKN720302 OUF720302:OUJ720302 PEB720302:PEF720302 PNX720302:POB720302 PXT720302:PXX720302 QHP720302:QHT720302 QRL720302:QRP720302 RBH720302:RBL720302 RLD720302:RLH720302 RUZ720302:RVD720302 SEV720302:SEZ720302 SOR720302:SOV720302 SYN720302:SYR720302 TIJ720302:TIN720302 TSF720302:TSJ720302 UCB720302:UCF720302 ULX720302:UMB720302 UVT720302:UVX720302 VFP720302:VFT720302 VPL720302:VPP720302 VZH720302:VZL720302 WJD720302:WJH720302 WSZ720302:WTD720302 D785836:J785836 GN785838:GR785838 QJ785838:QN785838 AAF785838:AAJ785838 AKB785838:AKF785838 ATX785838:AUB785838 BDT785838:BDX785838 BNP785838:BNT785838 BXL785838:BXP785838 CHH785838:CHL785838 CRD785838:CRH785838 DAZ785838:DBD785838 DKV785838:DKZ785838 DUR785838:DUV785838 EEN785838:EER785838 EOJ785838:EON785838 EYF785838:EYJ785838 FIB785838:FIF785838 FRX785838:FSB785838 GBT785838:GBX785838 GLP785838:GLT785838 GVL785838:GVP785838 HFH785838:HFL785838 HPD785838:HPH785838 HYZ785838:HZD785838 IIV785838:IIZ785838 ISR785838:ISV785838 JCN785838:JCR785838 JMJ785838:JMN785838 JWF785838:JWJ785838 KGB785838:KGF785838 KPX785838:KQB785838 KZT785838:KZX785838 LJP785838:LJT785838 LTL785838:LTP785838 MDH785838:MDL785838 MND785838:MNH785838 MWZ785838:MXD785838 NGV785838:NGZ785838 NQR785838:NQV785838 OAN785838:OAR785838 OKJ785838:OKN785838 OUF785838:OUJ785838 PEB785838:PEF785838 PNX785838:POB785838 PXT785838:PXX785838 QHP785838:QHT785838 QRL785838:QRP785838 RBH785838:RBL785838 RLD785838:RLH785838 RUZ785838:RVD785838 SEV785838:SEZ785838 SOR785838:SOV785838 SYN785838:SYR785838 TIJ785838:TIN785838 TSF785838:TSJ785838 UCB785838:UCF785838 ULX785838:UMB785838 UVT785838:UVX785838 VFP785838:VFT785838 VPL785838:VPP785838 VZH785838:VZL785838 WJD785838:WJH785838 WSZ785838:WTD785838 D851372:J851372 GN851374:GR851374 QJ851374:QN851374 AAF851374:AAJ851374 AKB851374:AKF851374 ATX851374:AUB851374 BDT851374:BDX851374 BNP851374:BNT851374 BXL851374:BXP851374 CHH851374:CHL851374 CRD851374:CRH851374 DAZ851374:DBD851374 DKV851374:DKZ851374 DUR851374:DUV851374 EEN851374:EER851374 EOJ851374:EON851374 EYF851374:EYJ851374 FIB851374:FIF851374 FRX851374:FSB851374 GBT851374:GBX851374 GLP851374:GLT851374 GVL851374:GVP851374 HFH851374:HFL851374 HPD851374:HPH851374 HYZ851374:HZD851374 IIV851374:IIZ851374 ISR851374:ISV851374 JCN851374:JCR851374 JMJ851374:JMN851374 JWF851374:JWJ851374 KGB851374:KGF851374 KPX851374:KQB851374 KZT851374:KZX851374 LJP851374:LJT851374 LTL851374:LTP851374 MDH851374:MDL851374 MND851374:MNH851374 MWZ851374:MXD851374 NGV851374:NGZ851374 NQR851374:NQV851374 OAN851374:OAR851374 OKJ851374:OKN851374 OUF851374:OUJ851374 PEB851374:PEF851374 PNX851374:POB851374 PXT851374:PXX851374 QHP851374:QHT851374 QRL851374:QRP851374 RBH851374:RBL851374 RLD851374:RLH851374 RUZ851374:RVD851374 SEV851374:SEZ851374 SOR851374:SOV851374 SYN851374:SYR851374 TIJ851374:TIN851374 TSF851374:TSJ851374 UCB851374:UCF851374 ULX851374:UMB851374 UVT851374:UVX851374 VFP851374:VFT851374 VPL851374:VPP851374 VZH851374:VZL851374 WJD851374:WJH851374 WSZ851374:WTD851374 D916908:J916908 GN916910:GR916910 QJ916910:QN916910 AAF916910:AAJ916910 AKB916910:AKF916910 ATX916910:AUB916910 BDT916910:BDX916910 BNP916910:BNT916910 BXL916910:BXP916910 CHH916910:CHL916910 CRD916910:CRH916910 DAZ916910:DBD916910 DKV916910:DKZ916910 DUR916910:DUV916910 EEN916910:EER916910 EOJ916910:EON916910 EYF916910:EYJ916910 FIB916910:FIF916910 FRX916910:FSB916910 GBT916910:GBX916910 GLP916910:GLT916910 GVL916910:GVP916910 HFH916910:HFL916910 HPD916910:HPH916910 HYZ916910:HZD916910 IIV916910:IIZ916910 ISR916910:ISV916910 JCN916910:JCR916910 JMJ916910:JMN916910 JWF916910:JWJ916910 KGB916910:KGF916910 KPX916910:KQB916910 KZT916910:KZX916910 LJP916910:LJT916910 LTL916910:LTP916910 MDH916910:MDL916910 MND916910:MNH916910 MWZ916910:MXD916910 NGV916910:NGZ916910 NQR916910:NQV916910 OAN916910:OAR916910 OKJ916910:OKN916910 OUF916910:OUJ916910 PEB916910:PEF916910 PNX916910:POB916910 PXT916910:PXX916910 QHP916910:QHT916910 QRL916910:QRP916910 RBH916910:RBL916910 RLD916910:RLH916910 RUZ916910:RVD916910 SEV916910:SEZ916910 SOR916910:SOV916910 SYN916910:SYR916910 TIJ916910:TIN916910 TSF916910:TSJ916910 UCB916910:UCF916910 ULX916910:UMB916910 UVT916910:UVX916910 VFP916910:VFT916910 VPL916910:VPP916910 VZH916910:VZL916910 WJD916910:WJH916910 WSZ916910:WTD916910 D982444:J982444 GN982446:GR982446 QJ982446:QN982446 AAF982446:AAJ982446 AKB982446:AKF982446 ATX982446:AUB982446 BDT982446:BDX982446 BNP982446:BNT982446 BXL982446:BXP982446 CHH982446:CHL982446 CRD982446:CRH982446 DAZ982446:DBD982446 DKV982446:DKZ982446 DUR982446:DUV982446 EEN982446:EER982446 EOJ982446:EON982446 EYF982446:EYJ982446 FIB982446:FIF982446 FRX982446:FSB982446 GBT982446:GBX982446 GLP982446:GLT982446 GVL982446:GVP982446 HFH982446:HFL982446 HPD982446:HPH982446 HYZ982446:HZD982446 IIV982446:IIZ982446 ISR982446:ISV982446 JCN982446:JCR982446 JMJ982446:JMN982446 JWF982446:JWJ982446 KGB982446:KGF982446 KPX982446:KQB982446 KZT982446:KZX982446 LJP982446:LJT982446 LTL982446:LTP982446 MDH982446:MDL982446 MND982446:MNH982446 MWZ982446:MXD982446 NGV982446:NGZ982446 NQR982446:NQV982446 OAN982446:OAR982446 OKJ982446:OKN982446 OUF982446:OUJ982446 PEB982446:PEF982446 PNX982446:POB982446 PXT982446:PXX982446 QHP982446:QHT982446 QRL982446:QRP982446 RBH982446:RBL982446 RLD982446:RLH982446 RUZ982446:RVD982446 SEV982446:SEZ982446 SOR982446:SOV982446 SYN982446:SYR982446 TIJ982446:TIN982446 TSF982446:TSJ982446 UCB982446:UCF982446 ULX982446:UMB982446 UVT982446:UVX982446 VFP982446:VFT982446 VPL982446:VPP982446 VZH982446:VZL982446 WJD982446:WJH982446 K21" xr:uid="{00000000-0002-0000-0100-000003000000}">
      <formula1>1</formula1>
      <formula2>16</formula2>
    </dataValidation>
    <dataValidation type="textLength" allowBlank="1" showInputMessage="1" showErrorMessage="1" error="Not more than 35 characters allowed." sqref="GO10:GP10 QK10:QL10 AAG10:AAH10 AKC10:AKD10 ATY10:ATZ10 BDU10:BDV10 BNQ10:BNR10 BXM10:BXN10 CHI10:CHJ10 CRE10:CRF10 DBA10:DBB10 DKW10:DKX10 DUS10:DUT10 EEO10:EEP10 EOK10:EOL10 EYG10:EYH10 FIC10:FID10 FRY10:FRZ10 GBU10:GBV10 GLQ10:GLR10 GVM10:GVN10 HFI10:HFJ10 HPE10:HPF10 HZA10:HZB10 IIW10:IIX10 ISS10:IST10 JCO10:JCP10 JMK10:JML10 JWG10:JWH10 KGC10:KGD10 KPY10:KPZ10 KZU10:KZV10 LJQ10:LJR10 LTM10:LTN10 MDI10:MDJ10 MNE10:MNF10 MXA10:MXB10 NGW10:NGX10 NQS10:NQT10 OAO10:OAP10 OKK10:OKL10 OUG10:OUH10 PEC10:PED10 PNY10:PNZ10 PXU10:PXV10 QHQ10:QHR10 QRM10:QRN10 RBI10:RBJ10 RLE10:RLF10 RVA10:RVB10 SEW10:SEX10 SOS10:SOT10 SYO10:SYP10 TIK10:TIL10 TSG10:TSH10 UCC10:UCD10 ULY10:ULZ10 UVU10:UVV10 VFQ10:VFR10 VPM10:VPN10 VZI10:VZJ10 WJE10:WJF10 WTA10:WTB10 F64912:H64912 GO64914:GP64914 QK64914:QL64914 AAG64914:AAH64914 AKC64914:AKD64914 ATY64914:ATZ64914 BDU64914:BDV64914 BNQ64914:BNR64914 BXM64914:BXN64914 CHI64914:CHJ64914 CRE64914:CRF64914 DBA64914:DBB64914 DKW64914:DKX64914 DUS64914:DUT64914 EEO64914:EEP64914 EOK64914:EOL64914 EYG64914:EYH64914 FIC64914:FID64914 FRY64914:FRZ64914 GBU64914:GBV64914 GLQ64914:GLR64914 GVM64914:GVN64914 HFI64914:HFJ64914 HPE64914:HPF64914 HZA64914:HZB64914 IIW64914:IIX64914 ISS64914:IST64914 JCO64914:JCP64914 JMK64914:JML64914 JWG64914:JWH64914 KGC64914:KGD64914 KPY64914:KPZ64914 KZU64914:KZV64914 LJQ64914:LJR64914 LTM64914:LTN64914 MDI64914:MDJ64914 MNE64914:MNF64914 MXA64914:MXB64914 NGW64914:NGX64914 NQS64914:NQT64914 OAO64914:OAP64914 OKK64914:OKL64914 OUG64914:OUH64914 PEC64914:PED64914 PNY64914:PNZ64914 PXU64914:PXV64914 QHQ64914:QHR64914 QRM64914:QRN64914 RBI64914:RBJ64914 RLE64914:RLF64914 RVA64914:RVB64914 SEW64914:SEX64914 SOS64914:SOT64914 SYO64914:SYP64914 TIK64914:TIL64914 TSG64914:TSH64914 UCC64914:UCD64914 ULY64914:ULZ64914 UVU64914:UVV64914 VFQ64914:VFR64914 VPM64914:VPN64914 VZI64914:VZJ64914 WJE64914:WJF64914 WTA64914:WTB64914 F130448:H130448 GO130450:GP130450 QK130450:QL130450 AAG130450:AAH130450 AKC130450:AKD130450 ATY130450:ATZ130450 BDU130450:BDV130450 BNQ130450:BNR130450 BXM130450:BXN130450 CHI130450:CHJ130450 CRE130450:CRF130450 DBA130450:DBB130450 DKW130450:DKX130450 DUS130450:DUT130450 EEO130450:EEP130450 EOK130450:EOL130450 EYG130450:EYH130450 FIC130450:FID130450 FRY130450:FRZ130450 GBU130450:GBV130450 GLQ130450:GLR130450 GVM130450:GVN130450 HFI130450:HFJ130450 HPE130450:HPF130450 HZA130450:HZB130450 IIW130450:IIX130450 ISS130450:IST130450 JCO130450:JCP130450 JMK130450:JML130450 JWG130450:JWH130450 KGC130450:KGD130450 KPY130450:KPZ130450 KZU130450:KZV130450 LJQ130450:LJR130450 LTM130450:LTN130450 MDI130450:MDJ130450 MNE130450:MNF130450 MXA130450:MXB130450 NGW130450:NGX130450 NQS130450:NQT130450 OAO130450:OAP130450 OKK130450:OKL130450 OUG130450:OUH130450 PEC130450:PED130450 PNY130450:PNZ130450 PXU130450:PXV130450 QHQ130450:QHR130450 QRM130450:QRN130450 RBI130450:RBJ130450 RLE130450:RLF130450 RVA130450:RVB130450 SEW130450:SEX130450 SOS130450:SOT130450 SYO130450:SYP130450 TIK130450:TIL130450 TSG130450:TSH130450 UCC130450:UCD130450 ULY130450:ULZ130450 UVU130450:UVV130450 VFQ130450:VFR130450 VPM130450:VPN130450 VZI130450:VZJ130450 WJE130450:WJF130450 WTA130450:WTB130450 F195984:H195984 GO195986:GP195986 QK195986:QL195986 AAG195986:AAH195986 AKC195986:AKD195986 ATY195986:ATZ195986 BDU195986:BDV195986 BNQ195986:BNR195986 BXM195986:BXN195986 CHI195986:CHJ195986 CRE195986:CRF195986 DBA195986:DBB195986 DKW195986:DKX195986 DUS195986:DUT195986 EEO195986:EEP195986 EOK195986:EOL195986 EYG195986:EYH195986 FIC195986:FID195986 FRY195986:FRZ195986 GBU195986:GBV195986 GLQ195986:GLR195986 GVM195986:GVN195986 HFI195986:HFJ195986 HPE195986:HPF195986 HZA195986:HZB195986 IIW195986:IIX195986 ISS195986:IST195986 JCO195986:JCP195986 JMK195986:JML195986 JWG195986:JWH195986 KGC195986:KGD195986 KPY195986:KPZ195986 KZU195986:KZV195986 LJQ195986:LJR195986 LTM195986:LTN195986 MDI195986:MDJ195986 MNE195986:MNF195986 MXA195986:MXB195986 NGW195986:NGX195986 NQS195986:NQT195986 OAO195986:OAP195986 OKK195986:OKL195986 OUG195986:OUH195986 PEC195986:PED195986 PNY195986:PNZ195986 PXU195986:PXV195986 QHQ195986:QHR195986 QRM195986:QRN195986 RBI195986:RBJ195986 RLE195986:RLF195986 RVA195986:RVB195986 SEW195986:SEX195986 SOS195986:SOT195986 SYO195986:SYP195986 TIK195986:TIL195986 TSG195986:TSH195986 UCC195986:UCD195986 ULY195986:ULZ195986 UVU195986:UVV195986 VFQ195986:VFR195986 VPM195986:VPN195986 VZI195986:VZJ195986 WJE195986:WJF195986 WTA195986:WTB195986 F261520:H261520 GO261522:GP261522 QK261522:QL261522 AAG261522:AAH261522 AKC261522:AKD261522 ATY261522:ATZ261522 BDU261522:BDV261522 BNQ261522:BNR261522 BXM261522:BXN261522 CHI261522:CHJ261522 CRE261522:CRF261522 DBA261522:DBB261522 DKW261522:DKX261522 DUS261522:DUT261522 EEO261522:EEP261522 EOK261522:EOL261522 EYG261522:EYH261522 FIC261522:FID261522 FRY261522:FRZ261522 GBU261522:GBV261522 GLQ261522:GLR261522 GVM261522:GVN261522 HFI261522:HFJ261522 HPE261522:HPF261522 HZA261522:HZB261522 IIW261522:IIX261522 ISS261522:IST261522 JCO261522:JCP261522 JMK261522:JML261522 JWG261522:JWH261522 KGC261522:KGD261522 KPY261522:KPZ261522 KZU261522:KZV261522 LJQ261522:LJR261522 LTM261522:LTN261522 MDI261522:MDJ261522 MNE261522:MNF261522 MXA261522:MXB261522 NGW261522:NGX261522 NQS261522:NQT261522 OAO261522:OAP261522 OKK261522:OKL261522 OUG261522:OUH261522 PEC261522:PED261522 PNY261522:PNZ261522 PXU261522:PXV261522 QHQ261522:QHR261522 QRM261522:QRN261522 RBI261522:RBJ261522 RLE261522:RLF261522 RVA261522:RVB261522 SEW261522:SEX261522 SOS261522:SOT261522 SYO261522:SYP261522 TIK261522:TIL261522 TSG261522:TSH261522 UCC261522:UCD261522 ULY261522:ULZ261522 UVU261522:UVV261522 VFQ261522:VFR261522 VPM261522:VPN261522 VZI261522:VZJ261522 WJE261522:WJF261522 WTA261522:WTB261522 F327056:H327056 GO327058:GP327058 QK327058:QL327058 AAG327058:AAH327058 AKC327058:AKD327058 ATY327058:ATZ327058 BDU327058:BDV327058 BNQ327058:BNR327058 BXM327058:BXN327058 CHI327058:CHJ327058 CRE327058:CRF327058 DBA327058:DBB327058 DKW327058:DKX327058 DUS327058:DUT327058 EEO327058:EEP327058 EOK327058:EOL327058 EYG327058:EYH327058 FIC327058:FID327058 FRY327058:FRZ327058 GBU327058:GBV327058 GLQ327058:GLR327058 GVM327058:GVN327058 HFI327058:HFJ327058 HPE327058:HPF327058 HZA327058:HZB327058 IIW327058:IIX327058 ISS327058:IST327058 JCO327058:JCP327058 JMK327058:JML327058 JWG327058:JWH327058 KGC327058:KGD327058 KPY327058:KPZ327058 KZU327058:KZV327058 LJQ327058:LJR327058 LTM327058:LTN327058 MDI327058:MDJ327058 MNE327058:MNF327058 MXA327058:MXB327058 NGW327058:NGX327058 NQS327058:NQT327058 OAO327058:OAP327058 OKK327058:OKL327058 OUG327058:OUH327058 PEC327058:PED327058 PNY327058:PNZ327058 PXU327058:PXV327058 QHQ327058:QHR327058 QRM327058:QRN327058 RBI327058:RBJ327058 RLE327058:RLF327058 RVA327058:RVB327058 SEW327058:SEX327058 SOS327058:SOT327058 SYO327058:SYP327058 TIK327058:TIL327058 TSG327058:TSH327058 UCC327058:UCD327058 ULY327058:ULZ327058 UVU327058:UVV327058 VFQ327058:VFR327058 VPM327058:VPN327058 VZI327058:VZJ327058 WJE327058:WJF327058 WTA327058:WTB327058 F392592:H392592 GO392594:GP392594 QK392594:QL392594 AAG392594:AAH392594 AKC392594:AKD392594 ATY392594:ATZ392594 BDU392594:BDV392594 BNQ392594:BNR392594 BXM392594:BXN392594 CHI392594:CHJ392594 CRE392594:CRF392594 DBA392594:DBB392594 DKW392594:DKX392594 DUS392594:DUT392594 EEO392594:EEP392594 EOK392594:EOL392594 EYG392594:EYH392594 FIC392594:FID392594 FRY392594:FRZ392594 GBU392594:GBV392594 GLQ392594:GLR392594 GVM392594:GVN392594 HFI392594:HFJ392594 HPE392594:HPF392594 HZA392594:HZB392594 IIW392594:IIX392594 ISS392594:IST392594 JCO392594:JCP392594 JMK392594:JML392594 JWG392594:JWH392594 KGC392594:KGD392594 KPY392594:KPZ392594 KZU392594:KZV392594 LJQ392594:LJR392594 LTM392594:LTN392594 MDI392594:MDJ392594 MNE392594:MNF392594 MXA392594:MXB392594 NGW392594:NGX392594 NQS392594:NQT392594 OAO392594:OAP392594 OKK392594:OKL392594 OUG392594:OUH392594 PEC392594:PED392594 PNY392594:PNZ392594 PXU392594:PXV392594 QHQ392594:QHR392594 QRM392594:QRN392594 RBI392594:RBJ392594 RLE392594:RLF392594 RVA392594:RVB392594 SEW392594:SEX392594 SOS392594:SOT392594 SYO392594:SYP392594 TIK392594:TIL392594 TSG392594:TSH392594 UCC392594:UCD392594 ULY392594:ULZ392594 UVU392594:UVV392594 VFQ392594:VFR392594 VPM392594:VPN392594 VZI392594:VZJ392594 WJE392594:WJF392594 WTA392594:WTB392594 F458128:H458128 GO458130:GP458130 QK458130:QL458130 AAG458130:AAH458130 AKC458130:AKD458130 ATY458130:ATZ458130 BDU458130:BDV458130 BNQ458130:BNR458130 BXM458130:BXN458130 CHI458130:CHJ458130 CRE458130:CRF458130 DBA458130:DBB458130 DKW458130:DKX458130 DUS458130:DUT458130 EEO458130:EEP458130 EOK458130:EOL458130 EYG458130:EYH458130 FIC458130:FID458130 FRY458130:FRZ458130 GBU458130:GBV458130 GLQ458130:GLR458130 GVM458130:GVN458130 HFI458130:HFJ458130 HPE458130:HPF458130 HZA458130:HZB458130 IIW458130:IIX458130 ISS458130:IST458130 JCO458130:JCP458130 JMK458130:JML458130 JWG458130:JWH458130 KGC458130:KGD458130 KPY458130:KPZ458130 KZU458130:KZV458130 LJQ458130:LJR458130 LTM458130:LTN458130 MDI458130:MDJ458130 MNE458130:MNF458130 MXA458130:MXB458130 NGW458130:NGX458130 NQS458130:NQT458130 OAO458130:OAP458130 OKK458130:OKL458130 OUG458130:OUH458130 PEC458130:PED458130 PNY458130:PNZ458130 PXU458130:PXV458130 QHQ458130:QHR458130 QRM458130:QRN458130 RBI458130:RBJ458130 RLE458130:RLF458130 RVA458130:RVB458130 SEW458130:SEX458130 SOS458130:SOT458130 SYO458130:SYP458130 TIK458130:TIL458130 TSG458130:TSH458130 UCC458130:UCD458130 ULY458130:ULZ458130 UVU458130:UVV458130 VFQ458130:VFR458130 VPM458130:VPN458130 VZI458130:VZJ458130 WJE458130:WJF458130 WTA458130:WTB458130 F523664:H523664 GO523666:GP523666 QK523666:QL523666 AAG523666:AAH523666 AKC523666:AKD523666 ATY523666:ATZ523666 BDU523666:BDV523666 BNQ523666:BNR523666 BXM523666:BXN523666 CHI523666:CHJ523666 CRE523666:CRF523666 DBA523666:DBB523666 DKW523666:DKX523666 DUS523666:DUT523666 EEO523666:EEP523666 EOK523666:EOL523666 EYG523666:EYH523666 FIC523666:FID523666 FRY523666:FRZ523666 GBU523666:GBV523666 GLQ523666:GLR523666 GVM523666:GVN523666 HFI523666:HFJ523666 HPE523666:HPF523666 HZA523666:HZB523666 IIW523666:IIX523666 ISS523666:IST523666 JCO523666:JCP523666 JMK523666:JML523666 JWG523666:JWH523666 KGC523666:KGD523666 KPY523666:KPZ523666 KZU523666:KZV523666 LJQ523666:LJR523666 LTM523666:LTN523666 MDI523666:MDJ523666 MNE523666:MNF523666 MXA523666:MXB523666 NGW523666:NGX523666 NQS523666:NQT523666 OAO523666:OAP523666 OKK523666:OKL523666 OUG523666:OUH523666 PEC523666:PED523666 PNY523666:PNZ523666 PXU523666:PXV523666 QHQ523666:QHR523666 QRM523666:QRN523666 RBI523666:RBJ523666 RLE523666:RLF523666 RVA523666:RVB523666 SEW523666:SEX523666 SOS523666:SOT523666 SYO523666:SYP523666 TIK523666:TIL523666 TSG523666:TSH523666 UCC523666:UCD523666 ULY523666:ULZ523666 UVU523666:UVV523666 VFQ523666:VFR523666 VPM523666:VPN523666 VZI523666:VZJ523666 WJE523666:WJF523666 WTA523666:WTB523666 F589200:H589200 GO589202:GP589202 QK589202:QL589202 AAG589202:AAH589202 AKC589202:AKD589202 ATY589202:ATZ589202 BDU589202:BDV589202 BNQ589202:BNR589202 BXM589202:BXN589202 CHI589202:CHJ589202 CRE589202:CRF589202 DBA589202:DBB589202 DKW589202:DKX589202 DUS589202:DUT589202 EEO589202:EEP589202 EOK589202:EOL589202 EYG589202:EYH589202 FIC589202:FID589202 FRY589202:FRZ589202 GBU589202:GBV589202 GLQ589202:GLR589202 GVM589202:GVN589202 HFI589202:HFJ589202 HPE589202:HPF589202 HZA589202:HZB589202 IIW589202:IIX589202 ISS589202:IST589202 JCO589202:JCP589202 JMK589202:JML589202 JWG589202:JWH589202 KGC589202:KGD589202 KPY589202:KPZ589202 KZU589202:KZV589202 LJQ589202:LJR589202 LTM589202:LTN589202 MDI589202:MDJ589202 MNE589202:MNF589202 MXA589202:MXB589202 NGW589202:NGX589202 NQS589202:NQT589202 OAO589202:OAP589202 OKK589202:OKL589202 OUG589202:OUH589202 PEC589202:PED589202 PNY589202:PNZ589202 PXU589202:PXV589202 QHQ589202:QHR589202 QRM589202:QRN589202 RBI589202:RBJ589202 RLE589202:RLF589202 RVA589202:RVB589202 SEW589202:SEX589202 SOS589202:SOT589202 SYO589202:SYP589202 TIK589202:TIL589202 TSG589202:TSH589202 UCC589202:UCD589202 ULY589202:ULZ589202 UVU589202:UVV589202 VFQ589202:VFR589202 VPM589202:VPN589202 VZI589202:VZJ589202 WJE589202:WJF589202 WTA589202:WTB589202 F654736:H654736 GO654738:GP654738 QK654738:QL654738 AAG654738:AAH654738 AKC654738:AKD654738 ATY654738:ATZ654738 BDU654738:BDV654738 BNQ654738:BNR654738 BXM654738:BXN654738 CHI654738:CHJ654738 CRE654738:CRF654738 DBA654738:DBB654738 DKW654738:DKX654738 DUS654738:DUT654738 EEO654738:EEP654738 EOK654738:EOL654738 EYG654738:EYH654738 FIC654738:FID654738 FRY654738:FRZ654738 GBU654738:GBV654738 GLQ654738:GLR654738 GVM654738:GVN654738 HFI654738:HFJ654738 HPE654738:HPF654738 HZA654738:HZB654738 IIW654738:IIX654738 ISS654738:IST654738 JCO654738:JCP654738 JMK654738:JML654738 JWG654738:JWH654738 KGC654738:KGD654738 KPY654738:KPZ654738 KZU654738:KZV654738 LJQ654738:LJR654738 LTM654738:LTN654738 MDI654738:MDJ654738 MNE654738:MNF654738 MXA654738:MXB654738 NGW654738:NGX654738 NQS654738:NQT654738 OAO654738:OAP654738 OKK654738:OKL654738 OUG654738:OUH654738 PEC654738:PED654738 PNY654738:PNZ654738 PXU654738:PXV654738 QHQ654738:QHR654738 QRM654738:QRN654738 RBI654738:RBJ654738 RLE654738:RLF654738 RVA654738:RVB654738 SEW654738:SEX654738 SOS654738:SOT654738 SYO654738:SYP654738 TIK654738:TIL654738 TSG654738:TSH654738 UCC654738:UCD654738 ULY654738:ULZ654738 UVU654738:UVV654738 VFQ654738:VFR654738 VPM654738:VPN654738 VZI654738:VZJ654738 WJE654738:WJF654738 WTA654738:WTB654738 F720272:H720272 GO720274:GP720274 QK720274:QL720274 AAG720274:AAH720274 AKC720274:AKD720274 ATY720274:ATZ720274 BDU720274:BDV720274 BNQ720274:BNR720274 BXM720274:BXN720274 CHI720274:CHJ720274 CRE720274:CRF720274 DBA720274:DBB720274 DKW720274:DKX720274 DUS720274:DUT720274 EEO720274:EEP720274 EOK720274:EOL720274 EYG720274:EYH720274 FIC720274:FID720274 FRY720274:FRZ720274 GBU720274:GBV720274 GLQ720274:GLR720274 GVM720274:GVN720274 HFI720274:HFJ720274 HPE720274:HPF720274 HZA720274:HZB720274 IIW720274:IIX720274 ISS720274:IST720274 JCO720274:JCP720274 JMK720274:JML720274 JWG720274:JWH720274 KGC720274:KGD720274 KPY720274:KPZ720274 KZU720274:KZV720274 LJQ720274:LJR720274 LTM720274:LTN720274 MDI720274:MDJ720274 MNE720274:MNF720274 MXA720274:MXB720274 NGW720274:NGX720274 NQS720274:NQT720274 OAO720274:OAP720274 OKK720274:OKL720274 OUG720274:OUH720274 PEC720274:PED720274 PNY720274:PNZ720274 PXU720274:PXV720274 QHQ720274:QHR720274 QRM720274:QRN720274 RBI720274:RBJ720274 RLE720274:RLF720274 RVA720274:RVB720274 SEW720274:SEX720274 SOS720274:SOT720274 SYO720274:SYP720274 TIK720274:TIL720274 TSG720274:TSH720274 UCC720274:UCD720274 ULY720274:ULZ720274 UVU720274:UVV720274 VFQ720274:VFR720274 VPM720274:VPN720274 VZI720274:VZJ720274 WJE720274:WJF720274 WTA720274:WTB720274 F785808:H785808 GO785810:GP785810 QK785810:QL785810 AAG785810:AAH785810 AKC785810:AKD785810 ATY785810:ATZ785810 BDU785810:BDV785810 BNQ785810:BNR785810 BXM785810:BXN785810 CHI785810:CHJ785810 CRE785810:CRF785810 DBA785810:DBB785810 DKW785810:DKX785810 DUS785810:DUT785810 EEO785810:EEP785810 EOK785810:EOL785810 EYG785810:EYH785810 FIC785810:FID785810 FRY785810:FRZ785810 GBU785810:GBV785810 GLQ785810:GLR785810 GVM785810:GVN785810 HFI785810:HFJ785810 HPE785810:HPF785810 HZA785810:HZB785810 IIW785810:IIX785810 ISS785810:IST785810 JCO785810:JCP785810 JMK785810:JML785810 JWG785810:JWH785810 KGC785810:KGD785810 KPY785810:KPZ785810 KZU785810:KZV785810 LJQ785810:LJR785810 LTM785810:LTN785810 MDI785810:MDJ785810 MNE785810:MNF785810 MXA785810:MXB785810 NGW785810:NGX785810 NQS785810:NQT785810 OAO785810:OAP785810 OKK785810:OKL785810 OUG785810:OUH785810 PEC785810:PED785810 PNY785810:PNZ785810 PXU785810:PXV785810 QHQ785810:QHR785810 QRM785810:QRN785810 RBI785810:RBJ785810 RLE785810:RLF785810 RVA785810:RVB785810 SEW785810:SEX785810 SOS785810:SOT785810 SYO785810:SYP785810 TIK785810:TIL785810 TSG785810:TSH785810 UCC785810:UCD785810 ULY785810:ULZ785810 UVU785810:UVV785810 VFQ785810:VFR785810 VPM785810:VPN785810 VZI785810:VZJ785810 WJE785810:WJF785810 WTA785810:WTB785810 F851344:H851344 GO851346:GP851346 QK851346:QL851346 AAG851346:AAH851346 AKC851346:AKD851346 ATY851346:ATZ851346 BDU851346:BDV851346 BNQ851346:BNR851346 BXM851346:BXN851346 CHI851346:CHJ851346 CRE851346:CRF851346 DBA851346:DBB851346 DKW851346:DKX851346 DUS851346:DUT851346 EEO851346:EEP851346 EOK851346:EOL851346 EYG851346:EYH851346 FIC851346:FID851346 FRY851346:FRZ851346 GBU851346:GBV851346 GLQ851346:GLR851346 GVM851346:GVN851346 HFI851346:HFJ851346 HPE851346:HPF851346 HZA851346:HZB851346 IIW851346:IIX851346 ISS851346:IST851346 JCO851346:JCP851346 JMK851346:JML851346 JWG851346:JWH851346 KGC851346:KGD851346 KPY851346:KPZ851346 KZU851346:KZV851346 LJQ851346:LJR851346 LTM851346:LTN851346 MDI851346:MDJ851346 MNE851346:MNF851346 MXA851346:MXB851346 NGW851346:NGX851346 NQS851346:NQT851346 OAO851346:OAP851346 OKK851346:OKL851346 OUG851346:OUH851346 PEC851346:PED851346 PNY851346:PNZ851346 PXU851346:PXV851346 QHQ851346:QHR851346 QRM851346:QRN851346 RBI851346:RBJ851346 RLE851346:RLF851346 RVA851346:RVB851346 SEW851346:SEX851346 SOS851346:SOT851346 SYO851346:SYP851346 TIK851346:TIL851346 TSG851346:TSH851346 UCC851346:UCD851346 ULY851346:ULZ851346 UVU851346:UVV851346 VFQ851346:VFR851346 VPM851346:VPN851346 VZI851346:VZJ851346 WJE851346:WJF851346 WTA851346:WTB851346 F916880:H916880 GO916882:GP916882 QK916882:QL916882 AAG916882:AAH916882 AKC916882:AKD916882 ATY916882:ATZ916882 BDU916882:BDV916882 BNQ916882:BNR916882 BXM916882:BXN916882 CHI916882:CHJ916882 CRE916882:CRF916882 DBA916882:DBB916882 DKW916882:DKX916882 DUS916882:DUT916882 EEO916882:EEP916882 EOK916882:EOL916882 EYG916882:EYH916882 FIC916882:FID916882 FRY916882:FRZ916882 GBU916882:GBV916882 GLQ916882:GLR916882 GVM916882:GVN916882 HFI916882:HFJ916882 HPE916882:HPF916882 HZA916882:HZB916882 IIW916882:IIX916882 ISS916882:IST916882 JCO916882:JCP916882 JMK916882:JML916882 JWG916882:JWH916882 KGC916882:KGD916882 KPY916882:KPZ916882 KZU916882:KZV916882 LJQ916882:LJR916882 LTM916882:LTN916882 MDI916882:MDJ916882 MNE916882:MNF916882 MXA916882:MXB916882 NGW916882:NGX916882 NQS916882:NQT916882 OAO916882:OAP916882 OKK916882:OKL916882 OUG916882:OUH916882 PEC916882:PED916882 PNY916882:PNZ916882 PXU916882:PXV916882 QHQ916882:QHR916882 QRM916882:QRN916882 RBI916882:RBJ916882 RLE916882:RLF916882 RVA916882:RVB916882 SEW916882:SEX916882 SOS916882:SOT916882 SYO916882:SYP916882 TIK916882:TIL916882 TSG916882:TSH916882 UCC916882:UCD916882 ULY916882:ULZ916882 UVU916882:UVV916882 VFQ916882:VFR916882 VPM916882:VPN916882 VZI916882:VZJ916882 WJE916882:WJF916882 WTA916882:WTB916882 F982416:H982416 GO982418:GP982418 QK982418:QL982418 AAG982418:AAH982418 AKC982418:AKD982418 ATY982418:ATZ982418 BDU982418:BDV982418 BNQ982418:BNR982418 BXM982418:BXN982418 CHI982418:CHJ982418 CRE982418:CRF982418 DBA982418:DBB982418 DKW982418:DKX982418 DUS982418:DUT982418 EEO982418:EEP982418 EOK982418:EOL982418 EYG982418:EYH982418 FIC982418:FID982418 FRY982418:FRZ982418 GBU982418:GBV982418 GLQ982418:GLR982418 GVM982418:GVN982418 HFI982418:HFJ982418 HPE982418:HPF982418 HZA982418:HZB982418 IIW982418:IIX982418 ISS982418:IST982418 JCO982418:JCP982418 JMK982418:JML982418 JWG982418:JWH982418 KGC982418:KGD982418 KPY982418:KPZ982418 KZU982418:KZV982418 LJQ982418:LJR982418 LTM982418:LTN982418 MDI982418:MDJ982418 MNE982418:MNF982418 MXA982418:MXB982418 NGW982418:NGX982418 NQS982418:NQT982418 OAO982418:OAP982418 OKK982418:OKL982418 OUG982418:OUH982418 PEC982418:PED982418 PNY982418:PNZ982418 PXU982418:PXV982418 QHQ982418:QHR982418 QRM982418:QRN982418 RBI982418:RBJ982418 RLE982418:RLF982418 RVA982418:RVB982418 SEW982418:SEX982418 SOS982418:SOT982418 SYO982418:SYP982418 TIK982418:TIL982418 TSG982418:TSH982418 UCC982418:UCD982418 ULY982418:ULZ982418 UVU982418:UVV982418 VFQ982418:VFR982418 VPM982418:VPN982418 VZI982418:VZJ982418 WJE982418:WJF982418 WTA982418:WTB982418 E10 I10" xr:uid="{00000000-0002-0000-0100-000004000000}">
      <formula1>1</formula1>
      <formula2>35</formula2>
    </dataValidation>
    <dataValidation type="textLength" allowBlank="1" showErrorMessage="1" error="Not more than 35 characters allowed." sqref="GO9:GR9 QK9:QN9 AAG9:AAJ9 AKC9:AKF9 ATY9:AUB9 BDU9:BDX9 BNQ9:BNT9 BXM9:BXP9 CHI9:CHL9 CRE9:CRH9 DBA9:DBD9 DKW9:DKZ9 DUS9:DUV9 EEO9:EER9 EOK9:EON9 EYG9:EYJ9 FIC9:FIF9 FRY9:FSB9 GBU9:GBX9 GLQ9:GLT9 GVM9:GVP9 HFI9:HFL9 HPE9:HPH9 HZA9:HZD9 IIW9:IIZ9 ISS9:ISV9 JCO9:JCR9 JMK9:JMN9 JWG9:JWJ9 KGC9:KGF9 KPY9:KQB9 KZU9:KZX9 LJQ9:LJT9 LTM9:LTP9 MDI9:MDL9 MNE9:MNH9 MXA9:MXD9 NGW9:NGZ9 NQS9:NQV9 OAO9:OAR9 OKK9:OKN9 OUG9:OUJ9 PEC9:PEF9 PNY9:POB9 PXU9:PXX9 QHQ9:QHT9 QRM9:QRP9 RBI9:RBL9 RLE9:RLH9 RVA9:RVD9 SEW9:SEZ9 SOS9:SOV9 SYO9:SYR9 TIK9:TIN9 TSG9:TSJ9 UCC9:UCF9 ULY9:UMB9 UVU9:UVX9 VFQ9:VFT9 VPM9:VPP9 VZI9:VZL9 WJE9:WJH9 WTA9:WTD9 F64911:J64911 GO64913:GR64913 QK64913:QN64913 AAG64913:AAJ64913 AKC64913:AKF64913 ATY64913:AUB64913 BDU64913:BDX64913 BNQ64913:BNT64913 BXM64913:BXP64913 CHI64913:CHL64913 CRE64913:CRH64913 DBA64913:DBD64913 DKW64913:DKZ64913 DUS64913:DUV64913 EEO64913:EER64913 EOK64913:EON64913 EYG64913:EYJ64913 FIC64913:FIF64913 FRY64913:FSB64913 GBU64913:GBX64913 GLQ64913:GLT64913 GVM64913:GVP64913 HFI64913:HFL64913 HPE64913:HPH64913 HZA64913:HZD64913 IIW64913:IIZ64913 ISS64913:ISV64913 JCO64913:JCR64913 JMK64913:JMN64913 JWG64913:JWJ64913 KGC64913:KGF64913 KPY64913:KQB64913 KZU64913:KZX64913 LJQ64913:LJT64913 LTM64913:LTP64913 MDI64913:MDL64913 MNE64913:MNH64913 MXA64913:MXD64913 NGW64913:NGZ64913 NQS64913:NQV64913 OAO64913:OAR64913 OKK64913:OKN64913 OUG64913:OUJ64913 PEC64913:PEF64913 PNY64913:POB64913 PXU64913:PXX64913 QHQ64913:QHT64913 QRM64913:QRP64913 RBI64913:RBL64913 RLE64913:RLH64913 RVA64913:RVD64913 SEW64913:SEZ64913 SOS64913:SOV64913 SYO64913:SYR64913 TIK64913:TIN64913 TSG64913:TSJ64913 UCC64913:UCF64913 ULY64913:UMB64913 UVU64913:UVX64913 VFQ64913:VFT64913 VPM64913:VPP64913 VZI64913:VZL64913 WJE64913:WJH64913 WTA64913:WTD64913 F130447:J130447 GO130449:GR130449 QK130449:QN130449 AAG130449:AAJ130449 AKC130449:AKF130449 ATY130449:AUB130449 BDU130449:BDX130449 BNQ130449:BNT130449 BXM130449:BXP130449 CHI130449:CHL130449 CRE130449:CRH130449 DBA130449:DBD130449 DKW130449:DKZ130449 DUS130449:DUV130449 EEO130449:EER130449 EOK130449:EON130449 EYG130449:EYJ130449 FIC130449:FIF130449 FRY130449:FSB130449 GBU130449:GBX130449 GLQ130449:GLT130449 GVM130449:GVP130449 HFI130449:HFL130449 HPE130449:HPH130449 HZA130449:HZD130449 IIW130449:IIZ130449 ISS130449:ISV130449 JCO130449:JCR130449 JMK130449:JMN130449 JWG130449:JWJ130449 KGC130449:KGF130449 KPY130449:KQB130449 KZU130449:KZX130449 LJQ130449:LJT130449 LTM130449:LTP130449 MDI130449:MDL130449 MNE130449:MNH130449 MXA130449:MXD130449 NGW130449:NGZ130449 NQS130449:NQV130449 OAO130449:OAR130449 OKK130449:OKN130449 OUG130449:OUJ130449 PEC130449:PEF130449 PNY130449:POB130449 PXU130449:PXX130449 QHQ130449:QHT130449 QRM130449:QRP130449 RBI130449:RBL130449 RLE130449:RLH130449 RVA130449:RVD130449 SEW130449:SEZ130449 SOS130449:SOV130449 SYO130449:SYR130449 TIK130449:TIN130449 TSG130449:TSJ130449 UCC130449:UCF130449 ULY130449:UMB130449 UVU130449:UVX130449 VFQ130449:VFT130449 VPM130449:VPP130449 VZI130449:VZL130449 WJE130449:WJH130449 WTA130449:WTD130449 F195983:J195983 GO195985:GR195985 QK195985:QN195985 AAG195985:AAJ195985 AKC195985:AKF195985 ATY195985:AUB195985 BDU195985:BDX195985 BNQ195985:BNT195985 BXM195985:BXP195985 CHI195985:CHL195985 CRE195985:CRH195985 DBA195985:DBD195985 DKW195985:DKZ195985 DUS195985:DUV195985 EEO195985:EER195985 EOK195985:EON195985 EYG195985:EYJ195985 FIC195985:FIF195985 FRY195985:FSB195985 GBU195985:GBX195985 GLQ195985:GLT195985 GVM195985:GVP195985 HFI195985:HFL195985 HPE195985:HPH195985 HZA195985:HZD195985 IIW195985:IIZ195985 ISS195985:ISV195985 JCO195985:JCR195985 JMK195985:JMN195985 JWG195985:JWJ195985 KGC195985:KGF195985 KPY195985:KQB195985 KZU195985:KZX195985 LJQ195985:LJT195985 LTM195985:LTP195985 MDI195985:MDL195985 MNE195985:MNH195985 MXA195985:MXD195985 NGW195985:NGZ195985 NQS195985:NQV195985 OAO195985:OAR195985 OKK195985:OKN195985 OUG195985:OUJ195985 PEC195985:PEF195985 PNY195985:POB195985 PXU195985:PXX195985 QHQ195985:QHT195985 QRM195985:QRP195985 RBI195985:RBL195985 RLE195985:RLH195985 RVA195985:RVD195985 SEW195985:SEZ195985 SOS195985:SOV195985 SYO195985:SYR195985 TIK195985:TIN195985 TSG195985:TSJ195985 UCC195985:UCF195985 ULY195985:UMB195985 UVU195985:UVX195985 VFQ195985:VFT195985 VPM195985:VPP195985 VZI195985:VZL195985 WJE195985:WJH195985 WTA195985:WTD195985 F261519:J261519 GO261521:GR261521 QK261521:QN261521 AAG261521:AAJ261521 AKC261521:AKF261521 ATY261521:AUB261521 BDU261521:BDX261521 BNQ261521:BNT261521 BXM261521:BXP261521 CHI261521:CHL261521 CRE261521:CRH261521 DBA261521:DBD261521 DKW261521:DKZ261521 DUS261521:DUV261521 EEO261521:EER261521 EOK261521:EON261521 EYG261521:EYJ261521 FIC261521:FIF261521 FRY261521:FSB261521 GBU261521:GBX261521 GLQ261521:GLT261521 GVM261521:GVP261521 HFI261521:HFL261521 HPE261521:HPH261521 HZA261521:HZD261521 IIW261521:IIZ261521 ISS261521:ISV261521 JCO261521:JCR261521 JMK261521:JMN261521 JWG261521:JWJ261521 KGC261521:KGF261521 KPY261521:KQB261521 KZU261521:KZX261521 LJQ261521:LJT261521 LTM261521:LTP261521 MDI261521:MDL261521 MNE261521:MNH261521 MXA261521:MXD261521 NGW261521:NGZ261521 NQS261521:NQV261521 OAO261521:OAR261521 OKK261521:OKN261521 OUG261521:OUJ261521 PEC261521:PEF261521 PNY261521:POB261521 PXU261521:PXX261521 QHQ261521:QHT261521 QRM261521:QRP261521 RBI261521:RBL261521 RLE261521:RLH261521 RVA261521:RVD261521 SEW261521:SEZ261521 SOS261521:SOV261521 SYO261521:SYR261521 TIK261521:TIN261521 TSG261521:TSJ261521 UCC261521:UCF261521 ULY261521:UMB261521 UVU261521:UVX261521 VFQ261521:VFT261521 VPM261521:VPP261521 VZI261521:VZL261521 WJE261521:WJH261521 WTA261521:WTD261521 F327055:J327055 GO327057:GR327057 QK327057:QN327057 AAG327057:AAJ327057 AKC327057:AKF327057 ATY327057:AUB327057 BDU327057:BDX327057 BNQ327057:BNT327057 BXM327057:BXP327057 CHI327057:CHL327057 CRE327057:CRH327057 DBA327057:DBD327057 DKW327057:DKZ327057 DUS327057:DUV327057 EEO327057:EER327057 EOK327057:EON327057 EYG327057:EYJ327057 FIC327057:FIF327057 FRY327057:FSB327057 GBU327057:GBX327057 GLQ327057:GLT327057 GVM327057:GVP327057 HFI327057:HFL327057 HPE327057:HPH327057 HZA327057:HZD327057 IIW327057:IIZ327057 ISS327057:ISV327057 JCO327057:JCR327057 JMK327057:JMN327057 JWG327057:JWJ327057 KGC327057:KGF327057 KPY327057:KQB327057 KZU327057:KZX327057 LJQ327057:LJT327057 LTM327057:LTP327057 MDI327057:MDL327057 MNE327057:MNH327057 MXA327057:MXD327057 NGW327057:NGZ327057 NQS327057:NQV327057 OAO327057:OAR327057 OKK327057:OKN327057 OUG327057:OUJ327057 PEC327057:PEF327057 PNY327057:POB327057 PXU327057:PXX327057 QHQ327057:QHT327057 QRM327057:QRP327057 RBI327057:RBL327057 RLE327057:RLH327057 RVA327057:RVD327057 SEW327057:SEZ327057 SOS327057:SOV327057 SYO327057:SYR327057 TIK327057:TIN327057 TSG327057:TSJ327057 UCC327057:UCF327057 ULY327057:UMB327057 UVU327057:UVX327057 VFQ327057:VFT327057 VPM327057:VPP327057 VZI327057:VZL327057 WJE327057:WJH327057 WTA327057:WTD327057 F392591:J392591 GO392593:GR392593 QK392593:QN392593 AAG392593:AAJ392593 AKC392593:AKF392593 ATY392593:AUB392593 BDU392593:BDX392593 BNQ392593:BNT392593 BXM392593:BXP392593 CHI392593:CHL392593 CRE392593:CRH392593 DBA392593:DBD392593 DKW392593:DKZ392593 DUS392593:DUV392593 EEO392593:EER392593 EOK392593:EON392593 EYG392593:EYJ392593 FIC392593:FIF392593 FRY392593:FSB392593 GBU392593:GBX392593 GLQ392593:GLT392593 GVM392593:GVP392593 HFI392593:HFL392593 HPE392593:HPH392593 HZA392593:HZD392593 IIW392593:IIZ392593 ISS392593:ISV392593 JCO392593:JCR392593 JMK392593:JMN392593 JWG392593:JWJ392593 KGC392593:KGF392593 KPY392593:KQB392593 KZU392593:KZX392593 LJQ392593:LJT392593 LTM392593:LTP392593 MDI392593:MDL392593 MNE392593:MNH392593 MXA392593:MXD392593 NGW392593:NGZ392593 NQS392593:NQV392593 OAO392593:OAR392593 OKK392593:OKN392593 OUG392593:OUJ392593 PEC392593:PEF392593 PNY392593:POB392593 PXU392593:PXX392593 QHQ392593:QHT392593 QRM392593:QRP392593 RBI392593:RBL392593 RLE392593:RLH392593 RVA392593:RVD392593 SEW392593:SEZ392593 SOS392593:SOV392593 SYO392593:SYR392593 TIK392593:TIN392593 TSG392593:TSJ392593 UCC392593:UCF392593 ULY392593:UMB392593 UVU392593:UVX392593 VFQ392593:VFT392593 VPM392593:VPP392593 VZI392593:VZL392593 WJE392593:WJH392593 WTA392593:WTD392593 F458127:J458127 GO458129:GR458129 QK458129:QN458129 AAG458129:AAJ458129 AKC458129:AKF458129 ATY458129:AUB458129 BDU458129:BDX458129 BNQ458129:BNT458129 BXM458129:BXP458129 CHI458129:CHL458129 CRE458129:CRH458129 DBA458129:DBD458129 DKW458129:DKZ458129 DUS458129:DUV458129 EEO458129:EER458129 EOK458129:EON458129 EYG458129:EYJ458129 FIC458129:FIF458129 FRY458129:FSB458129 GBU458129:GBX458129 GLQ458129:GLT458129 GVM458129:GVP458129 HFI458129:HFL458129 HPE458129:HPH458129 HZA458129:HZD458129 IIW458129:IIZ458129 ISS458129:ISV458129 JCO458129:JCR458129 JMK458129:JMN458129 JWG458129:JWJ458129 KGC458129:KGF458129 KPY458129:KQB458129 KZU458129:KZX458129 LJQ458129:LJT458129 LTM458129:LTP458129 MDI458129:MDL458129 MNE458129:MNH458129 MXA458129:MXD458129 NGW458129:NGZ458129 NQS458129:NQV458129 OAO458129:OAR458129 OKK458129:OKN458129 OUG458129:OUJ458129 PEC458129:PEF458129 PNY458129:POB458129 PXU458129:PXX458129 QHQ458129:QHT458129 QRM458129:QRP458129 RBI458129:RBL458129 RLE458129:RLH458129 RVA458129:RVD458129 SEW458129:SEZ458129 SOS458129:SOV458129 SYO458129:SYR458129 TIK458129:TIN458129 TSG458129:TSJ458129 UCC458129:UCF458129 ULY458129:UMB458129 UVU458129:UVX458129 VFQ458129:VFT458129 VPM458129:VPP458129 VZI458129:VZL458129 WJE458129:WJH458129 WTA458129:WTD458129 F523663:J523663 GO523665:GR523665 QK523665:QN523665 AAG523665:AAJ523665 AKC523665:AKF523665 ATY523665:AUB523665 BDU523665:BDX523665 BNQ523665:BNT523665 BXM523665:BXP523665 CHI523665:CHL523665 CRE523665:CRH523665 DBA523665:DBD523665 DKW523665:DKZ523665 DUS523665:DUV523665 EEO523665:EER523665 EOK523665:EON523665 EYG523665:EYJ523665 FIC523665:FIF523665 FRY523665:FSB523665 GBU523665:GBX523665 GLQ523665:GLT523665 GVM523665:GVP523665 HFI523665:HFL523665 HPE523665:HPH523665 HZA523665:HZD523665 IIW523665:IIZ523665 ISS523665:ISV523665 JCO523665:JCR523665 JMK523665:JMN523665 JWG523665:JWJ523665 KGC523665:KGF523665 KPY523665:KQB523665 KZU523665:KZX523665 LJQ523665:LJT523665 LTM523665:LTP523665 MDI523665:MDL523665 MNE523665:MNH523665 MXA523665:MXD523665 NGW523665:NGZ523665 NQS523665:NQV523665 OAO523665:OAR523665 OKK523665:OKN523665 OUG523665:OUJ523665 PEC523665:PEF523665 PNY523665:POB523665 PXU523665:PXX523665 QHQ523665:QHT523665 QRM523665:QRP523665 RBI523665:RBL523665 RLE523665:RLH523665 RVA523665:RVD523665 SEW523665:SEZ523665 SOS523665:SOV523665 SYO523665:SYR523665 TIK523665:TIN523665 TSG523665:TSJ523665 UCC523665:UCF523665 ULY523665:UMB523665 UVU523665:UVX523665 VFQ523665:VFT523665 VPM523665:VPP523665 VZI523665:VZL523665 WJE523665:WJH523665 WTA523665:WTD523665 F589199:J589199 GO589201:GR589201 QK589201:QN589201 AAG589201:AAJ589201 AKC589201:AKF589201 ATY589201:AUB589201 BDU589201:BDX589201 BNQ589201:BNT589201 BXM589201:BXP589201 CHI589201:CHL589201 CRE589201:CRH589201 DBA589201:DBD589201 DKW589201:DKZ589201 DUS589201:DUV589201 EEO589201:EER589201 EOK589201:EON589201 EYG589201:EYJ589201 FIC589201:FIF589201 FRY589201:FSB589201 GBU589201:GBX589201 GLQ589201:GLT589201 GVM589201:GVP589201 HFI589201:HFL589201 HPE589201:HPH589201 HZA589201:HZD589201 IIW589201:IIZ589201 ISS589201:ISV589201 JCO589201:JCR589201 JMK589201:JMN589201 JWG589201:JWJ589201 KGC589201:KGF589201 KPY589201:KQB589201 KZU589201:KZX589201 LJQ589201:LJT589201 LTM589201:LTP589201 MDI589201:MDL589201 MNE589201:MNH589201 MXA589201:MXD589201 NGW589201:NGZ589201 NQS589201:NQV589201 OAO589201:OAR589201 OKK589201:OKN589201 OUG589201:OUJ589201 PEC589201:PEF589201 PNY589201:POB589201 PXU589201:PXX589201 QHQ589201:QHT589201 QRM589201:QRP589201 RBI589201:RBL589201 RLE589201:RLH589201 RVA589201:RVD589201 SEW589201:SEZ589201 SOS589201:SOV589201 SYO589201:SYR589201 TIK589201:TIN589201 TSG589201:TSJ589201 UCC589201:UCF589201 ULY589201:UMB589201 UVU589201:UVX589201 VFQ589201:VFT589201 VPM589201:VPP589201 VZI589201:VZL589201 WJE589201:WJH589201 WTA589201:WTD589201 F654735:J654735 GO654737:GR654737 QK654737:QN654737 AAG654737:AAJ654737 AKC654737:AKF654737 ATY654737:AUB654737 BDU654737:BDX654737 BNQ654737:BNT654737 BXM654737:BXP654737 CHI654737:CHL654737 CRE654737:CRH654737 DBA654737:DBD654737 DKW654737:DKZ654737 DUS654737:DUV654737 EEO654737:EER654737 EOK654737:EON654737 EYG654737:EYJ654737 FIC654737:FIF654737 FRY654737:FSB654737 GBU654737:GBX654737 GLQ654737:GLT654737 GVM654737:GVP654737 HFI654737:HFL654737 HPE654737:HPH654737 HZA654737:HZD654737 IIW654737:IIZ654737 ISS654737:ISV654737 JCO654737:JCR654737 JMK654737:JMN654737 JWG654737:JWJ654737 KGC654737:KGF654737 KPY654737:KQB654737 KZU654737:KZX654737 LJQ654737:LJT654737 LTM654737:LTP654737 MDI654737:MDL654737 MNE654737:MNH654737 MXA654737:MXD654737 NGW654737:NGZ654737 NQS654737:NQV654737 OAO654737:OAR654737 OKK654737:OKN654737 OUG654737:OUJ654737 PEC654737:PEF654737 PNY654737:POB654737 PXU654737:PXX654737 QHQ654737:QHT654737 QRM654737:QRP654737 RBI654737:RBL654737 RLE654737:RLH654737 RVA654737:RVD654737 SEW654737:SEZ654737 SOS654737:SOV654737 SYO654737:SYR654737 TIK654737:TIN654737 TSG654737:TSJ654737 UCC654737:UCF654737 ULY654737:UMB654737 UVU654737:UVX654737 VFQ654737:VFT654737 VPM654737:VPP654737 VZI654737:VZL654737 WJE654737:WJH654737 WTA654737:WTD654737 F720271:J720271 GO720273:GR720273 QK720273:QN720273 AAG720273:AAJ720273 AKC720273:AKF720273 ATY720273:AUB720273 BDU720273:BDX720273 BNQ720273:BNT720273 BXM720273:BXP720273 CHI720273:CHL720273 CRE720273:CRH720273 DBA720273:DBD720273 DKW720273:DKZ720273 DUS720273:DUV720273 EEO720273:EER720273 EOK720273:EON720273 EYG720273:EYJ720273 FIC720273:FIF720273 FRY720273:FSB720273 GBU720273:GBX720273 GLQ720273:GLT720273 GVM720273:GVP720273 HFI720273:HFL720273 HPE720273:HPH720273 HZA720273:HZD720273 IIW720273:IIZ720273 ISS720273:ISV720273 JCO720273:JCR720273 JMK720273:JMN720273 JWG720273:JWJ720273 KGC720273:KGF720273 KPY720273:KQB720273 KZU720273:KZX720273 LJQ720273:LJT720273 LTM720273:LTP720273 MDI720273:MDL720273 MNE720273:MNH720273 MXA720273:MXD720273 NGW720273:NGZ720273 NQS720273:NQV720273 OAO720273:OAR720273 OKK720273:OKN720273 OUG720273:OUJ720273 PEC720273:PEF720273 PNY720273:POB720273 PXU720273:PXX720273 QHQ720273:QHT720273 QRM720273:QRP720273 RBI720273:RBL720273 RLE720273:RLH720273 RVA720273:RVD720273 SEW720273:SEZ720273 SOS720273:SOV720273 SYO720273:SYR720273 TIK720273:TIN720273 TSG720273:TSJ720273 UCC720273:UCF720273 ULY720273:UMB720273 UVU720273:UVX720273 VFQ720273:VFT720273 VPM720273:VPP720273 VZI720273:VZL720273 WJE720273:WJH720273 WTA720273:WTD720273 F785807:J785807 GO785809:GR785809 QK785809:QN785809 AAG785809:AAJ785809 AKC785809:AKF785809 ATY785809:AUB785809 BDU785809:BDX785809 BNQ785809:BNT785809 BXM785809:BXP785809 CHI785809:CHL785809 CRE785809:CRH785809 DBA785809:DBD785809 DKW785809:DKZ785809 DUS785809:DUV785809 EEO785809:EER785809 EOK785809:EON785809 EYG785809:EYJ785809 FIC785809:FIF785809 FRY785809:FSB785809 GBU785809:GBX785809 GLQ785809:GLT785809 GVM785809:GVP785809 HFI785809:HFL785809 HPE785809:HPH785809 HZA785809:HZD785809 IIW785809:IIZ785809 ISS785809:ISV785809 JCO785809:JCR785809 JMK785809:JMN785809 JWG785809:JWJ785809 KGC785809:KGF785809 KPY785809:KQB785809 KZU785809:KZX785809 LJQ785809:LJT785809 LTM785809:LTP785809 MDI785809:MDL785809 MNE785809:MNH785809 MXA785809:MXD785809 NGW785809:NGZ785809 NQS785809:NQV785809 OAO785809:OAR785809 OKK785809:OKN785809 OUG785809:OUJ785809 PEC785809:PEF785809 PNY785809:POB785809 PXU785809:PXX785809 QHQ785809:QHT785809 QRM785809:QRP785809 RBI785809:RBL785809 RLE785809:RLH785809 RVA785809:RVD785809 SEW785809:SEZ785809 SOS785809:SOV785809 SYO785809:SYR785809 TIK785809:TIN785809 TSG785809:TSJ785809 UCC785809:UCF785809 ULY785809:UMB785809 UVU785809:UVX785809 VFQ785809:VFT785809 VPM785809:VPP785809 VZI785809:VZL785809 WJE785809:WJH785809 WTA785809:WTD785809 F851343:J851343 GO851345:GR851345 QK851345:QN851345 AAG851345:AAJ851345 AKC851345:AKF851345 ATY851345:AUB851345 BDU851345:BDX851345 BNQ851345:BNT851345 BXM851345:BXP851345 CHI851345:CHL851345 CRE851345:CRH851345 DBA851345:DBD851345 DKW851345:DKZ851345 DUS851345:DUV851345 EEO851345:EER851345 EOK851345:EON851345 EYG851345:EYJ851345 FIC851345:FIF851345 FRY851345:FSB851345 GBU851345:GBX851345 GLQ851345:GLT851345 GVM851345:GVP851345 HFI851345:HFL851345 HPE851345:HPH851345 HZA851345:HZD851345 IIW851345:IIZ851345 ISS851345:ISV851345 JCO851345:JCR851345 JMK851345:JMN851345 JWG851345:JWJ851345 KGC851345:KGF851345 KPY851345:KQB851345 KZU851345:KZX851345 LJQ851345:LJT851345 LTM851345:LTP851345 MDI851345:MDL851345 MNE851345:MNH851345 MXA851345:MXD851345 NGW851345:NGZ851345 NQS851345:NQV851345 OAO851345:OAR851345 OKK851345:OKN851345 OUG851345:OUJ851345 PEC851345:PEF851345 PNY851345:POB851345 PXU851345:PXX851345 QHQ851345:QHT851345 QRM851345:QRP851345 RBI851345:RBL851345 RLE851345:RLH851345 RVA851345:RVD851345 SEW851345:SEZ851345 SOS851345:SOV851345 SYO851345:SYR851345 TIK851345:TIN851345 TSG851345:TSJ851345 UCC851345:UCF851345 ULY851345:UMB851345 UVU851345:UVX851345 VFQ851345:VFT851345 VPM851345:VPP851345 VZI851345:VZL851345 WJE851345:WJH851345 WTA851345:WTD851345 F916879:J916879 GO916881:GR916881 QK916881:QN916881 AAG916881:AAJ916881 AKC916881:AKF916881 ATY916881:AUB916881 BDU916881:BDX916881 BNQ916881:BNT916881 BXM916881:BXP916881 CHI916881:CHL916881 CRE916881:CRH916881 DBA916881:DBD916881 DKW916881:DKZ916881 DUS916881:DUV916881 EEO916881:EER916881 EOK916881:EON916881 EYG916881:EYJ916881 FIC916881:FIF916881 FRY916881:FSB916881 GBU916881:GBX916881 GLQ916881:GLT916881 GVM916881:GVP916881 HFI916881:HFL916881 HPE916881:HPH916881 HZA916881:HZD916881 IIW916881:IIZ916881 ISS916881:ISV916881 JCO916881:JCR916881 JMK916881:JMN916881 JWG916881:JWJ916881 KGC916881:KGF916881 KPY916881:KQB916881 KZU916881:KZX916881 LJQ916881:LJT916881 LTM916881:LTP916881 MDI916881:MDL916881 MNE916881:MNH916881 MXA916881:MXD916881 NGW916881:NGZ916881 NQS916881:NQV916881 OAO916881:OAR916881 OKK916881:OKN916881 OUG916881:OUJ916881 PEC916881:PEF916881 PNY916881:POB916881 PXU916881:PXX916881 QHQ916881:QHT916881 QRM916881:QRP916881 RBI916881:RBL916881 RLE916881:RLH916881 RVA916881:RVD916881 SEW916881:SEZ916881 SOS916881:SOV916881 SYO916881:SYR916881 TIK916881:TIN916881 TSG916881:TSJ916881 UCC916881:UCF916881 ULY916881:UMB916881 UVU916881:UVX916881 VFQ916881:VFT916881 VPM916881:VPP916881 VZI916881:VZL916881 WJE916881:WJH916881 WTA916881:WTD916881 F982415:J982415 GO982417:GR982417 QK982417:QN982417 AAG982417:AAJ982417 AKC982417:AKF982417 ATY982417:AUB982417 BDU982417:BDX982417 BNQ982417:BNT982417 BXM982417:BXP982417 CHI982417:CHL982417 CRE982417:CRH982417 DBA982417:DBD982417 DKW982417:DKZ982417 DUS982417:DUV982417 EEO982417:EER982417 EOK982417:EON982417 EYG982417:EYJ982417 FIC982417:FIF982417 FRY982417:FSB982417 GBU982417:GBX982417 GLQ982417:GLT982417 GVM982417:GVP982417 HFI982417:HFL982417 HPE982417:HPH982417 HZA982417:HZD982417 IIW982417:IIZ982417 ISS982417:ISV982417 JCO982417:JCR982417 JMK982417:JMN982417 JWG982417:JWJ982417 KGC982417:KGF982417 KPY982417:KQB982417 KZU982417:KZX982417 LJQ982417:LJT982417 LTM982417:LTP982417 MDI982417:MDL982417 MNE982417:MNH982417 MXA982417:MXD982417 NGW982417:NGZ982417 NQS982417:NQV982417 OAO982417:OAR982417 OKK982417:OKN982417 OUG982417:OUJ982417 PEC982417:PEF982417 PNY982417:POB982417 PXU982417:PXX982417 QHQ982417:QHT982417 QRM982417:QRP982417 RBI982417:RBL982417 RLE982417:RLH982417 RVA982417:RVD982417 SEW982417:SEZ982417 SOS982417:SOV982417 SYO982417:SYR982417 TIK982417:TIN982417 TSG982417:TSJ982417 UCC982417:UCF982417 ULY982417:UMB982417 UVU982417:UVX982417 VFQ982417:VFT982417 VPM982417:VPP982417 VZI982417:VZL982417 WJE982417:WJH982417 WTA982417:WTD982417 F64913:H64913 GO64915:GP64915 QK64915:QL64915 AAG64915:AAH64915 AKC64915:AKD64915 ATY64915:ATZ64915 BDU64915:BDV64915 BNQ64915:BNR64915 BXM64915:BXN64915 CHI64915:CHJ64915 CRE64915:CRF64915 DBA64915:DBB64915 DKW64915:DKX64915 DUS64915:DUT64915 EEO64915:EEP64915 EOK64915:EOL64915 EYG64915:EYH64915 FIC64915:FID64915 FRY64915:FRZ64915 GBU64915:GBV64915 GLQ64915:GLR64915 GVM64915:GVN64915 HFI64915:HFJ64915 HPE64915:HPF64915 HZA64915:HZB64915 IIW64915:IIX64915 ISS64915:IST64915 JCO64915:JCP64915 JMK64915:JML64915 JWG64915:JWH64915 KGC64915:KGD64915 KPY64915:KPZ64915 KZU64915:KZV64915 LJQ64915:LJR64915 LTM64915:LTN64915 MDI64915:MDJ64915 MNE64915:MNF64915 MXA64915:MXB64915 NGW64915:NGX64915 NQS64915:NQT64915 OAO64915:OAP64915 OKK64915:OKL64915 OUG64915:OUH64915 PEC64915:PED64915 PNY64915:PNZ64915 PXU64915:PXV64915 QHQ64915:QHR64915 QRM64915:QRN64915 RBI64915:RBJ64915 RLE64915:RLF64915 RVA64915:RVB64915 SEW64915:SEX64915 SOS64915:SOT64915 SYO64915:SYP64915 TIK64915:TIL64915 TSG64915:TSH64915 UCC64915:UCD64915 ULY64915:ULZ64915 UVU64915:UVV64915 VFQ64915:VFR64915 VPM64915:VPN64915 VZI64915:VZJ64915 WJE64915:WJF64915 WTA64915:WTB64915 F130449:H130449 GO130451:GP130451 QK130451:QL130451 AAG130451:AAH130451 AKC130451:AKD130451 ATY130451:ATZ130451 BDU130451:BDV130451 BNQ130451:BNR130451 BXM130451:BXN130451 CHI130451:CHJ130451 CRE130451:CRF130451 DBA130451:DBB130451 DKW130451:DKX130451 DUS130451:DUT130451 EEO130451:EEP130451 EOK130451:EOL130451 EYG130451:EYH130451 FIC130451:FID130451 FRY130451:FRZ130451 GBU130451:GBV130451 GLQ130451:GLR130451 GVM130451:GVN130451 HFI130451:HFJ130451 HPE130451:HPF130451 HZA130451:HZB130451 IIW130451:IIX130451 ISS130451:IST130451 JCO130451:JCP130451 JMK130451:JML130451 JWG130451:JWH130451 KGC130451:KGD130451 KPY130451:KPZ130451 KZU130451:KZV130451 LJQ130451:LJR130451 LTM130451:LTN130451 MDI130451:MDJ130451 MNE130451:MNF130451 MXA130451:MXB130451 NGW130451:NGX130451 NQS130451:NQT130451 OAO130451:OAP130451 OKK130451:OKL130451 OUG130451:OUH130451 PEC130451:PED130451 PNY130451:PNZ130451 PXU130451:PXV130451 QHQ130451:QHR130451 QRM130451:QRN130451 RBI130451:RBJ130451 RLE130451:RLF130451 RVA130451:RVB130451 SEW130451:SEX130451 SOS130451:SOT130451 SYO130451:SYP130451 TIK130451:TIL130451 TSG130451:TSH130451 UCC130451:UCD130451 ULY130451:ULZ130451 UVU130451:UVV130451 VFQ130451:VFR130451 VPM130451:VPN130451 VZI130451:VZJ130451 WJE130451:WJF130451 WTA130451:WTB130451 F195985:H195985 GO195987:GP195987 QK195987:QL195987 AAG195987:AAH195987 AKC195987:AKD195987 ATY195987:ATZ195987 BDU195987:BDV195987 BNQ195987:BNR195987 BXM195987:BXN195987 CHI195987:CHJ195987 CRE195987:CRF195987 DBA195987:DBB195987 DKW195987:DKX195987 DUS195987:DUT195987 EEO195987:EEP195987 EOK195987:EOL195987 EYG195987:EYH195987 FIC195987:FID195987 FRY195987:FRZ195987 GBU195987:GBV195987 GLQ195987:GLR195987 GVM195987:GVN195987 HFI195987:HFJ195987 HPE195987:HPF195987 HZA195987:HZB195987 IIW195987:IIX195987 ISS195987:IST195987 JCO195987:JCP195987 JMK195987:JML195987 JWG195987:JWH195987 KGC195987:KGD195987 KPY195987:KPZ195987 KZU195987:KZV195987 LJQ195987:LJR195987 LTM195987:LTN195987 MDI195987:MDJ195987 MNE195987:MNF195987 MXA195987:MXB195987 NGW195987:NGX195987 NQS195987:NQT195987 OAO195987:OAP195987 OKK195987:OKL195987 OUG195987:OUH195987 PEC195987:PED195987 PNY195987:PNZ195987 PXU195987:PXV195987 QHQ195987:QHR195987 QRM195987:QRN195987 RBI195987:RBJ195987 RLE195987:RLF195987 RVA195987:RVB195987 SEW195987:SEX195987 SOS195987:SOT195987 SYO195987:SYP195987 TIK195987:TIL195987 TSG195987:TSH195987 UCC195987:UCD195987 ULY195987:ULZ195987 UVU195987:UVV195987 VFQ195987:VFR195987 VPM195987:VPN195987 VZI195987:VZJ195987 WJE195987:WJF195987 WTA195987:WTB195987 F261521:H261521 GO261523:GP261523 QK261523:QL261523 AAG261523:AAH261523 AKC261523:AKD261523 ATY261523:ATZ261523 BDU261523:BDV261523 BNQ261523:BNR261523 BXM261523:BXN261523 CHI261523:CHJ261523 CRE261523:CRF261523 DBA261523:DBB261523 DKW261523:DKX261523 DUS261523:DUT261523 EEO261523:EEP261523 EOK261523:EOL261523 EYG261523:EYH261523 FIC261523:FID261523 FRY261523:FRZ261523 GBU261523:GBV261523 GLQ261523:GLR261523 GVM261523:GVN261523 HFI261523:HFJ261523 HPE261523:HPF261523 HZA261523:HZB261523 IIW261523:IIX261523 ISS261523:IST261523 JCO261523:JCP261523 JMK261523:JML261523 JWG261523:JWH261523 KGC261523:KGD261523 KPY261523:KPZ261523 KZU261523:KZV261523 LJQ261523:LJR261523 LTM261523:LTN261523 MDI261523:MDJ261523 MNE261523:MNF261523 MXA261523:MXB261523 NGW261523:NGX261523 NQS261523:NQT261523 OAO261523:OAP261523 OKK261523:OKL261523 OUG261523:OUH261523 PEC261523:PED261523 PNY261523:PNZ261523 PXU261523:PXV261523 QHQ261523:QHR261523 QRM261523:QRN261523 RBI261523:RBJ261523 RLE261523:RLF261523 RVA261523:RVB261523 SEW261523:SEX261523 SOS261523:SOT261523 SYO261523:SYP261523 TIK261523:TIL261523 TSG261523:TSH261523 UCC261523:UCD261523 ULY261523:ULZ261523 UVU261523:UVV261523 VFQ261523:VFR261523 VPM261523:VPN261523 VZI261523:VZJ261523 WJE261523:WJF261523 WTA261523:WTB261523 F327057:H327057 GO327059:GP327059 QK327059:QL327059 AAG327059:AAH327059 AKC327059:AKD327059 ATY327059:ATZ327059 BDU327059:BDV327059 BNQ327059:BNR327059 BXM327059:BXN327059 CHI327059:CHJ327059 CRE327059:CRF327059 DBA327059:DBB327059 DKW327059:DKX327059 DUS327059:DUT327059 EEO327059:EEP327059 EOK327059:EOL327059 EYG327059:EYH327059 FIC327059:FID327059 FRY327059:FRZ327059 GBU327059:GBV327059 GLQ327059:GLR327059 GVM327059:GVN327059 HFI327059:HFJ327059 HPE327059:HPF327059 HZA327059:HZB327059 IIW327059:IIX327059 ISS327059:IST327059 JCO327059:JCP327059 JMK327059:JML327059 JWG327059:JWH327059 KGC327059:KGD327059 KPY327059:KPZ327059 KZU327059:KZV327059 LJQ327059:LJR327059 LTM327059:LTN327059 MDI327059:MDJ327059 MNE327059:MNF327059 MXA327059:MXB327059 NGW327059:NGX327059 NQS327059:NQT327059 OAO327059:OAP327059 OKK327059:OKL327059 OUG327059:OUH327059 PEC327059:PED327059 PNY327059:PNZ327059 PXU327059:PXV327059 QHQ327059:QHR327059 QRM327059:QRN327059 RBI327059:RBJ327059 RLE327059:RLF327059 RVA327059:RVB327059 SEW327059:SEX327059 SOS327059:SOT327059 SYO327059:SYP327059 TIK327059:TIL327059 TSG327059:TSH327059 UCC327059:UCD327059 ULY327059:ULZ327059 UVU327059:UVV327059 VFQ327059:VFR327059 VPM327059:VPN327059 VZI327059:VZJ327059 WJE327059:WJF327059 WTA327059:WTB327059 F392593:H392593 GO392595:GP392595 QK392595:QL392595 AAG392595:AAH392595 AKC392595:AKD392595 ATY392595:ATZ392595 BDU392595:BDV392595 BNQ392595:BNR392595 BXM392595:BXN392595 CHI392595:CHJ392595 CRE392595:CRF392595 DBA392595:DBB392595 DKW392595:DKX392595 DUS392595:DUT392595 EEO392595:EEP392595 EOK392595:EOL392595 EYG392595:EYH392595 FIC392595:FID392595 FRY392595:FRZ392595 GBU392595:GBV392595 GLQ392595:GLR392595 GVM392595:GVN392595 HFI392595:HFJ392595 HPE392595:HPF392595 HZA392595:HZB392595 IIW392595:IIX392595 ISS392595:IST392595 JCO392595:JCP392595 JMK392595:JML392595 JWG392595:JWH392595 KGC392595:KGD392595 KPY392595:KPZ392595 KZU392595:KZV392595 LJQ392595:LJR392595 LTM392595:LTN392595 MDI392595:MDJ392595 MNE392595:MNF392595 MXA392595:MXB392595 NGW392595:NGX392595 NQS392595:NQT392595 OAO392595:OAP392595 OKK392595:OKL392595 OUG392595:OUH392595 PEC392595:PED392595 PNY392595:PNZ392595 PXU392595:PXV392595 QHQ392595:QHR392595 QRM392595:QRN392595 RBI392595:RBJ392595 RLE392595:RLF392595 RVA392595:RVB392595 SEW392595:SEX392595 SOS392595:SOT392595 SYO392595:SYP392595 TIK392595:TIL392595 TSG392595:TSH392595 UCC392595:UCD392595 ULY392595:ULZ392595 UVU392595:UVV392595 VFQ392595:VFR392595 VPM392595:VPN392595 VZI392595:VZJ392595 WJE392595:WJF392595 WTA392595:WTB392595 F458129:H458129 GO458131:GP458131 QK458131:QL458131 AAG458131:AAH458131 AKC458131:AKD458131 ATY458131:ATZ458131 BDU458131:BDV458131 BNQ458131:BNR458131 BXM458131:BXN458131 CHI458131:CHJ458131 CRE458131:CRF458131 DBA458131:DBB458131 DKW458131:DKX458131 DUS458131:DUT458131 EEO458131:EEP458131 EOK458131:EOL458131 EYG458131:EYH458131 FIC458131:FID458131 FRY458131:FRZ458131 GBU458131:GBV458131 GLQ458131:GLR458131 GVM458131:GVN458131 HFI458131:HFJ458131 HPE458131:HPF458131 HZA458131:HZB458131 IIW458131:IIX458131 ISS458131:IST458131 JCO458131:JCP458131 JMK458131:JML458131 JWG458131:JWH458131 KGC458131:KGD458131 KPY458131:KPZ458131 KZU458131:KZV458131 LJQ458131:LJR458131 LTM458131:LTN458131 MDI458131:MDJ458131 MNE458131:MNF458131 MXA458131:MXB458131 NGW458131:NGX458131 NQS458131:NQT458131 OAO458131:OAP458131 OKK458131:OKL458131 OUG458131:OUH458131 PEC458131:PED458131 PNY458131:PNZ458131 PXU458131:PXV458131 QHQ458131:QHR458131 QRM458131:QRN458131 RBI458131:RBJ458131 RLE458131:RLF458131 RVA458131:RVB458131 SEW458131:SEX458131 SOS458131:SOT458131 SYO458131:SYP458131 TIK458131:TIL458131 TSG458131:TSH458131 UCC458131:UCD458131 ULY458131:ULZ458131 UVU458131:UVV458131 VFQ458131:VFR458131 VPM458131:VPN458131 VZI458131:VZJ458131 WJE458131:WJF458131 WTA458131:WTB458131 F523665:H523665 GO523667:GP523667 QK523667:QL523667 AAG523667:AAH523667 AKC523667:AKD523667 ATY523667:ATZ523667 BDU523667:BDV523667 BNQ523667:BNR523667 BXM523667:BXN523667 CHI523667:CHJ523667 CRE523667:CRF523667 DBA523667:DBB523667 DKW523667:DKX523667 DUS523667:DUT523667 EEO523667:EEP523667 EOK523667:EOL523667 EYG523667:EYH523667 FIC523667:FID523667 FRY523667:FRZ523667 GBU523667:GBV523667 GLQ523667:GLR523667 GVM523667:GVN523667 HFI523667:HFJ523667 HPE523667:HPF523667 HZA523667:HZB523667 IIW523667:IIX523667 ISS523667:IST523667 JCO523667:JCP523667 JMK523667:JML523667 JWG523667:JWH523667 KGC523667:KGD523667 KPY523667:KPZ523667 KZU523667:KZV523667 LJQ523667:LJR523667 LTM523667:LTN523667 MDI523667:MDJ523667 MNE523667:MNF523667 MXA523667:MXB523667 NGW523667:NGX523667 NQS523667:NQT523667 OAO523667:OAP523667 OKK523667:OKL523667 OUG523667:OUH523667 PEC523667:PED523667 PNY523667:PNZ523667 PXU523667:PXV523667 QHQ523667:QHR523667 QRM523667:QRN523667 RBI523667:RBJ523667 RLE523667:RLF523667 RVA523667:RVB523667 SEW523667:SEX523667 SOS523667:SOT523667 SYO523667:SYP523667 TIK523667:TIL523667 TSG523667:TSH523667 UCC523667:UCD523667 ULY523667:ULZ523667 UVU523667:UVV523667 VFQ523667:VFR523667 VPM523667:VPN523667 VZI523667:VZJ523667 WJE523667:WJF523667 WTA523667:WTB523667 F589201:H589201 GO589203:GP589203 QK589203:QL589203 AAG589203:AAH589203 AKC589203:AKD589203 ATY589203:ATZ589203 BDU589203:BDV589203 BNQ589203:BNR589203 BXM589203:BXN589203 CHI589203:CHJ589203 CRE589203:CRF589203 DBA589203:DBB589203 DKW589203:DKX589203 DUS589203:DUT589203 EEO589203:EEP589203 EOK589203:EOL589203 EYG589203:EYH589203 FIC589203:FID589203 FRY589203:FRZ589203 GBU589203:GBV589203 GLQ589203:GLR589203 GVM589203:GVN589203 HFI589203:HFJ589203 HPE589203:HPF589203 HZA589203:HZB589203 IIW589203:IIX589203 ISS589203:IST589203 JCO589203:JCP589203 JMK589203:JML589203 JWG589203:JWH589203 KGC589203:KGD589203 KPY589203:KPZ589203 KZU589203:KZV589203 LJQ589203:LJR589203 LTM589203:LTN589203 MDI589203:MDJ589203 MNE589203:MNF589203 MXA589203:MXB589203 NGW589203:NGX589203 NQS589203:NQT589203 OAO589203:OAP589203 OKK589203:OKL589203 OUG589203:OUH589203 PEC589203:PED589203 PNY589203:PNZ589203 PXU589203:PXV589203 QHQ589203:QHR589203 QRM589203:QRN589203 RBI589203:RBJ589203 RLE589203:RLF589203 RVA589203:RVB589203 SEW589203:SEX589203 SOS589203:SOT589203 SYO589203:SYP589203 TIK589203:TIL589203 TSG589203:TSH589203 UCC589203:UCD589203 ULY589203:ULZ589203 UVU589203:UVV589203 VFQ589203:VFR589203 VPM589203:VPN589203 VZI589203:VZJ589203 WJE589203:WJF589203 WTA589203:WTB589203 F654737:H654737 GO654739:GP654739 QK654739:QL654739 AAG654739:AAH654739 AKC654739:AKD654739 ATY654739:ATZ654739 BDU654739:BDV654739 BNQ654739:BNR654739 BXM654739:BXN654739 CHI654739:CHJ654739 CRE654739:CRF654739 DBA654739:DBB654739 DKW654739:DKX654739 DUS654739:DUT654739 EEO654739:EEP654739 EOK654739:EOL654739 EYG654739:EYH654739 FIC654739:FID654739 FRY654739:FRZ654739 GBU654739:GBV654739 GLQ654739:GLR654739 GVM654739:GVN654739 HFI654739:HFJ654739 HPE654739:HPF654739 HZA654739:HZB654739 IIW654739:IIX654739 ISS654739:IST654739 JCO654739:JCP654739 JMK654739:JML654739 JWG654739:JWH654739 KGC654739:KGD654739 KPY654739:KPZ654739 KZU654739:KZV654739 LJQ654739:LJR654739 LTM654739:LTN654739 MDI654739:MDJ654739 MNE654739:MNF654739 MXA654739:MXB654739 NGW654739:NGX654739 NQS654739:NQT654739 OAO654739:OAP654739 OKK654739:OKL654739 OUG654739:OUH654739 PEC654739:PED654739 PNY654739:PNZ654739 PXU654739:PXV654739 QHQ654739:QHR654739 QRM654739:QRN654739 RBI654739:RBJ654739 RLE654739:RLF654739 RVA654739:RVB654739 SEW654739:SEX654739 SOS654739:SOT654739 SYO654739:SYP654739 TIK654739:TIL654739 TSG654739:TSH654739 UCC654739:UCD654739 ULY654739:ULZ654739 UVU654739:UVV654739 VFQ654739:VFR654739 VPM654739:VPN654739 VZI654739:VZJ654739 WJE654739:WJF654739 WTA654739:WTB654739 F720273:H720273 GO720275:GP720275 QK720275:QL720275 AAG720275:AAH720275 AKC720275:AKD720275 ATY720275:ATZ720275 BDU720275:BDV720275 BNQ720275:BNR720275 BXM720275:BXN720275 CHI720275:CHJ720275 CRE720275:CRF720275 DBA720275:DBB720275 DKW720275:DKX720275 DUS720275:DUT720275 EEO720275:EEP720275 EOK720275:EOL720275 EYG720275:EYH720275 FIC720275:FID720275 FRY720275:FRZ720275 GBU720275:GBV720275 GLQ720275:GLR720275 GVM720275:GVN720275 HFI720275:HFJ720275 HPE720275:HPF720275 HZA720275:HZB720275 IIW720275:IIX720275 ISS720275:IST720275 JCO720275:JCP720275 JMK720275:JML720275 JWG720275:JWH720275 KGC720275:KGD720275 KPY720275:KPZ720275 KZU720275:KZV720275 LJQ720275:LJR720275 LTM720275:LTN720275 MDI720275:MDJ720275 MNE720275:MNF720275 MXA720275:MXB720275 NGW720275:NGX720275 NQS720275:NQT720275 OAO720275:OAP720275 OKK720275:OKL720275 OUG720275:OUH720275 PEC720275:PED720275 PNY720275:PNZ720275 PXU720275:PXV720275 QHQ720275:QHR720275 QRM720275:QRN720275 RBI720275:RBJ720275 RLE720275:RLF720275 RVA720275:RVB720275 SEW720275:SEX720275 SOS720275:SOT720275 SYO720275:SYP720275 TIK720275:TIL720275 TSG720275:TSH720275 UCC720275:UCD720275 ULY720275:ULZ720275 UVU720275:UVV720275 VFQ720275:VFR720275 VPM720275:VPN720275 VZI720275:VZJ720275 WJE720275:WJF720275 WTA720275:WTB720275 F785809:H785809 GO785811:GP785811 QK785811:QL785811 AAG785811:AAH785811 AKC785811:AKD785811 ATY785811:ATZ785811 BDU785811:BDV785811 BNQ785811:BNR785811 BXM785811:BXN785811 CHI785811:CHJ785811 CRE785811:CRF785811 DBA785811:DBB785811 DKW785811:DKX785811 DUS785811:DUT785811 EEO785811:EEP785811 EOK785811:EOL785811 EYG785811:EYH785811 FIC785811:FID785811 FRY785811:FRZ785811 GBU785811:GBV785811 GLQ785811:GLR785811 GVM785811:GVN785811 HFI785811:HFJ785811 HPE785811:HPF785811 HZA785811:HZB785811 IIW785811:IIX785811 ISS785811:IST785811 JCO785811:JCP785811 JMK785811:JML785811 JWG785811:JWH785811 KGC785811:KGD785811 KPY785811:KPZ785811 KZU785811:KZV785811 LJQ785811:LJR785811 LTM785811:LTN785811 MDI785811:MDJ785811 MNE785811:MNF785811 MXA785811:MXB785811 NGW785811:NGX785811 NQS785811:NQT785811 OAO785811:OAP785811 OKK785811:OKL785811 OUG785811:OUH785811 PEC785811:PED785811 PNY785811:PNZ785811 PXU785811:PXV785811 QHQ785811:QHR785811 QRM785811:QRN785811 RBI785811:RBJ785811 RLE785811:RLF785811 RVA785811:RVB785811 SEW785811:SEX785811 SOS785811:SOT785811 SYO785811:SYP785811 TIK785811:TIL785811 TSG785811:TSH785811 UCC785811:UCD785811 ULY785811:ULZ785811 UVU785811:UVV785811 VFQ785811:VFR785811 VPM785811:VPN785811 VZI785811:VZJ785811 WJE785811:WJF785811 WTA785811:WTB785811 F851345:H851345 GO851347:GP851347 QK851347:QL851347 AAG851347:AAH851347 AKC851347:AKD851347 ATY851347:ATZ851347 BDU851347:BDV851347 BNQ851347:BNR851347 BXM851347:BXN851347 CHI851347:CHJ851347 CRE851347:CRF851347 DBA851347:DBB851347 DKW851347:DKX851347 DUS851347:DUT851347 EEO851347:EEP851347 EOK851347:EOL851347 EYG851347:EYH851347 FIC851347:FID851347 FRY851347:FRZ851347 GBU851347:GBV851347 GLQ851347:GLR851347 GVM851347:GVN851347 HFI851347:HFJ851347 HPE851347:HPF851347 HZA851347:HZB851347 IIW851347:IIX851347 ISS851347:IST851347 JCO851347:JCP851347 JMK851347:JML851347 JWG851347:JWH851347 KGC851347:KGD851347 KPY851347:KPZ851347 KZU851347:KZV851347 LJQ851347:LJR851347 LTM851347:LTN851347 MDI851347:MDJ851347 MNE851347:MNF851347 MXA851347:MXB851347 NGW851347:NGX851347 NQS851347:NQT851347 OAO851347:OAP851347 OKK851347:OKL851347 OUG851347:OUH851347 PEC851347:PED851347 PNY851347:PNZ851347 PXU851347:PXV851347 QHQ851347:QHR851347 QRM851347:QRN851347 RBI851347:RBJ851347 RLE851347:RLF851347 RVA851347:RVB851347 SEW851347:SEX851347 SOS851347:SOT851347 SYO851347:SYP851347 TIK851347:TIL851347 TSG851347:TSH851347 UCC851347:UCD851347 ULY851347:ULZ851347 UVU851347:UVV851347 VFQ851347:VFR851347 VPM851347:VPN851347 VZI851347:VZJ851347 WJE851347:WJF851347 WTA851347:WTB851347 F916881:H916881 GO916883:GP916883 QK916883:QL916883 AAG916883:AAH916883 AKC916883:AKD916883 ATY916883:ATZ916883 BDU916883:BDV916883 BNQ916883:BNR916883 BXM916883:BXN916883 CHI916883:CHJ916883 CRE916883:CRF916883 DBA916883:DBB916883 DKW916883:DKX916883 DUS916883:DUT916883 EEO916883:EEP916883 EOK916883:EOL916883 EYG916883:EYH916883 FIC916883:FID916883 FRY916883:FRZ916883 GBU916883:GBV916883 GLQ916883:GLR916883 GVM916883:GVN916883 HFI916883:HFJ916883 HPE916883:HPF916883 HZA916883:HZB916883 IIW916883:IIX916883 ISS916883:IST916883 JCO916883:JCP916883 JMK916883:JML916883 JWG916883:JWH916883 KGC916883:KGD916883 KPY916883:KPZ916883 KZU916883:KZV916883 LJQ916883:LJR916883 LTM916883:LTN916883 MDI916883:MDJ916883 MNE916883:MNF916883 MXA916883:MXB916883 NGW916883:NGX916883 NQS916883:NQT916883 OAO916883:OAP916883 OKK916883:OKL916883 OUG916883:OUH916883 PEC916883:PED916883 PNY916883:PNZ916883 PXU916883:PXV916883 QHQ916883:QHR916883 QRM916883:QRN916883 RBI916883:RBJ916883 RLE916883:RLF916883 RVA916883:RVB916883 SEW916883:SEX916883 SOS916883:SOT916883 SYO916883:SYP916883 TIK916883:TIL916883 TSG916883:TSH916883 UCC916883:UCD916883 ULY916883:ULZ916883 UVU916883:UVV916883 VFQ916883:VFR916883 VPM916883:VPN916883 VZI916883:VZJ916883 WJE916883:WJF916883 WTA916883:WTB916883 F982417:H982417 GO982419:GP982419 QK982419:QL982419 AAG982419:AAH982419 AKC982419:AKD982419 ATY982419:ATZ982419 BDU982419:BDV982419 BNQ982419:BNR982419 BXM982419:BXN982419 CHI982419:CHJ982419 CRE982419:CRF982419 DBA982419:DBB982419 DKW982419:DKX982419 DUS982419:DUT982419 EEO982419:EEP982419 EOK982419:EOL982419 EYG982419:EYH982419 FIC982419:FID982419 FRY982419:FRZ982419 GBU982419:GBV982419 GLQ982419:GLR982419 GVM982419:GVN982419 HFI982419:HFJ982419 HPE982419:HPF982419 HZA982419:HZB982419 IIW982419:IIX982419 ISS982419:IST982419 JCO982419:JCP982419 JMK982419:JML982419 JWG982419:JWH982419 KGC982419:KGD982419 KPY982419:KPZ982419 KZU982419:KZV982419 LJQ982419:LJR982419 LTM982419:LTN982419 MDI982419:MDJ982419 MNE982419:MNF982419 MXA982419:MXB982419 NGW982419:NGX982419 NQS982419:NQT982419 OAO982419:OAP982419 OKK982419:OKL982419 OUG982419:OUH982419 PEC982419:PED982419 PNY982419:PNZ982419 PXU982419:PXV982419 QHQ982419:QHR982419 QRM982419:QRN982419 RBI982419:RBJ982419 RLE982419:RLF982419 RVA982419:RVB982419 SEW982419:SEX982419 SOS982419:SOT982419 SYO982419:SYP982419 TIK982419:TIL982419 TSG982419:TSH982419 UCC982419:UCD982419 ULY982419:ULZ982419 UVU982419:UVV982419 VFQ982419:VFR982419 VPM982419:VPN982419 VZI982419:VZJ982419 WJE982419:WJF982419 WTA982419:WTB982419 I64912:J64913 GQ64914:GR64915 QM64914:QN64915 AAI64914:AAJ64915 AKE64914:AKF64915 AUA64914:AUB64915 BDW64914:BDX64915 BNS64914:BNT64915 BXO64914:BXP64915 CHK64914:CHL64915 CRG64914:CRH64915 DBC64914:DBD64915 DKY64914:DKZ64915 DUU64914:DUV64915 EEQ64914:EER64915 EOM64914:EON64915 EYI64914:EYJ64915 FIE64914:FIF64915 FSA64914:FSB64915 GBW64914:GBX64915 GLS64914:GLT64915 GVO64914:GVP64915 HFK64914:HFL64915 HPG64914:HPH64915 HZC64914:HZD64915 IIY64914:IIZ64915 ISU64914:ISV64915 JCQ64914:JCR64915 JMM64914:JMN64915 JWI64914:JWJ64915 KGE64914:KGF64915 KQA64914:KQB64915 KZW64914:KZX64915 LJS64914:LJT64915 LTO64914:LTP64915 MDK64914:MDL64915 MNG64914:MNH64915 MXC64914:MXD64915 NGY64914:NGZ64915 NQU64914:NQV64915 OAQ64914:OAR64915 OKM64914:OKN64915 OUI64914:OUJ64915 PEE64914:PEF64915 POA64914:POB64915 PXW64914:PXX64915 QHS64914:QHT64915 QRO64914:QRP64915 RBK64914:RBL64915 RLG64914:RLH64915 RVC64914:RVD64915 SEY64914:SEZ64915 SOU64914:SOV64915 SYQ64914:SYR64915 TIM64914:TIN64915 TSI64914:TSJ64915 UCE64914:UCF64915 UMA64914:UMB64915 UVW64914:UVX64915 VFS64914:VFT64915 VPO64914:VPP64915 VZK64914:VZL64915 WJG64914:WJH64915 WTC64914:WTD64915 I130448:J130449 GQ130450:GR130451 QM130450:QN130451 AAI130450:AAJ130451 AKE130450:AKF130451 AUA130450:AUB130451 BDW130450:BDX130451 BNS130450:BNT130451 BXO130450:BXP130451 CHK130450:CHL130451 CRG130450:CRH130451 DBC130450:DBD130451 DKY130450:DKZ130451 DUU130450:DUV130451 EEQ130450:EER130451 EOM130450:EON130451 EYI130450:EYJ130451 FIE130450:FIF130451 FSA130450:FSB130451 GBW130450:GBX130451 GLS130450:GLT130451 GVO130450:GVP130451 HFK130450:HFL130451 HPG130450:HPH130451 HZC130450:HZD130451 IIY130450:IIZ130451 ISU130450:ISV130451 JCQ130450:JCR130451 JMM130450:JMN130451 JWI130450:JWJ130451 KGE130450:KGF130451 KQA130450:KQB130451 KZW130450:KZX130451 LJS130450:LJT130451 LTO130450:LTP130451 MDK130450:MDL130451 MNG130450:MNH130451 MXC130450:MXD130451 NGY130450:NGZ130451 NQU130450:NQV130451 OAQ130450:OAR130451 OKM130450:OKN130451 OUI130450:OUJ130451 PEE130450:PEF130451 POA130450:POB130451 PXW130450:PXX130451 QHS130450:QHT130451 QRO130450:QRP130451 RBK130450:RBL130451 RLG130450:RLH130451 RVC130450:RVD130451 SEY130450:SEZ130451 SOU130450:SOV130451 SYQ130450:SYR130451 TIM130450:TIN130451 TSI130450:TSJ130451 UCE130450:UCF130451 UMA130450:UMB130451 UVW130450:UVX130451 VFS130450:VFT130451 VPO130450:VPP130451 VZK130450:VZL130451 WJG130450:WJH130451 WTC130450:WTD130451 I195984:J195985 GQ195986:GR195987 QM195986:QN195987 AAI195986:AAJ195987 AKE195986:AKF195987 AUA195986:AUB195987 BDW195986:BDX195987 BNS195986:BNT195987 BXO195986:BXP195987 CHK195986:CHL195987 CRG195986:CRH195987 DBC195986:DBD195987 DKY195986:DKZ195987 DUU195986:DUV195987 EEQ195986:EER195987 EOM195986:EON195987 EYI195986:EYJ195987 FIE195986:FIF195987 FSA195986:FSB195987 GBW195986:GBX195987 GLS195986:GLT195987 GVO195986:GVP195987 HFK195986:HFL195987 HPG195986:HPH195987 HZC195986:HZD195987 IIY195986:IIZ195987 ISU195986:ISV195987 JCQ195986:JCR195987 JMM195986:JMN195987 JWI195986:JWJ195987 KGE195986:KGF195987 KQA195986:KQB195987 KZW195986:KZX195987 LJS195986:LJT195987 LTO195986:LTP195987 MDK195986:MDL195987 MNG195986:MNH195987 MXC195986:MXD195987 NGY195986:NGZ195987 NQU195986:NQV195987 OAQ195986:OAR195987 OKM195986:OKN195987 OUI195986:OUJ195987 PEE195986:PEF195987 POA195986:POB195987 PXW195986:PXX195987 QHS195986:QHT195987 QRO195986:QRP195987 RBK195986:RBL195987 RLG195986:RLH195987 RVC195986:RVD195987 SEY195986:SEZ195987 SOU195986:SOV195987 SYQ195986:SYR195987 TIM195986:TIN195987 TSI195986:TSJ195987 UCE195986:UCF195987 UMA195986:UMB195987 UVW195986:UVX195987 VFS195986:VFT195987 VPO195986:VPP195987 VZK195986:VZL195987 WJG195986:WJH195987 WTC195986:WTD195987 I261520:J261521 GQ261522:GR261523 QM261522:QN261523 AAI261522:AAJ261523 AKE261522:AKF261523 AUA261522:AUB261523 BDW261522:BDX261523 BNS261522:BNT261523 BXO261522:BXP261523 CHK261522:CHL261523 CRG261522:CRH261523 DBC261522:DBD261523 DKY261522:DKZ261523 DUU261522:DUV261523 EEQ261522:EER261523 EOM261522:EON261523 EYI261522:EYJ261523 FIE261522:FIF261523 FSA261522:FSB261523 GBW261522:GBX261523 GLS261522:GLT261523 GVO261522:GVP261523 HFK261522:HFL261523 HPG261522:HPH261523 HZC261522:HZD261523 IIY261522:IIZ261523 ISU261522:ISV261523 JCQ261522:JCR261523 JMM261522:JMN261523 JWI261522:JWJ261523 KGE261522:KGF261523 KQA261522:KQB261523 KZW261522:KZX261523 LJS261522:LJT261523 LTO261522:LTP261523 MDK261522:MDL261523 MNG261522:MNH261523 MXC261522:MXD261523 NGY261522:NGZ261523 NQU261522:NQV261523 OAQ261522:OAR261523 OKM261522:OKN261523 OUI261522:OUJ261523 PEE261522:PEF261523 POA261522:POB261523 PXW261522:PXX261523 QHS261522:QHT261523 QRO261522:QRP261523 RBK261522:RBL261523 RLG261522:RLH261523 RVC261522:RVD261523 SEY261522:SEZ261523 SOU261522:SOV261523 SYQ261522:SYR261523 TIM261522:TIN261523 TSI261522:TSJ261523 UCE261522:UCF261523 UMA261522:UMB261523 UVW261522:UVX261523 VFS261522:VFT261523 VPO261522:VPP261523 VZK261522:VZL261523 WJG261522:WJH261523 WTC261522:WTD261523 I327056:J327057 GQ327058:GR327059 QM327058:QN327059 AAI327058:AAJ327059 AKE327058:AKF327059 AUA327058:AUB327059 BDW327058:BDX327059 BNS327058:BNT327059 BXO327058:BXP327059 CHK327058:CHL327059 CRG327058:CRH327059 DBC327058:DBD327059 DKY327058:DKZ327059 DUU327058:DUV327059 EEQ327058:EER327059 EOM327058:EON327059 EYI327058:EYJ327059 FIE327058:FIF327059 FSA327058:FSB327059 GBW327058:GBX327059 GLS327058:GLT327059 GVO327058:GVP327059 HFK327058:HFL327059 HPG327058:HPH327059 HZC327058:HZD327059 IIY327058:IIZ327059 ISU327058:ISV327059 JCQ327058:JCR327059 JMM327058:JMN327059 JWI327058:JWJ327059 KGE327058:KGF327059 KQA327058:KQB327059 KZW327058:KZX327059 LJS327058:LJT327059 LTO327058:LTP327059 MDK327058:MDL327059 MNG327058:MNH327059 MXC327058:MXD327059 NGY327058:NGZ327059 NQU327058:NQV327059 OAQ327058:OAR327059 OKM327058:OKN327059 OUI327058:OUJ327059 PEE327058:PEF327059 POA327058:POB327059 PXW327058:PXX327059 QHS327058:QHT327059 QRO327058:QRP327059 RBK327058:RBL327059 RLG327058:RLH327059 RVC327058:RVD327059 SEY327058:SEZ327059 SOU327058:SOV327059 SYQ327058:SYR327059 TIM327058:TIN327059 TSI327058:TSJ327059 UCE327058:UCF327059 UMA327058:UMB327059 UVW327058:UVX327059 VFS327058:VFT327059 VPO327058:VPP327059 VZK327058:VZL327059 WJG327058:WJH327059 WTC327058:WTD327059 I392592:J392593 GQ392594:GR392595 QM392594:QN392595 AAI392594:AAJ392595 AKE392594:AKF392595 AUA392594:AUB392595 BDW392594:BDX392595 BNS392594:BNT392595 BXO392594:BXP392595 CHK392594:CHL392595 CRG392594:CRH392595 DBC392594:DBD392595 DKY392594:DKZ392595 DUU392594:DUV392595 EEQ392594:EER392595 EOM392594:EON392595 EYI392594:EYJ392595 FIE392594:FIF392595 FSA392594:FSB392595 GBW392594:GBX392595 GLS392594:GLT392595 GVO392594:GVP392595 HFK392594:HFL392595 HPG392594:HPH392595 HZC392594:HZD392595 IIY392594:IIZ392595 ISU392594:ISV392595 JCQ392594:JCR392595 JMM392594:JMN392595 JWI392594:JWJ392595 KGE392594:KGF392595 KQA392594:KQB392595 KZW392594:KZX392595 LJS392594:LJT392595 LTO392594:LTP392595 MDK392594:MDL392595 MNG392594:MNH392595 MXC392594:MXD392595 NGY392594:NGZ392595 NQU392594:NQV392595 OAQ392594:OAR392595 OKM392594:OKN392595 OUI392594:OUJ392595 PEE392594:PEF392595 POA392594:POB392595 PXW392594:PXX392595 QHS392594:QHT392595 QRO392594:QRP392595 RBK392594:RBL392595 RLG392594:RLH392595 RVC392594:RVD392595 SEY392594:SEZ392595 SOU392594:SOV392595 SYQ392594:SYR392595 TIM392594:TIN392595 TSI392594:TSJ392595 UCE392594:UCF392595 UMA392594:UMB392595 UVW392594:UVX392595 VFS392594:VFT392595 VPO392594:VPP392595 VZK392594:VZL392595 WJG392594:WJH392595 WTC392594:WTD392595 I458128:J458129 GQ458130:GR458131 QM458130:QN458131 AAI458130:AAJ458131 AKE458130:AKF458131 AUA458130:AUB458131 BDW458130:BDX458131 BNS458130:BNT458131 BXO458130:BXP458131 CHK458130:CHL458131 CRG458130:CRH458131 DBC458130:DBD458131 DKY458130:DKZ458131 DUU458130:DUV458131 EEQ458130:EER458131 EOM458130:EON458131 EYI458130:EYJ458131 FIE458130:FIF458131 FSA458130:FSB458131 GBW458130:GBX458131 GLS458130:GLT458131 GVO458130:GVP458131 HFK458130:HFL458131 HPG458130:HPH458131 HZC458130:HZD458131 IIY458130:IIZ458131 ISU458130:ISV458131 JCQ458130:JCR458131 JMM458130:JMN458131 JWI458130:JWJ458131 KGE458130:KGF458131 KQA458130:KQB458131 KZW458130:KZX458131 LJS458130:LJT458131 LTO458130:LTP458131 MDK458130:MDL458131 MNG458130:MNH458131 MXC458130:MXD458131 NGY458130:NGZ458131 NQU458130:NQV458131 OAQ458130:OAR458131 OKM458130:OKN458131 OUI458130:OUJ458131 PEE458130:PEF458131 POA458130:POB458131 PXW458130:PXX458131 QHS458130:QHT458131 QRO458130:QRP458131 RBK458130:RBL458131 RLG458130:RLH458131 RVC458130:RVD458131 SEY458130:SEZ458131 SOU458130:SOV458131 SYQ458130:SYR458131 TIM458130:TIN458131 TSI458130:TSJ458131 UCE458130:UCF458131 UMA458130:UMB458131 UVW458130:UVX458131 VFS458130:VFT458131 VPO458130:VPP458131 VZK458130:VZL458131 WJG458130:WJH458131 WTC458130:WTD458131 I523664:J523665 GQ523666:GR523667 QM523666:QN523667 AAI523666:AAJ523667 AKE523666:AKF523667 AUA523666:AUB523667 BDW523666:BDX523667 BNS523666:BNT523667 BXO523666:BXP523667 CHK523666:CHL523667 CRG523666:CRH523667 DBC523666:DBD523667 DKY523666:DKZ523667 DUU523666:DUV523667 EEQ523666:EER523667 EOM523666:EON523667 EYI523666:EYJ523667 FIE523666:FIF523667 FSA523666:FSB523667 GBW523666:GBX523667 GLS523666:GLT523667 GVO523666:GVP523667 HFK523666:HFL523667 HPG523666:HPH523667 HZC523666:HZD523667 IIY523666:IIZ523667 ISU523666:ISV523667 JCQ523666:JCR523667 JMM523666:JMN523667 JWI523666:JWJ523667 KGE523666:KGF523667 KQA523666:KQB523667 KZW523666:KZX523667 LJS523666:LJT523667 LTO523666:LTP523667 MDK523666:MDL523667 MNG523666:MNH523667 MXC523666:MXD523667 NGY523666:NGZ523667 NQU523666:NQV523667 OAQ523666:OAR523667 OKM523666:OKN523667 OUI523666:OUJ523667 PEE523666:PEF523667 POA523666:POB523667 PXW523666:PXX523667 QHS523666:QHT523667 QRO523666:QRP523667 RBK523666:RBL523667 RLG523666:RLH523667 RVC523666:RVD523667 SEY523666:SEZ523667 SOU523666:SOV523667 SYQ523666:SYR523667 TIM523666:TIN523667 TSI523666:TSJ523667 UCE523666:UCF523667 UMA523666:UMB523667 UVW523666:UVX523667 VFS523666:VFT523667 VPO523666:VPP523667 VZK523666:VZL523667 WJG523666:WJH523667 WTC523666:WTD523667 I589200:J589201 GQ589202:GR589203 QM589202:QN589203 AAI589202:AAJ589203 AKE589202:AKF589203 AUA589202:AUB589203 BDW589202:BDX589203 BNS589202:BNT589203 BXO589202:BXP589203 CHK589202:CHL589203 CRG589202:CRH589203 DBC589202:DBD589203 DKY589202:DKZ589203 DUU589202:DUV589203 EEQ589202:EER589203 EOM589202:EON589203 EYI589202:EYJ589203 FIE589202:FIF589203 FSA589202:FSB589203 GBW589202:GBX589203 GLS589202:GLT589203 GVO589202:GVP589203 HFK589202:HFL589203 HPG589202:HPH589203 HZC589202:HZD589203 IIY589202:IIZ589203 ISU589202:ISV589203 JCQ589202:JCR589203 JMM589202:JMN589203 JWI589202:JWJ589203 KGE589202:KGF589203 KQA589202:KQB589203 KZW589202:KZX589203 LJS589202:LJT589203 LTO589202:LTP589203 MDK589202:MDL589203 MNG589202:MNH589203 MXC589202:MXD589203 NGY589202:NGZ589203 NQU589202:NQV589203 OAQ589202:OAR589203 OKM589202:OKN589203 OUI589202:OUJ589203 PEE589202:PEF589203 POA589202:POB589203 PXW589202:PXX589203 QHS589202:QHT589203 QRO589202:QRP589203 RBK589202:RBL589203 RLG589202:RLH589203 RVC589202:RVD589203 SEY589202:SEZ589203 SOU589202:SOV589203 SYQ589202:SYR589203 TIM589202:TIN589203 TSI589202:TSJ589203 UCE589202:UCF589203 UMA589202:UMB589203 UVW589202:UVX589203 VFS589202:VFT589203 VPO589202:VPP589203 VZK589202:VZL589203 WJG589202:WJH589203 WTC589202:WTD589203 I654736:J654737 GQ654738:GR654739 QM654738:QN654739 AAI654738:AAJ654739 AKE654738:AKF654739 AUA654738:AUB654739 BDW654738:BDX654739 BNS654738:BNT654739 BXO654738:BXP654739 CHK654738:CHL654739 CRG654738:CRH654739 DBC654738:DBD654739 DKY654738:DKZ654739 DUU654738:DUV654739 EEQ654738:EER654739 EOM654738:EON654739 EYI654738:EYJ654739 FIE654738:FIF654739 FSA654738:FSB654739 GBW654738:GBX654739 GLS654738:GLT654739 GVO654738:GVP654739 HFK654738:HFL654739 HPG654738:HPH654739 HZC654738:HZD654739 IIY654738:IIZ654739 ISU654738:ISV654739 JCQ654738:JCR654739 JMM654738:JMN654739 JWI654738:JWJ654739 KGE654738:KGF654739 KQA654738:KQB654739 KZW654738:KZX654739 LJS654738:LJT654739 LTO654738:LTP654739 MDK654738:MDL654739 MNG654738:MNH654739 MXC654738:MXD654739 NGY654738:NGZ654739 NQU654738:NQV654739 OAQ654738:OAR654739 OKM654738:OKN654739 OUI654738:OUJ654739 PEE654738:PEF654739 POA654738:POB654739 PXW654738:PXX654739 QHS654738:QHT654739 QRO654738:QRP654739 RBK654738:RBL654739 RLG654738:RLH654739 RVC654738:RVD654739 SEY654738:SEZ654739 SOU654738:SOV654739 SYQ654738:SYR654739 TIM654738:TIN654739 TSI654738:TSJ654739 UCE654738:UCF654739 UMA654738:UMB654739 UVW654738:UVX654739 VFS654738:VFT654739 VPO654738:VPP654739 VZK654738:VZL654739 WJG654738:WJH654739 WTC654738:WTD654739 I720272:J720273 GQ720274:GR720275 QM720274:QN720275 AAI720274:AAJ720275 AKE720274:AKF720275 AUA720274:AUB720275 BDW720274:BDX720275 BNS720274:BNT720275 BXO720274:BXP720275 CHK720274:CHL720275 CRG720274:CRH720275 DBC720274:DBD720275 DKY720274:DKZ720275 DUU720274:DUV720275 EEQ720274:EER720275 EOM720274:EON720275 EYI720274:EYJ720275 FIE720274:FIF720275 FSA720274:FSB720275 GBW720274:GBX720275 GLS720274:GLT720275 GVO720274:GVP720275 HFK720274:HFL720275 HPG720274:HPH720275 HZC720274:HZD720275 IIY720274:IIZ720275 ISU720274:ISV720275 JCQ720274:JCR720275 JMM720274:JMN720275 JWI720274:JWJ720275 KGE720274:KGF720275 KQA720274:KQB720275 KZW720274:KZX720275 LJS720274:LJT720275 LTO720274:LTP720275 MDK720274:MDL720275 MNG720274:MNH720275 MXC720274:MXD720275 NGY720274:NGZ720275 NQU720274:NQV720275 OAQ720274:OAR720275 OKM720274:OKN720275 OUI720274:OUJ720275 PEE720274:PEF720275 POA720274:POB720275 PXW720274:PXX720275 QHS720274:QHT720275 QRO720274:QRP720275 RBK720274:RBL720275 RLG720274:RLH720275 RVC720274:RVD720275 SEY720274:SEZ720275 SOU720274:SOV720275 SYQ720274:SYR720275 TIM720274:TIN720275 TSI720274:TSJ720275 UCE720274:UCF720275 UMA720274:UMB720275 UVW720274:UVX720275 VFS720274:VFT720275 VPO720274:VPP720275 VZK720274:VZL720275 WJG720274:WJH720275 WTC720274:WTD720275 I785808:J785809 GQ785810:GR785811 QM785810:QN785811 AAI785810:AAJ785811 AKE785810:AKF785811 AUA785810:AUB785811 BDW785810:BDX785811 BNS785810:BNT785811 BXO785810:BXP785811 CHK785810:CHL785811 CRG785810:CRH785811 DBC785810:DBD785811 DKY785810:DKZ785811 DUU785810:DUV785811 EEQ785810:EER785811 EOM785810:EON785811 EYI785810:EYJ785811 FIE785810:FIF785811 FSA785810:FSB785811 GBW785810:GBX785811 GLS785810:GLT785811 GVO785810:GVP785811 HFK785810:HFL785811 HPG785810:HPH785811 HZC785810:HZD785811 IIY785810:IIZ785811 ISU785810:ISV785811 JCQ785810:JCR785811 JMM785810:JMN785811 JWI785810:JWJ785811 KGE785810:KGF785811 KQA785810:KQB785811 KZW785810:KZX785811 LJS785810:LJT785811 LTO785810:LTP785811 MDK785810:MDL785811 MNG785810:MNH785811 MXC785810:MXD785811 NGY785810:NGZ785811 NQU785810:NQV785811 OAQ785810:OAR785811 OKM785810:OKN785811 OUI785810:OUJ785811 PEE785810:PEF785811 POA785810:POB785811 PXW785810:PXX785811 QHS785810:QHT785811 QRO785810:QRP785811 RBK785810:RBL785811 RLG785810:RLH785811 RVC785810:RVD785811 SEY785810:SEZ785811 SOU785810:SOV785811 SYQ785810:SYR785811 TIM785810:TIN785811 TSI785810:TSJ785811 UCE785810:UCF785811 UMA785810:UMB785811 UVW785810:UVX785811 VFS785810:VFT785811 VPO785810:VPP785811 VZK785810:VZL785811 WJG785810:WJH785811 WTC785810:WTD785811 I851344:J851345 GQ851346:GR851347 QM851346:QN851347 AAI851346:AAJ851347 AKE851346:AKF851347 AUA851346:AUB851347 BDW851346:BDX851347 BNS851346:BNT851347 BXO851346:BXP851347 CHK851346:CHL851347 CRG851346:CRH851347 DBC851346:DBD851347 DKY851346:DKZ851347 DUU851346:DUV851347 EEQ851346:EER851347 EOM851346:EON851347 EYI851346:EYJ851347 FIE851346:FIF851347 FSA851346:FSB851347 GBW851346:GBX851347 GLS851346:GLT851347 GVO851346:GVP851347 HFK851346:HFL851347 HPG851346:HPH851347 HZC851346:HZD851347 IIY851346:IIZ851347 ISU851346:ISV851347 JCQ851346:JCR851347 JMM851346:JMN851347 JWI851346:JWJ851347 KGE851346:KGF851347 KQA851346:KQB851347 KZW851346:KZX851347 LJS851346:LJT851347 LTO851346:LTP851347 MDK851346:MDL851347 MNG851346:MNH851347 MXC851346:MXD851347 NGY851346:NGZ851347 NQU851346:NQV851347 OAQ851346:OAR851347 OKM851346:OKN851347 OUI851346:OUJ851347 PEE851346:PEF851347 POA851346:POB851347 PXW851346:PXX851347 QHS851346:QHT851347 QRO851346:QRP851347 RBK851346:RBL851347 RLG851346:RLH851347 RVC851346:RVD851347 SEY851346:SEZ851347 SOU851346:SOV851347 SYQ851346:SYR851347 TIM851346:TIN851347 TSI851346:TSJ851347 UCE851346:UCF851347 UMA851346:UMB851347 UVW851346:UVX851347 VFS851346:VFT851347 VPO851346:VPP851347 VZK851346:VZL851347 WJG851346:WJH851347 WTC851346:WTD851347 I916880:J916881 GQ916882:GR916883 QM916882:QN916883 AAI916882:AAJ916883 AKE916882:AKF916883 AUA916882:AUB916883 BDW916882:BDX916883 BNS916882:BNT916883 BXO916882:BXP916883 CHK916882:CHL916883 CRG916882:CRH916883 DBC916882:DBD916883 DKY916882:DKZ916883 DUU916882:DUV916883 EEQ916882:EER916883 EOM916882:EON916883 EYI916882:EYJ916883 FIE916882:FIF916883 FSA916882:FSB916883 GBW916882:GBX916883 GLS916882:GLT916883 GVO916882:GVP916883 HFK916882:HFL916883 HPG916882:HPH916883 HZC916882:HZD916883 IIY916882:IIZ916883 ISU916882:ISV916883 JCQ916882:JCR916883 JMM916882:JMN916883 JWI916882:JWJ916883 KGE916882:KGF916883 KQA916882:KQB916883 KZW916882:KZX916883 LJS916882:LJT916883 LTO916882:LTP916883 MDK916882:MDL916883 MNG916882:MNH916883 MXC916882:MXD916883 NGY916882:NGZ916883 NQU916882:NQV916883 OAQ916882:OAR916883 OKM916882:OKN916883 OUI916882:OUJ916883 PEE916882:PEF916883 POA916882:POB916883 PXW916882:PXX916883 QHS916882:QHT916883 QRO916882:QRP916883 RBK916882:RBL916883 RLG916882:RLH916883 RVC916882:RVD916883 SEY916882:SEZ916883 SOU916882:SOV916883 SYQ916882:SYR916883 TIM916882:TIN916883 TSI916882:TSJ916883 UCE916882:UCF916883 UMA916882:UMB916883 UVW916882:UVX916883 VFS916882:VFT916883 VPO916882:VPP916883 VZK916882:VZL916883 WJG916882:WJH916883 WTC916882:WTD916883 I982416:J982417 GQ982418:GR982419 QM982418:QN982419 AAI982418:AAJ982419 AKE982418:AKF982419 AUA982418:AUB982419 BDW982418:BDX982419 BNS982418:BNT982419 BXO982418:BXP982419 CHK982418:CHL982419 CRG982418:CRH982419 DBC982418:DBD982419 DKY982418:DKZ982419 DUU982418:DUV982419 EEQ982418:EER982419 EOM982418:EON982419 EYI982418:EYJ982419 FIE982418:FIF982419 FSA982418:FSB982419 GBW982418:GBX982419 GLS982418:GLT982419 GVO982418:GVP982419 HFK982418:HFL982419 HPG982418:HPH982419 HZC982418:HZD982419 IIY982418:IIZ982419 ISU982418:ISV982419 JCQ982418:JCR982419 JMM982418:JMN982419 JWI982418:JWJ982419 KGE982418:KGF982419 KQA982418:KQB982419 KZW982418:KZX982419 LJS982418:LJT982419 LTO982418:LTP982419 MDK982418:MDL982419 MNG982418:MNH982419 MXC982418:MXD982419 NGY982418:NGZ982419 NQU982418:NQV982419 OAQ982418:OAR982419 OKM982418:OKN982419 OUI982418:OUJ982419 PEE982418:PEF982419 POA982418:POB982419 PXW982418:PXX982419 QHS982418:QHT982419 QRO982418:QRP982419 RBK982418:RBL982419 RLG982418:RLH982419 RVC982418:RVD982419 SEY982418:SEZ982419 SOU982418:SOV982419 SYQ982418:SYR982419 TIM982418:TIN982419 TSI982418:TSJ982419 UCE982418:UCF982419 UMA982418:UMB982419 UVW982418:UVX982419 VFS982418:VFT982419 VPO982418:VPP982419 VZK982418:VZL982419 WJG982418:WJH982419 WTC982418:WTD982419 GO11:GR11 E9 WTC10:WTD10 WJG10:WJH10 VZK10:VZL10 VPO10:VPP10 VFS10:VFT10 UVW10:UVX10 UMA10:UMB10 UCE10:UCF10 TSI10:TSJ10 TIM10:TIN10 SYQ10:SYR10 SOU10:SOV10 SEY10:SEZ10 RVC10:RVD10 RLG10:RLH10 RBK10:RBL10 QRO10:QRP10 QHS10:QHT10 PXW10:PXX10 POA10:POB10 PEE10:PEF10 OUI10:OUJ10 OKM10:OKN10 OAQ10:OAR10 NQU10:NQV10 NGY10:NGZ10 MXC10:MXD10 MNG10:MNH10 MDK10:MDL10 LTO10:LTP10 LJS10:LJT10 KZW10:KZX10 KQA10:KQB10 KGE10:KGF10 JWI10:JWJ10 JMM10:JMN10 JCQ10:JCR10 ISU10:ISV10 IIY10:IIZ10 HZC10:HZD10 HPG10:HPH10 HFK10:HFL10 GVO10:GVP10 GLS10:GLT10 GBW10:GBX10 FSA10:FSB10 FIE10:FIF10 EYI10:EYJ10 EOM10:EON10 EEQ10:EER10 DUU10:DUV10 DKY10:DKZ10 DBC10:DBD10 CRG10:CRH10 CHK10:CHL10 BXO10:BXP10 BNS10:BNT10 BDW10:BDX10 AUA10:AUB10 AKE10:AKF10 AAI10:AAJ10 QM10:QN10 GQ10:GR10 WTA11:WTD11 WJE11:WJH11 VZI11:VZL11 VPM11:VPP11 VFQ11:VFT11 UVU11:UVX11 ULY11:UMB11 UCC11:UCF11 TSG11:TSJ11 TIK11:TIN11 SYO11:SYR11 SOS11:SOV11 SEW11:SEZ11 RVA11:RVD11 RLE11:RLH11 RBI11:RBL11 QRM11:QRP11 QHQ11:QHT11 PXU11:PXX11 PNY11:POB11 PEC11:PEF11 OUG11:OUJ11 OKK11:OKN11 OAO11:OAR11 NQS11:NQV11 NGW11:NGZ11 MXA11:MXD11 MNE11:MNH11 MDI11:MDL11 LTM11:LTP11 LJQ11:LJT11 KZU11:KZX11 KPY11:KQB11 KGC11:KGF11 JWG11:JWJ11 JMK11:JMN11 JCO11:JCR11 ISS11:ISV11 IIW11:IIZ11 HZA11:HZD11 HPE11:HPH11 HFI11:HFL11 GVM11:GVP11 GLQ11:GLT11 GBU11:GBX11 FRY11:FSB11 FIC11:FIF11 EYG11:EYJ11 EOK11:EON11 EEO11:EER11 DUS11:DUV11 DKW11:DKZ11 DBA11:DBD11 CRE11:CRH11 CHI11:CHL11 BXM11:BXP11 BNQ11:BNT11 BDU11:BDX11 ATY11:AUB11 AKC11:AKF11 AAG11:AAJ11 QK11:QN11" xr:uid="{00000000-0002-0000-0100-000005000000}">
      <formula1>1</formula1>
      <formula2>35</formula2>
    </dataValidation>
    <dataValidation type="textLength" allowBlank="1" showErrorMessage="1" error="Not more than 100 characters allowed." sqref="WTA982412:WTD982412 GO6:GR6 QK6:QN6 AAG6:AAJ6 AKC6:AKF6 ATY6:AUB6 BDU6:BDX6 BNQ6:BNT6 BXM6:BXP6 CHI6:CHL6 CRE6:CRH6 DBA6:DBD6 DKW6:DKZ6 DUS6:DUV6 EEO6:EER6 EOK6:EON6 EYG6:EYJ6 FIC6:FIF6 FRY6:FSB6 GBU6:GBX6 GLQ6:GLT6 GVM6:GVP6 HFI6:HFL6 HPE6:HPH6 HZA6:HZD6 IIW6:IIZ6 ISS6:ISV6 JCO6:JCR6 JMK6:JMN6 JWG6:JWJ6 KGC6:KGF6 KPY6:KQB6 KZU6:KZX6 LJQ6:LJT6 LTM6:LTP6 MDI6:MDL6 MNE6:MNH6 MXA6:MXD6 NGW6:NGZ6 NQS6:NQV6 OAO6:OAR6 OKK6:OKN6 OUG6:OUJ6 PEC6:PEF6 PNY6:POB6 PXU6:PXX6 QHQ6:QHT6 QRM6:QRP6 RBI6:RBL6 RLE6:RLH6 RVA6:RVD6 SEW6:SEZ6 SOS6:SOV6 SYO6:SYR6 TIK6:TIN6 TSG6:TSJ6 UCC6:UCF6 ULY6:UMB6 UVU6:UVX6 VFQ6:VFT6 VPM6:VPP6 VZI6:VZL6 WJE6:WJH6 WTA6:WTD6 F64906:J64906 GO64908:GR64908 QK64908:QN64908 AAG64908:AAJ64908 AKC64908:AKF64908 ATY64908:AUB64908 BDU64908:BDX64908 BNQ64908:BNT64908 BXM64908:BXP64908 CHI64908:CHL64908 CRE64908:CRH64908 DBA64908:DBD64908 DKW64908:DKZ64908 DUS64908:DUV64908 EEO64908:EER64908 EOK64908:EON64908 EYG64908:EYJ64908 FIC64908:FIF64908 FRY64908:FSB64908 GBU64908:GBX64908 GLQ64908:GLT64908 GVM64908:GVP64908 HFI64908:HFL64908 HPE64908:HPH64908 HZA64908:HZD64908 IIW64908:IIZ64908 ISS64908:ISV64908 JCO64908:JCR64908 JMK64908:JMN64908 JWG64908:JWJ64908 KGC64908:KGF64908 KPY64908:KQB64908 KZU64908:KZX64908 LJQ64908:LJT64908 LTM64908:LTP64908 MDI64908:MDL64908 MNE64908:MNH64908 MXA64908:MXD64908 NGW64908:NGZ64908 NQS64908:NQV64908 OAO64908:OAR64908 OKK64908:OKN64908 OUG64908:OUJ64908 PEC64908:PEF64908 PNY64908:POB64908 PXU64908:PXX64908 QHQ64908:QHT64908 QRM64908:QRP64908 RBI64908:RBL64908 RLE64908:RLH64908 RVA64908:RVD64908 SEW64908:SEZ64908 SOS64908:SOV64908 SYO64908:SYR64908 TIK64908:TIN64908 TSG64908:TSJ64908 UCC64908:UCF64908 ULY64908:UMB64908 UVU64908:UVX64908 VFQ64908:VFT64908 VPM64908:VPP64908 VZI64908:VZL64908 WJE64908:WJH64908 WTA64908:WTD64908 F130442:J130442 GO130444:GR130444 QK130444:QN130444 AAG130444:AAJ130444 AKC130444:AKF130444 ATY130444:AUB130444 BDU130444:BDX130444 BNQ130444:BNT130444 BXM130444:BXP130444 CHI130444:CHL130444 CRE130444:CRH130444 DBA130444:DBD130444 DKW130444:DKZ130444 DUS130444:DUV130444 EEO130444:EER130444 EOK130444:EON130444 EYG130444:EYJ130444 FIC130444:FIF130444 FRY130444:FSB130444 GBU130444:GBX130444 GLQ130444:GLT130444 GVM130444:GVP130444 HFI130444:HFL130444 HPE130444:HPH130444 HZA130444:HZD130444 IIW130444:IIZ130444 ISS130444:ISV130444 JCO130444:JCR130444 JMK130444:JMN130444 JWG130444:JWJ130444 KGC130444:KGF130444 KPY130444:KQB130444 KZU130444:KZX130444 LJQ130444:LJT130444 LTM130444:LTP130444 MDI130444:MDL130444 MNE130444:MNH130444 MXA130444:MXD130444 NGW130444:NGZ130444 NQS130444:NQV130444 OAO130444:OAR130444 OKK130444:OKN130444 OUG130444:OUJ130444 PEC130444:PEF130444 PNY130444:POB130444 PXU130444:PXX130444 QHQ130444:QHT130444 QRM130444:QRP130444 RBI130444:RBL130444 RLE130444:RLH130444 RVA130444:RVD130444 SEW130444:SEZ130444 SOS130444:SOV130444 SYO130444:SYR130444 TIK130444:TIN130444 TSG130444:TSJ130444 UCC130444:UCF130444 ULY130444:UMB130444 UVU130444:UVX130444 VFQ130444:VFT130444 VPM130444:VPP130444 VZI130444:VZL130444 WJE130444:WJH130444 WTA130444:WTD130444 F195978:J195978 GO195980:GR195980 QK195980:QN195980 AAG195980:AAJ195980 AKC195980:AKF195980 ATY195980:AUB195980 BDU195980:BDX195980 BNQ195980:BNT195980 BXM195980:BXP195980 CHI195980:CHL195980 CRE195980:CRH195980 DBA195980:DBD195980 DKW195980:DKZ195980 DUS195980:DUV195980 EEO195980:EER195980 EOK195980:EON195980 EYG195980:EYJ195980 FIC195980:FIF195980 FRY195980:FSB195980 GBU195980:GBX195980 GLQ195980:GLT195980 GVM195980:GVP195980 HFI195980:HFL195980 HPE195980:HPH195980 HZA195980:HZD195980 IIW195980:IIZ195980 ISS195980:ISV195980 JCO195980:JCR195980 JMK195980:JMN195980 JWG195980:JWJ195980 KGC195980:KGF195980 KPY195980:KQB195980 KZU195980:KZX195980 LJQ195980:LJT195980 LTM195980:LTP195980 MDI195980:MDL195980 MNE195980:MNH195980 MXA195980:MXD195980 NGW195980:NGZ195980 NQS195980:NQV195980 OAO195980:OAR195980 OKK195980:OKN195980 OUG195980:OUJ195980 PEC195980:PEF195980 PNY195980:POB195980 PXU195980:PXX195980 QHQ195980:QHT195980 QRM195980:QRP195980 RBI195980:RBL195980 RLE195980:RLH195980 RVA195980:RVD195980 SEW195980:SEZ195980 SOS195980:SOV195980 SYO195980:SYR195980 TIK195980:TIN195980 TSG195980:TSJ195980 UCC195980:UCF195980 ULY195980:UMB195980 UVU195980:UVX195980 VFQ195980:VFT195980 VPM195980:VPP195980 VZI195980:VZL195980 WJE195980:WJH195980 WTA195980:WTD195980 F261514:J261514 GO261516:GR261516 QK261516:QN261516 AAG261516:AAJ261516 AKC261516:AKF261516 ATY261516:AUB261516 BDU261516:BDX261516 BNQ261516:BNT261516 BXM261516:BXP261516 CHI261516:CHL261516 CRE261516:CRH261516 DBA261516:DBD261516 DKW261516:DKZ261516 DUS261516:DUV261516 EEO261516:EER261516 EOK261516:EON261516 EYG261516:EYJ261516 FIC261516:FIF261516 FRY261516:FSB261516 GBU261516:GBX261516 GLQ261516:GLT261516 GVM261516:GVP261516 HFI261516:HFL261516 HPE261516:HPH261516 HZA261516:HZD261516 IIW261516:IIZ261516 ISS261516:ISV261516 JCO261516:JCR261516 JMK261516:JMN261516 JWG261516:JWJ261516 KGC261516:KGF261516 KPY261516:KQB261516 KZU261516:KZX261516 LJQ261516:LJT261516 LTM261516:LTP261516 MDI261516:MDL261516 MNE261516:MNH261516 MXA261516:MXD261516 NGW261516:NGZ261516 NQS261516:NQV261516 OAO261516:OAR261516 OKK261516:OKN261516 OUG261516:OUJ261516 PEC261516:PEF261516 PNY261516:POB261516 PXU261516:PXX261516 QHQ261516:QHT261516 QRM261516:QRP261516 RBI261516:RBL261516 RLE261516:RLH261516 RVA261516:RVD261516 SEW261516:SEZ261516 SOS261516:SOV261516 SYO261516:SYR261516 TIK261516:TIN261516 TSG261516:TSJ261516 UCC261516:UCF261516 ULY261516:UMB261516 UVU261516:UVX261516 VFQ261516:VFT261516 VPM261516:VPP261516 VZI261516:VZL261516 WJE261516:WJH261516 WTA261516:WTD261516 F327050:J327050 GO327052:GR327052 QK327052:QN327052 AAG327052:AAJ327052 AKC327052:AKF327052 ATY327052:AUB327052 BDU327052:BDX327052 BNQ327052:BNT327052 BXM327052:BXP327052 CHI327052:CHL327052 CRE327052:CRH327052 DBA327052:DBD327052 DKW327052:DKZ327052 DUS327052:DUV327052 EEO327052:EER327052 EOK327052:EON327052 EYG327052:EYJ327052 FIC327052:FIF327052 FRY327052:FSB327052 GBU327052:GBX327052 GLQ327052:GLT327052 GVM327052:GVP327052 HFI327052:HFL327052 HPE327052:HPH327052 HZA327052:HZD327052 IIW327052:IIZ327052 ISS327052:ISV327052 JCO327052:JCR327052 JMK327052:JMN327052 JWG327052:JWJ327052 KGC327052:KGF327052 KPY327052:KQB327052 KZU327052:KZX327052 LJQ327052:LJT327052 LTM327052:LTP327052 MDI327052:MDL327052 MNE327052:MNH327052 MXA327052:MXD327052 NGW327052:NGZ327052 NQS327052:NQV327052 OAO327052:OAR327052 OKK327052:OKN327052 OUG327052:OUJ327052 PEC327052:PEF327052 PNY327052:POB327052 PXU327052:PXX327052 QHQ327052:QHT327052 QRM327052:QRP327052 RBI327052:RBL327052 RLE327052:RLH327052 RVA327052:RVD327052 SEW327052:SEZ327052 SOS327052:SOV327052 SYO327052:SYR327052 TIK327052:TIN327052 TSG327052:TSJ327052 UCC327052:UCF327052 ULY327052:UMB327052 UVU327052:UVX327052 VFQ327052:VFT327052 VPM327052:VPP327052 VZI327052:VZL327052 WJE327052:WJH327052 WTA327052:WTD327052 F392586:J392586 GO392588:GR392588 QK392588:QN392588 AAG392588:AAJ392588 AKC392588:AKF392588 ATY392588:AUB392588 BDU392588:BDX392588 BNQ392588:BNT392588 BXM392588:BXP392588 CHI392588:CHL392588 CRE392588:CRH392588 DBA392588:DBD392588 DKW392588:DKZ392588 DUS392588:DUV392588 EEO392588:EER392588 EOK392588:EON392588 EYG392588:EYJ392588 FIC392588:FIF392588 FRY392588:FSB392588 GBU392588:GBX392588 GLQ392588:GLT392588 GVM392588:GVP392588 HFI392588:HFL392588 HPE392588:HPH392588 HZA392588:HZD392588 IIW392588:IIZ392588 ISS392588:ISV392588 JCO392588:JCR392588 JMK392588:JMN392588 JWG392588:JWJ392588 KGC392588:KGF392588 KPY392588:KQB392588 KZU392588:KZX392588 LJQ392588:LJT392588 LTM392588:LTP392588 MDI392588:MDL392588 MNE392588:MNH392588 MXA392588:MXD392588 NGW392588:NGZ392588 NQS392588:NQV392588 OAO392588:OAR392588 OKK392588:OKN392588 OUG392588:OUJ392588 PEC392588:PEF392588 PNY392588:POB392588 PXU392588:PXX392588 QHQ392588:QHT392588 QRM392588:QRP392588 RBI392588:RBL392588 RLE392588:RLH392588 RVA392588:RVD392588 SEW392588:SEZ392588 SOS392588:SOV392588 SYO392588:SYR392588 TIK392588:TIN392588 TSG392588:TSJ392588 UCC392588:UCF392588 ULY392588:UMB392588 UVU392588:UVX392588 VFQ392588:VFT392588 VPM392588:VPP392588 VZI392588:VZL392588 WJE392588:WJH392588 WTA392588:WTD392588 F458122:J458122 GO458124:GR458124 QK458124:QN458124 AAG458124:AAJ458124 AKC458124:AKF458124 ATY458124:AUB458124 BDU458124:BDX458124 BNQ458124:BNT458124 BXM458124:BXP458124 CHI458124:CHL458124 CRE458124:CRH458124 DBA458124:DBD458124 DKW458124:DKZ458124 DUS458124:DUV458124 EEO458124:EER458124 EOK458124:EON458124 EYG458124:EYJ458124 FIC458124:FIF458124 FRY458124:FSB458124 GBU458124:GBX458124 GLQ458124:GLT458124 GVM458124:GVP458124 HFI458124:HFL458124 HPE458124:HPH458124 HZA458124:HZD458124 IIW458124:IIZ458124 ISS458124:ISV458124 JCO458124:JCR458124 JMK458124:JMN458124 JWG458124:JWJ458124 KGC458124:KGF458124 KPY458124:KQB458124 KZU458124:KZX458124 LJQ458124:LJT458124 LTM458124:LTP458124 MDI458124:MDL458124 MNE458124:MNH458124 MXA458124:MXD458124 NGW458124:NGZ458124 NQS458124:NQV458124 OAO458124:OAR458124 OKK458124:OKN458124 OUG458124:OUJ458124 PEC458124:PEF458124 PNY458124:POB458124 PXU458124:PXX458124 QHQ458124:QHT458124 QRM458124:QRP458124 RBI458124:RBL458124 RLE458124:RLH458124 RVA458124:RVD458124 SEW458124:SEZ458124 SOS458124:SOV458124 SYO458124:SYR458124 TIK458124:TIN458124 TSG458124:TSJ458124 UCC458124:UCF458124 ULY458124:UMB458124 UVU458124:UVX458124 VFQ458124:VFT458124 VPM458124:VPP458124 VZI458124:VZL458124 WJE458124:WJH458124 WTA458124:WTD458124 F523658:J523658 GO523660:GR523660 QK523660:QN523660 AAG523660:AAJ523660 AKC523660:AKF523660 ATY523660:AUB523660 BDU523660:BDX523660 BNQ523660:BNT523660 BXM523660:BXP523660 CHI523660:CHL523660 CRE523660:CRH523660 DBA523660:DBD523660 DKW523660:DKZ523660 DUS523660:DUV523660 EEO523660:EER523660 EOK523660:EON523660 EYG523660:EYJ523660 FIC523660:FIF523660 FRY523660:FSB523660 GBU523660:GBX523660 GLQ523660:GLT523660 GVM523660:GVP523660 HFI523660:HFL523660 HPE523660:HPH523660 HZA523660:HZD523660 IIW523660:IIZ523660 ISS523660:ISV523660 JCO523660:JCR523660 JMK523660:JMN523660 JWG523660:JWJ523660 KGC523660:KGF523660 KPY523660:KQB523660 KZU523660:KZX523660 LJQ523660:LJT523660 LTM523660:LTP523660 MDI523660:MDL523660 MNE523660:MNH523660 MXA523660:MXD523660 NGW523660:NGZ523660 NQS523660:NQV523660 OAO523660:OAR523660 OKK523660:OKN523660 OUG523660:OUJ523660 PEC523660:PEF523660 PNY523660:POB523660 PXU523660:PXX523660 QHQ523660:QHT523660 QRM523660:QRP523660 RBI523660:RBL523660 RLE523660:RLH523660 RVA523660:RVD523660 SEW523660:SEZ523660 SOS523660:SOV523660 SYO523660:SYR523660 TIK523660:TIN523660 TSG523660:TSJ523660 UCC523660:UCF523660 ULY523660:UMB523660 UVU523660:UVX523660 VFQ523660:VFT523660 VPM523660:VPP523660 VZI523660:VZL523660 WJE523660:WJH523660 WTA523660:WTD523660 F589194:J589194 GO589196:GR589196 QK589196:QN589196 AAG589196:AAJ589196 AKC589196:AKF589196 ATY589196:AUB589196 BDU589196:BDX589196 BNQ589196:BNT589196 BXM589196:BXP589196 CHI589196:CHL589196 CRE589196:CRH589196 DBA589196:DBD589196 DKW589196:DKZ589196 DUS589196:DUV589196 EEO589196:EER589196 EOK589196:EON589196 EYG589196:EYJ589196 FIC589196:FIF589196 FRY589196:FSB589196 GBU589196:GBX589196 GLQ589196:GLT589196 GVM589196:GVP589196 HFI589196:HFL589196 HPE589196:HPH589196 HZA589196:HZD589196 IIW589196:IIZ589196 ISS589196:ISV589196 JCO589196:JCR589196 JMK589196:JMN589196 JWG589196:JWJ589196 KGC589196:KGF589196 KPY589196:KQB589196 KZU589196:KZX589196 LJQ589196:LJT589196 LTM589196:LTP589196 MDI589196:MDL589196 MNE589196:MNH589196 MXA589196:MXD589196 NGW589196:NGZ589196 NQS589196:NQV589196 OAO589196:OAR589196 OKK589196:OKN589196 OUG589196:OUJ589196 PEC589196:PEF589196 PNY589196:POB589196 PXU589196:PXX589196 QHQ589196:QHT589196 QRM589196:QRP589196 RBI589196:RBL589196 RLE589196:RLH589196 RVA589196:RVD589196 SEW589196:SEZ589196 SOS589196:SOV589196 SYO589196:SYR589196 TIK589196:TIN589196 TSG589196:TSJ589196 UCC589196:UCF589196 ULY589196:UMB589196 UVU589196:UVX589196 VFQ589196:VFT589196 VPM589196:VPP589196 VZI589196:VZL589196 WJE589196:WJH589196 WTA589196:WTD589196 F654730:J654730 GO654732:GR654732 QK654732:QN654732 AAG654732:AAJ654732 AKC654732:AKF654732 ATY654732:AUB654732 BDU654732:BDX654732 BNQ654732:BNT654732 BXM654732:BXP654732 CHI654732:CHL654732 CRE654732:CRH654732 DBA654732:DBD654732 DKW654732:DKZ654732 DUS654732:DUV654732 EEO654732:EER654732 EOK654732:EON654732 EYG654732:EYJ654732 FIC654732:FIF654732 FRY654732:FSB654732 GBU654732:GBX654732 GLQ654732:GLT654732 GVM654732:GVP654732 HFI654732:HFL654732 HPE654732:HPH654732 HZA654732:HZD654732 IIW654732:IIZ654732 ISS654732:ISV654732 JCO654732:JCR654732 JMK654732:JMN654732 JWG654732:JWJ654732 KGC654732:KGF654732 KPY654732:KQB654732 KZU654732:KZX654732 LJQ654732:LJT654732 LTM654732:LTP654732 MDI654732:MDL654732 MNE654732:MNH654732 MXA654732:MXD654732 NGW654732:NGZ654732 NQS654732:NQV654732 OAO654732:OAR654732 OKK654732:OKN654732 OUG654732:OUJ654732 PEC654732:PEF654732 PNY654732:POB654732 PXU654732:PXX654732 QHQ654732:QHT654732 QRM654732:QRP654732 RBI654732:RBL654732 RLE654732:RLH654732 RVA654732:RVD654732 SEW654732:SEZ654732 SOS654732:SOV654732 SYO654732:SYR654732 TIK654732:TIN654732 TSG654732:TSJ654732 UCC654732:UCF654732 ULY654732:UMB654732 UVU654732:UVX654732 VFQ654732:VFT654732 VPM654732:VPP654732 VZI654732:VZL654732 WJE654732:WJH654732 WTA654732:WTD654732 F720266:J720266 GO720268:GR720268 QK720268:QN720268 AAG720268:AAJ720268 AKC720268:AKF720268 ATY720268:AUB720268 BDU720268:BDX720268 BNQ720268:BNT720268 BXM720268:BXP720268 CHI720268:CHL720268 CRE720268:CRH720268 DBA720268:DBD720268 DKW720268:DKZ720268 DUS720268:DUV720268 EEO720268:EER720268 EOK720268:EON720268 EYG720268:EYJ720268 FIC720268:FIF720268 FRY720268:FSB720268 GBU720268:GBX720268 GLQ720268:GLT720268 GVM720268:GVP720268 HFI720268:HFL720268 HPE720268:HPH720268 HZA720268:HZD720268 IIW720268:IIZ720268 ISS720268:ISV720268 JCO720268:JCR720268 JMK720268:JMN720268 JWG720268:JWJ720268 KGC720268:KGF720268 KPY720268:KQB720268 KZU720268:KZX720268 LJQ720268:LJT720268 LTM720268:LTP720268 MDI720268:MDL720268 MNE720268:MNH720268 MXA720268:MXD720268 NGW720268:NGZ720268 NQS720268:NQV720268 OAO720268:OAR720268 OKK720268:OKN720268 OUG720268:OUJ720268 PEC720268:PEF720268 PNY720268:POB720268 PXU720268:PXX720268 QHQ720268:QHT720268 QRM720268:QRP720268 RBI720268:RBL720268 RLE720268:RLH720268 RVA720268:RVD720268 SEW720268:SEZ720268 SOS720268:SOV720268 SYO720268:SYR720268 TIK720268:TIN720268 TSG720268:TSJ720268 UCC720268:UCF720268 ULY720268:UMB720268 UVU720268:UVX720268 VFQ720268:VFT720268 VPM720268:VPP720268 VZI720268:VZL720268 WJE720268:WJH720268 WTA720268:WTD720268 F785802:J785802 GO785804:GR785804 QK785804:QN785804 AAG785804:AAJ785804 AKC785804:AKF785804 ATY785804:AUB785804 BDU785804:BDX785804 BNQ785804:BNT785804 BXM785804:BXP785804 CHI785804:CHL785804 CRE785804:CRH785804 DBA785804:DBD785804 DKW785804:DKZ785804 DUS785804:DUV785804 EEO785804:EER785804 EOK785804:EON785804 EYG785804:EYJ785804 FIC785804:FIF785804 FRY785804:FSB785804 GBU785804:GBX785804 GLQ785804:GLT785804 GVM785804:GVP785804 HFI785804:HFL785804 HPE785804:HPH785804 HZA785804:HZD785804 IIW785804:IIZ785804 ISS785804:ISV785804 JCO785804:JCR785804 JMK785804:JMN785804 JWG785804:JWJ785804 KGC785804:KGF785804 KPY785804:KQB785804 KZU785804:KZX785804 LJQ785804:LJT785804 LTM785804:LTP785804 MDI785804:MDL785804 MNE785804:MNH785804 MXA785804:MXD785804 NGW785804:NGZ785804 NQS785804:NQV785804 OAO785804:OAR785804 OKK785804:OKN785804 OUG785804:OUJ785804 PEC785804:PEF785804 PNY785804:POB785804 PXU785804:PXX785804 QHQ785804:QHT785804 QRM785804:QRP785804 RBI785804:RBL785804 RLE785804:RLH785804 RVA785804:RVD785804 SEW785804:SEZ785804 SOS785804:SOV785804 SYO785804:SYR785804 TIK785804:TIN785804 TSG785804:TSJ785804 UCC785804:UCF785804 ULY785804:UMB785804 UVU785804:UVX785804 VFQ785804:VFT785804 VPM785804:VPP785804 VZI785804:VZL785804 WJE785804:WJH785804 WTA785804:WTD785804 F851338:J851338 GO851340:GR851340 QK851340:QN851340 AAG851340:AAJ851340 AKC851340:AKF851340 ATY851340:AUB851340 BDU851340:BDX851340 BNQ851340:BNT851340 BXM851340:BXP851340 CHI851340:CHL851340 CRE851340:CRH851340 DBA851340:DBD851340 DKW851340:DKZ851340 DUS851340:DUV851340 EEO851340:EER851340 EOK851340:EON851340 EYG851340:EYJ851340 FIC851340:FIF851340 FRY851340:FSB851340 GBU851340:GBX851340 GLQ851340:GLT851340 GVM851340:GVP851340 HFI851340:HFL851340 HPE851340:HPH851340 HZA851340:HZD851340 IIW851340:IIZ851340 ISS851340:ISV851340 JCO851340:JCR851340 JMK851340:JMN851340 JWG851340:JWJ851340 KGC851340:KGF851340 KPY851340:KQB851340 KZU851340:KZX851340 LJQ851340:LJT851340 LTM851340:LTP851340 MDI851340:MDL851340 MNE851340:MNH851340 MXA851340:MXD851340 NGW851340:NGZ851340 NQS851340:NQV851340 OAO851340:OAR851340 OKK851340:OKN851340 OUG851340:OUJ851340 PEC851340:PEF851340 PNY851340:POB851340 PXU851340:PXX851340 QHQ851340:QHT851340 QRM851340:QRP851340 RBI851340:RBL851340 RLE851340:RLH851340 RVA851340:RVD851340 SEW851340:SEZ851340 SOS851340:SOV851340 SYO851340:SYR851340 TIK851340:TIN851340 TSG851340:TSJ851340 UCC851340:UCF851340 ULY851340:UMB851340 UVU851340:UVX851340 VFQ851340:VFT851340 VPM851340:VPP851340 VZI851340:VZL851340 WJE851340:WJH851340 WTA851340:WTD851340 F916874:J916874 GO916876:GR916876 QK916876:QN916876 AAG916876:AAJ916876 AKC916876:AKF916876 ATY916876:AUB916876 BDU916876:BDX916876 BNQ916876:BNT916876 BXM916876:BXP916876 CHI916876:CHL916876 CRE916876:CRH916876 DBA916876:DBD916876 DKW916876:DKZ916876 DUS916876:DUV916876 EEO916876:EER916876 EOK916876:EON916876 EYG916876:EYJ916876 FIC916876:FIF916876 FRY916876:FSB916876 GBU916876:GBX916876 GLQ916876:GLT916876 GVM916876:GVP916876 HFI916876:HFL916876 HPE916876:HPH916876 HZA916876:HZD916876 IIW916876:IIZ916876 ISS916876:ISV916876 JCO916876:JCR916876 JMK916876:JMN916876 JWG916876:JWJ916876 KGC916876:KGF916876 KPY916876:KQB916876 KZU916876:KZX916876 LJQ916876:LJT916876 LTM916876:LTP916876 MDI916876:MDL916876 MNE916876:MNH916876 MXA916876:MXD916876 NGW916876:NGZ916876 NQS916876:NQV916876 OAO916876:OAR916876 OKK916876:OKN916876 OUG916876:OUJ916876 PEC916876:PEF916876 PNY916876:POB916876 PXU916876:PXX916876 QHQ916876:QHT916876 QRM916876:QRP916876 RBI916876:RBL916876 RLE916876:RLH916876 RVA916876:RVD916876 SEW916876:SEZ916876 SOS916876:SOV916876 SYO916876:SYR916876 TIK916876:TIN916876 TSG916876:TSJ916876 UCC916876:UCF916876 ULY916876:UMB916876 UVU916876:UVX916876 VFQ916876:VFT916876 VPM916876:VPP916876 VZI916876:VZL916876 WJE916876:WJH916876 WTA916876:WTD916876 F982410:J982410 GO982412:GR982412 QK982412:QN982412 AAG982412:AAJ982412 AKC982412:AKF982412 ATY982412:AUB982412 BDU982412:BDX982412 BNQ982412:BNT982412 BXM982412:BXP982412 CHI982412:CHL982412 CRE982412:CRH982412 DBA982412:DBD982412 DKW982412:DKZ982412 DUS982412:DUV982412 EEO982412:EER982412 EOK982412:EON982412 EYG982412:EYJ982412 FIC982412:FIF982412 FRY982412:FSB982412 GBU982412:GBX982412 GLQ982412:GLT982412 GVM982412:GVP982412 HFI982412:HFL982412 HPE982412:HPH982412 HZA982412:HZD982412 IIW982412:IIZ982412 ISS982412:ISV982412 JCO982412:JCR982412 JMK982412:JMN982412 JWG982412:JWJ982412 KGC982412:KGF982412 KPY982412:KQB982412 KZU982412:KZX982412 LJQ982412:LJT982412 LTM982412:LTP982412 MDI982412:MDL982412 MNE982412:MNH982412 MXA982412:MXD982412 NGW982412:NGZ982412 NQS982412:NQV982412 OAO982412:OAR982412 OKK982412:OKN982412 OUG982412:OUJ982412 PEC982412:PEF982412 PNY982412:POB982412 PXU982412:PXX982412 QHQ982412:QHT982412 QRM982412:QRP982412 RBI982412:RBL982412 RLE982412:RLH982412 RVA982412:RVD982412 SEW982412:SEZ982412 SOS982412:SOV982412 SYO982412:SYR982412 TIK982412:TIN982412 TSG982412:TSJ982412 UCC982412:UCF982412 ULY982412:UMB982412 UVU982412:UVX982412 VFQ982412:VFT982412 VPM982412:VPP982412 VZI982412:VZL982412 WJE982412:WJH982412" xr:uid="{00000000-0002-0000-0100-000006000000}">
      <formula1>1</formula1>
      <formula2>100</formula2>
    </dataValidation>
    <dataValidation type="list" allowBlank="1" showInputMessage="1" showErrorMessage="1" sqref="E49:E60 F46 L46" xr:uid="{158D13CC-32C5-4EFD-9B82-DA2433C0B63A}">
      <formula1>"Yes,No"</formula1>
    </dataValidation>
    <dataValidation type="list" allowBlank="1" showInputMessage="1" showErrorMessage="1" sqref="E18:G18" xr:uid="{213124FB-9E76-4D69-B2B6-A0FF77D624B6}">
      <formula1>Company_Type</formula1>
    </dataValidation>
    <dataValidation allowBlank="1" showInputMessage="1" showErrorMessage="1" promptTitle="Expected Format" prompt="YYYY-MM-DD" sqref="E17:G17" xr:uid="{956A4368-9191-4B1C-B894-4B842227DCAA}"/>
    <dataValidation type="list" allowBlank="1" showInputMessage="1" showErrorMessage="1" sqref="E19:G19" xr:uid="{51C47DE9-BF6D-4EAB-8D46-1A3837CE0943}">
      <formula1>Industry</formula1>
    </dataValidation>
    <dataValidation allowBlank="1" showInputMessage="1" showErrorMessage="1" promptTitle="Legal Entity International Name" prompt="In English" sqref="E6" xr:uid="{D501FA2C-3F65-4ACF-AF76-EC8C7DF18EAC}"/>
    <dataValidation type="list" allowBlank="1" showInputMessage="1" showErrorMessage="1" sqref="F49:F60" xr:uid="{E80EF0B1-8647-49CB-A4C0-1C721EE7032A}">
      <formula1>"Main Customer"</formula1>
    </dataValidation>
    <dataValidation allowBlank="1" showInputMessage="1" showErrorMessage="1" promptTitle="Group Name" prompt="Indicate the Group Name if the company is part of a larger group/holding" sqref="E20:G20" xr:uid="{4563B44D-BCEA-49DE-9BB8-8018B1825706}"/>
    <dataValidation type="list" allowBlank="1" showInputMessage="1" showErrorMessage="1" sqref="E23 G23" xr:uid="{7FE3F34B-13D2-4E72-A133-6C710DCDAB6F}">
      <formula1>"Domestic,Regional,Global"</formula1>
    </dataValidation>
    <dataValidation type="textLength" allowBlank="1" showInputMessage="1" showErrorMessage="1" error="Not more than 35 characters allowed." promptTitle="Delivering Address" prompt="To be filled only if different from Invoicing Address" sqref="I9" xr:uid="{6C333A0A-4D12-44F5-AEB9-E71A08351190}">
      <formula1>1</formula1>
      <formula2>35</formula2>
    </dataValidation>
    <dataValidation type="list" allowBlank="1" showInputMessage="1" showErrorMessage="1" sqref="L45" xr:uid="{68C086C3-C1F2-4466-8B3F-0C9F2F57928E}">
      <formula1>"Goods,Services,Both"</formula1>
    </dataValidation>
    <dataValidation allowBlank="1" showInputMessage="1" showErrorMessage="1" promptTitle="IBAN" prompt="Please add your IBAN number without space._x000a__x000a_Note : If you don't have IBAN, write &quot;N/A&quot; in the cell" sqref="E66:G66" xr:uid="{2762BDD9-6D00-4922-81F7-976D7F6D4672}"/>
    <dataValidation allowBlank="1" showInputMessage="1" showErrorMessage="1" prompt="Please also provide an official document to certify your bank details are correct" sqref="J63:L63" xr:uid="{79E24F7A-2ED0-4F49-BC24-6604F77F762A}"/>
    <dataValidation allowBlank="1" showInputMessage="1" showErrorMessage="1" promptTitle="ABAN" prompt="Only for US Suppliers._x000a_Please also provide Swift Code and Account Number._x000a__x000a_Note : Default Currency must be USD for ABAN._x000a_If the Currency is not USD, then please provide an IBAN in cell above." sqref="J68:L68 E68:G68" xr:uid="{11A22019-CB9C-4ED8-ABCE-C87CFDDD838E}"/>
    <dataValidation allowBlank="1" showInputMessage="1" showErrorMessage="1" promptTitle="FACTORING ?" prompt="Please enter FACTORING COMPANY bank details in case your company is using debt factoring." sqref="E63:G63" xr:uid="{ABB88CAC-62D5-4270-BC73-C3B5F0FB6037}"/>
    <dataValidation allowBlank="1" showInputMessage="1" showErrorMessage="1" promptTitle="Main Customers of the company" prompt="Provide name and percentage of company TO (-- %)" sqref="E24:L24" xr:uid="{554D799E-7650-46A6-B244-868B31E898BC}"/>
    <dataValidation allowBlank="1" showInputMessage="1" showErrorMessage="1" promptTitle="Main Automotive Customers" prompt="Provide name and percentage of company TO (-- %)" sqref="E25:L25" xr:uid="{25A68946-B2CC-4C58-841B-931577D4847F}"/>
    <dataValidation allowBlank="1" showInputMessage="1" showErrorMessage="1" promptTitle="Country Prefix" prompt="Enter the Country Prefix (+xx)_x000a_" sqref="J21" xr:uid="{C3CA30A7-47C9-48CF-8E85-B162C3DB9B53}"/>
  </dataValidations>
  <pageMargins left="0.5" right="0.5" top="0.75" bottom="0" header="0.3" footer="0"/>
  <pageSetup paperSize="9" scale="52" orientation="portrait" r:id="rId3"/>
  <headerFooter>
    <oddFooter>&amp;R&amp;1#&amp;"Barlow"&amp;8&amp;K000000PUBLIC</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B956C04A-234E-4F54-B6F3-96088C67CF14}">
          <x14:formula1>
            <xm:f>Tabels!$AC$7:$AC$56</xm:f>
          </x14:formula1>
          <xm:sqref>E11 I11</xm:sqref>
        </x14:dataValidation>
        <x14:dataValidation type="list" allowBlank="1" showInputMessage="1" showErrorMessage="1" xr:uid="{D9641A4E-F08D-4FDD-893F-C50AACFCA8C8}">
          <x14:formula1>
            <xm:f>Tabels!$T$7:$T$22</xm:f>
          </x14:formula1>
          <xm:sqref>G49:G60</xm:sqref>
        </x14:dataValidation>
        <x14:dataValidation type="list" allowBlank="1" showInputMessage="1" showErrorMessage="1" xr:uid="{C70AD9CA-8757-446D-88FF-6C2619483E62}">
          <x14:formula1>
            <xm:f>Tabels!$J$7:$J$17</xm:f>
          </x14:formula1>
          <xm:sqref>K49:K60</xm:sqref>
        </x14:dataValidation>
        <x14:dataValidation type="list" allowBlank="1" error="Not more than 16 digits allowed." xr:uid="{C07421A7-F890-4DA7-AEC9-783DC8B1D79E}">
          <x14:formula1>
            <xm:f>Tabels!$BS$7:$BS$20</xm:f>
          </x14:formula1>
          <xm:sqref>J55:J60 I49:I60</xm:sqref>
        </x14:dataValidation>
        <x14:dataValidation type="list" allowBlank="1" showInputMessage="1" showErrorMessage="1" xr:uid="{F0228EF0-CEEA-4F8C-AE33-12DD1A5EF4A0}">
          <x14:formula1>
            <xm:f>Tabels!$AT$9:$AT$15</xm:f>
          </x14:formula1>
          <xm:sqref>C34:C36 C31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7E15-90E6-4521-92AF-D28EF49BC5D1}">
  <dimension ref="A1:AT16446"/>
  <sheetViews>
    <sheetView showGridLines="0" zoomScale="85" zoomScaleNormal="85" workbookViewId="0">
      <pane ySplit="2" topLeftCell="A91" activePane="bottomLeft" state="frozen"/>
      <selection activeCell="G27" sqref="G27"/>
      <selection pane="bottomLeft" activeCell="G27" sqref="G27"/>
    </sheetView>
  </sheetViews>
  <sheetFormatPr defaultColWidth="8.85546875" defaultRowHeight="15" outlineLevelRow="1"/>
  <cols>
    <col min="1" max="1" width="3.7109375" style="195" customWidth="1"/>
    <col min="2" max="2" width="12.28515625" style="74" customWidth="1"/>
    <col min="3" max="3" width="11.7109375" style="74" customWidth="1"/>
    <col min="4" max="4" width="34.7109375" style="195" customWidth="1"/>
    <col min="5" max="5" width="43.28515625" style="195" bestFit="1" customWidth="1"/>
    <col min="6" max="6" width="34.28515625" style="195" customWidth="1"/>
    <col min="7" max="7" width="22.140625" style="195" customWidth="1"/>
    <col min="8" max="8" width="16.42578125" style="195" bestFit="1" customWidth="1"/>
    <col min="9" max="10" width="8.85546875" style="195"/>
    <col min="11" max="11" width="13.5703125" style="195" bestFit="1" customWidth="1"/>
    <col min="12" max="13" width="30.42578125" style="195" bestFit="1" customWidth="1"/>
    <col min="14" max="14" width="17.42578125" style="195" bestFit="1" customWidth="1"/>
    <col min="15" max="15" width="22.42578125" style="195" customWidth="1"/>
    <col min="16" max="16" width="12.5703125" style="195" customWidth="1"/>
    <col min="17" max="17" width="15.42578125" style="195" bestFit="1" customWidth="1"/>
    <col min="18" max="18" width="24.42578125" style="195" bestFit="1" customWidth="1"/>
    <col min="19" max="19" width="11.5703125" style="195" bestFit="1" customWidth="1"/>
    <col min="20" max="20" width="17.42578125" style="195" bestFit="1" customWidth="1"/>
    <col min="21" max="21" width="17.85546875" style="195" customWidth="1"/>
    <col min="22" max="22" width="11.5703125" style="195" bestFit="1" customWidth="1"/>
    <col min="23" max="23" width="18.42578125" style="195" bestFit="1" customWidth="1"/>
    <col min="24" max="24" width="18.5703125" style="195" bestFit="1" customWidth="1"/>
    <col min="25" max="25" width="23.85546875" style="195" bestFit="1" customWidth="1"/>
    <col min="26" max="26" width="19.140625" style="195" bestFit="1" customWidth="1"/>
    <col min="27" max="28" width="18.5703125" style="195" bestFit="1" customWidth="1"/>
    <col min="29" max="29" width="20.5703125" style="195" bestFit="1" customWidth="1"/>
    <col min="30" max="31" width="15.85546875" style="195" bestFit="1" customWidth="1"/>
    <col min="32" max="38" width="18.5703125" style="195" customWidth="1"/>
    <col min="39" max="42" width="23.140625" style="195" customWidth="1"/>
    <col min="43" max="43" width="28.5703125" style="195" customWidth="1"/>
    <col min="44" max="46" width="23.140625" style="195" customWidth="1"/>
    <col min="47" max="47" width="21.42578125" style="195" customWidth="1"/>
    <col min="48" max="48" width="38" style="195" bestFit="1" customWidth="1"/>
    <col min="49" max="49" width="21.42578125" style="195" customWidth="1"/>
    <col min="50" max="50" width="24.42578125" style="195" bestFit="1" customWidth="1"/>
    <col min="51" max="51" width="8.85546875" style="195"/>
    <col min="52" max="52" width="24.85546875" style="195" bestFit="1" customWidth="1"/>
    <col min="53" max="53" width="43.42578125" style="195" bestFit="1" customWidth="1"/>
    <col min="54" max="16384" width="8.85546875" style="195"/>
  </cols>
  <sheetData>
    <row r="1" spans="1:46" ht="15.75" thickBot="1">
      <c r="A1" s="194"/>
      <c r="B1" s="211"/>
      <c r="C1" s="211"/>
      <c r="D1" s="194"/>
      <c r="E1" s="194"/>
      <c r="F1" s="194"/>
      <c r="G1" s="194"/>
      <c r="H1" s="194"/>
    </row>
    <row r="2" spans="1:46" s="199" customFormat="1" ht="24" thickBot="1">
      <c r="A2" s="196"/>
      <c r="B2" s="193" t="s">
        <v>2170</v>
      </c>
      <c r="C2" s="193" t="s">
        <v>2171</v>
      </c>
      <c r="D2" s="197" t="s">
        <v>2172</v>
      </c>
      <c r="E2" s="198" t="s">
        <v>2173</v>
      </c>
      <c r="F2" s="196"/>
      <c r="G2" s="196"/>
      <c r="H2" s="196"/>
      <c r="AM2" s="200" t="e">
        <f>+IF(ISBLANK('1. SUPPLIER Input'!#REF!),"",TRIM('1. SUPPLIER Input'!#REF!))</f>
        <v>#REF!</v>
      </c>
      <c r="AN2" s="200" t="e">
        <f>IF(ISBLANK('1. SUPPLIER Input'!#REF!),"",TRIM('1. SUPPLIER Input'!#REF!))</f>
        <v>#REF!</v>
      </c>
      <c r="AO2" s="200" t="e">
        <f>IF(ISBLANK('1. SUPPLIER Input'!#REF!),"",('1. SUPPLIER Input'!#REF!))</f>
        <v>#REF!</v>
      </c>
      <c r="AP2" s="200" t="e">
        <f>+'1. SUPPLIER Input'!#REF!</f>
        <v>#REF!</v>
      </c>
      <c r="AQ2" s="200" t="e">
        <f>+'1. SUPPLIER Input'!#REF!</f>
        <v>#REF!</v>
      </c>
      <c r="AR2" s="200" t="e">
        <f>'1. SUPPLIER Input'!#REF!</f>
        <v>#REF!</v>
      </c>
      <c r="AS2" s="200" t="e">
        <f>+'1. SUPPLIER Input'!#REF!</f>
        <v>#REF!</v>
      </c>
      <c r="AT2" s="200"/>
    </row>
    <row r="3" spans="1:46" ht="15.6" customHeight="1">
      <c r="A3" s="194"/>
      <c r="B3" s="564" t="s">
        <v>2174</v>
      </c>
      <c r="C3" s="565" t="s">
        <v>1</v>
      </c>
      <c r="D3" s="201" t="s">
        <v>2175</v>
      </c>
      <c r="E3" s="223" t="s">
        <v>2176</v>
      </c>
      <c r="F3" s="214"/>
      <c r="G3" s="194"/>
      <c r="H3" s="194"/>
      <c r="J3" s="203"/>
      <c r="AM3" s="204"/>
      <c r="AN3" s="204"/>
      <c r="AO3" s="204"/>
      <c r="AP3" s="204"/>
      <c r="AQ3" s="204"/>
      <c r="AR3" s="204"/>
      <c r="AS3" s="204"/>
      <c r="AT3" s="204"/>
    </row>
    <row r="4" spans="1:46" ht="15.75">
      <c r="A4" s="194"/>
      <c r="B4" s="559"/>
      <c r="C4" s="566"/>
      <c r="D4" s="189" t="s">
        <v>4</v>
      </c>
      <c r="E4" s="190" t="e">
        <f>'1. SUPPLIER Input'!#REF!</f>
        <v>#REF!</v>
      </c>
      <c r="F4" s="214"/>
      <c r="G4" s="194"/>
      <c r="H4" s="194"/>
      <c r="J4" s="203"/>
      <c r="AM4" s="204"/>
      <c r="AN4" s="204"/>
      <c r="AO4" s="204"/>
      <c r="AP4" s="204"/>
      <c r="AQ4" s="204"/>
      <c r="AR4" s="204"/>
      <c r="AS4" s="204"/>
      <c r="AT4" s="204"/>
    </row>
    <row r="5" spans="1:46" ht="15.75">
      <c r="A5" s="194"/>
      <c r="B5" s="559"/>
      <c r="C5" s="566"/>
      <c r="D5" s="189" t="s">
        <v>49</v>
      </c>
      <c r="E5" s="190" t="e">
        <f>+IF('1. SUPPLIER Input'!#REF!="4. Intercompany","Yes","No")</f>
        <v>#REF!</v>
      </c>
      <c r="F5" s="215"/>
      <c r="G5" s="215"/>
      <c r="H5" s="216"/>
      <c r="I5" s="205"/>
      <c r="J5" s="205"/>
      <c r="AM5" s="204" t="str">
        <f>+IF(ISBLANK('1. SUPPLIER Input'!$D29),"",TRIM('1. SUPPLIER Input'!$D29))</f>
        <v/>
      </c>
      <c r="AN5" s="204" t="str">
        <f>IF(ISBLANK('1. SUPPLIER Input'!$E29),"",TRIM('1. SUPPLIER Input'!$E29))</f>
        <v/>
      </c>
      <c r="AO5" s="204" t="str">
        <f>IF(ISBLANK('1. SUPPLIER Input'!$F29),"",('1. SUPPLIER Input'!$F29))</f>
        <v/>
      </c>
      <c r="AP5" s="204" t="e">
        <f>+'1. SUPPLIER Input'!#REF!</f>
        <v>#REF!</v>
      </c>
      <c r="AQ5" s="204">
        <f>+'1. SUPPLIER Input'!$G29</f>
        <v>0</v>
      </c>
      <c r="AR5" s="204">
        <f>'1. SUPPLIER Input'!K29</f>
        <v>0</v>
      </c>
      <c r="AS5" s="204" t="str">
        <f>+'1. SUPPLIER Input'!$C29</f>
        <v>Sales Account Mgr.*</v>
      </c>
      <c r="AT5" s="204"/>
    </row>
    <row r="6" spans="1:46" ht="15.75">
      <c r="A6" s="194"/>
      <c r="B6" s="559"/>
      <c r="C6" s="566"/>
      <c r="D6" s="189" t="s">
        <v>2177</v>
      </c>
      <c r="E6" s="190" t="e">
        <f>'1. SUPPLIER Input'!#REF!</f>
        <v>#REF!</v>
      </c>
      <c r="F6" s="216"/>
      <c r="G6" s="216"/>
      <c r="H6" s="216"/>
      <c r="I6" s="205"/>
      <c r="J6" s="205"/>
      <c r="AM6" s="204" t="str">
        <f>+IF(ISBLANK('1. SUPPLIER Input'!$D31),"",TRIM('1. SUPPLIER Input'!$D31))</f>
        <v/>
      </c>
      <c r="AN6" s="204" t="str">
        <f>IF(ISBLANK('1. SUPPLIER Input'!$E31),"",TRIM('1. SUPPLIER Input'!$E31))</f>
        <v/>
      </c>
      <c r="AO6" s="204" t="str">
        <f>IF(ISBLANK('1. SUPPLIER Input'!$F31),"",('1. SUPPLIER Input'!$F31))</f>
        <v/>
      </c>
      <c r="AP6" s="204" t="e">
        <f>+'1. SUPPLIER Input'!#REF!</f>
        <v>#REF!</v>
      </c>
      <c r="AQ6" s="204">
        <f>+'1. SUPPLIER Input'!$G31</f>
        <v>0</v>
      </c>
      <c r="AR6" s="204">
        <f>'1. SUPPLIER Input'!K31</f>
        <v>0</v>
      </c>
      <c r="AS6" s="204" t="str">
        <f>+'1. SUPPLIER Input'!$C31</f>
        <v>Accounting Dept.*</v>
      </c>
      <c r="AT6" s="204"/>
    </row>
    <row r="7" spans="1:46" ht="15.75">
      <c r="A7" s="194"/>
      <c r="B7" s="559"/>
      <c r="C7" s="566"/>
      <c r="D7" s="189" t="s">
        <v>2178</v>
      </c>
      <c r="E7" s="190" t="e">
        <f>+'1. SUPPLIER Input'!#REF!</f>
        <v>#REF!</v>
      </c>
      <c r="F7" s="215"/>
      <c r="G7" s="215"/>
      <c r="H7" s="216"/>
      <c r="I7" s="205"/>
      <c r="J7" s="205"/>
      <c r="AM7" s="204" t="str">
        <f>+IF(ISBLANK('1. SUPPLIER Input'!$D34),"",TRIM('1. SUPPLIER Input'!$D34))</f>
        <v/>
      </c>
      <c r="AN7" s="204" t="str">
        <f>IF(ISBLANK('1. SUPPLIER Input'!$E34),"",TRIM('1. SUPPLIER Input'!$E34))</f>
        <v/>
      </c>
      <c r="AO7" s="204" t="str">
        <f>IF(ISBLANK('1. SUPPLIER Input'!$F34),"",('1. SUPPLIER Input'!$F34))</f>
        <v/>
      </c>
      <c r="AP7" s="204" t="e">
        <f>+'1. SUPPLIER Input'!#REF!</f>
        <v>#REF!</v>
      </c>
      <c r="AQ7" s="204">
        <f>+'1. SUPPLIER Input'!$G34</f>
        <v>0</v>
      </c>
      <c r="AR7" s="204">
        <f>'1. SUPPLIER Input'!K34</f>
        <v>0</v>
      </c>
      <c r="AS7" s="204" t="str">
        <f>+'1. SUPPLIER Input'!$C34</f>
        <v>Quality Dept.</v>
      </c>
      <c r="AT7" s="204"/>
    </row>
    <row r="8" spans="1:46" ht="15.75">
      <c r="A8" s="194"/>
      <c r="B8" s="559"/>
      <c r="C8" s="566"/>
      <c r="D8" s="189" t="s">
        <v>2179</v>
      </c>
      <c r="E8" s="190" t="e">
        <f>+'1. SUPPLIER Input'!#REF!</f>
        <v>#REF!</v>
      </c>
      <c r="F8" s="214"/>
      <c r="G8" s="194"/>
      <c r="H8" s="194"/>
      <c r="AM8" s="204" t="str">
        <f>+IF(ISBLANK('1. SUPPLIER Input'!$D35),"",TRIM('1. SUPPLIER Input'!$D35))</f>
        <v/>
      </c>
      <c r="AN8" s="204" t="str">
        <f>IF(ISBLANK('1. SUPPLIER Input'!$E35),"",TRIM('1. SUPPLIER Input'!$E35))</f>
        <v/>
      </c>
      <c r="AO8" s="204" t="str">
        <f>IF(ISBLANK('1. SUPPLIER Input'!$F35),"",('1. SUPPLIER Input'!$F35))</f>
        <v/>
      </c>
      <c r="AP8" s="204" t="e">
        <f>+'1. SUPPLIER Input'!#REF!</f>
        <v>#REF!</v>
      </c>
      <c r="AQ8" s="204">
        <f>+'1. SUPPLIER Input'!$G35</f>
        <v>0</v>
      </c>
      <c r="AR8" s="204">
        <f>'1. SUPPLIER Input'!K35</f>
        <v>0</v>
      </c>
      <c r="AS8" s="204" t="str">
        <f>+'1. SUPPLIER Input'!$C35</f>
        <v>Engineering Dept.</v>
      </c>
      <c r="AT8" s="204"/>
    </row>
    <row r="9" spans="1:46" ht="15.75">
      <c r="A9" s="194"/>
      <c r="B9" s="559"/>
      <c r="C9" s="566"/>
      <c r="D9" s="189" t="s">
        <v>110</v>
      </c>
      <c r="E9" s="190" t="e">
        <f>+'1. SUPPLIER Input'!#REF!</f>
        <v>#REF!</v>
      </c>
      <c r="F9" s="214"/>
      <c r="G9" s="194"/>
      <c r="H9" s="194"/>
      <c r="AM9" s="204" t="str">
        <f>+IF(ISBLANK('1. SUPPLIER Input'!$D36),"",TRIM('1. SUPPLIER Input'!$D36))</f>
        <v/>
      </c>
      <c r="AN9" s="204" t="str">
        <f>IF(ISBLANK('1. SUPPLIER Input'!$E36),"",TRIM('1. SUPPLIER Input'!$E36))</f>
        <v/>
      </c>
      <c r="AO9" s="204" t="str">
        <f>IF(ISBLANK('1. SUPPLIER Input'!$F36),"",('1. SUPPLIER Input'!$F36))</f>
        <v/>
      </c>
      <c r="AP9" s="204" t="e">
        <f>+'1. SUPPLIER Input'!#REF!</f>
        <v>#REF!</v>
      </c>
      <c r="AQ9" s="204">
        <f>+'1. SUPPLIER Input'!$G36</f>
        <v>0</v>
      </c>
      <c r="AR9" s="204">
        <f>'1. SUPPLIER Input'!K36</f>
        <v>0</v>
      </c>
      <c r="AS9" s="204" t="str">
        <f>+'1. SUPPLIER Input'!$C36</f>
        <v>Logistic Dept.</v>
      </c>
      <c r="AT9" s="204"/>
    </row>
    <row r="10" spans="1:46" ht="16.5" thickBot="1">
      <c r="A10" s="194"/>
      <c r="B10" s="559"/>
      <c r="C10" s="567"/>
      <c r="D10" s="189" t="s">
        <v>2180</v>
      </c>
      <c r="E10" s="190" t="s">
        <v>3</v>
      </c>
      <c r="F10" s="214"/>
      <c r="G10" s="194"/>
      <c r="H10" s="194"/>
      <c r="AM10" s="204" t="str">
        <f>+IF(ISBLANK('1. SUPPLIER Input'!$D42),"",TRIM('1. SUPPLIER Input'!$D42))</f>
        <v/>
      </c>
      <c r="AN10" s="204" t="str">
        <f>IF(ISBLANK('1. SUPPLIER Input'!$E42),"",TRIM('1. SUPPLIER Input'!$E42))</f>
        <v/>
      </c>
      <c r="AO10" s="204" t="str">
        <f>IF(ISBLANK('1. SUPPLIER Input'!$F42),"",('1. SUPPLIER Input'!$F42))</f>
        <v/>
      </c>
      <c r="AP10" s="204" t="e">
        <f>+'1. SUPPLIER Input'!#REF!</f>
        <v>#REF!</v>
      </c>
      <c r="AQ10" s="204">
        <f>+'1. SUPPLIER Input'!$G42</f>
        <v>0</v>
      </c>
      <c r="AR10" s="204">
        <f>'1. SUPPLIER Input'!K42</f>
        <v>0</v>
      </c>
      <c r="AS10" s="204" t="str">
        <f>+'1. SUPPLIER Input'!$C42</f>
        <v>Product Safety &amp; Compl.*</v>
      </c>
      <c r="AT10" s="204"/>
    </row>
    <row r="11" spans="1:46" ht="15.75">
      <c r="A11" s="194"/>
      <c r="B11" s="559"/>
      <c r="C11" s="565" t="s">
        <v>2181</v>
      </c>
      <c r="D11" s="206" t="s">
        <v>12</v>
      </c>
      <c r="E11" s="207" t="s">
        <v>2182</v>
      </c>
      <c r="F11" s="214"/>
      <c r="G11" s="194"/>
      <c r="H11" s="194"/>
      <c r="AT11" s="208" t="s">
        <v>2183</v>
      </c>
    </row>
    <row r="12" spans="1:46" ht="15.75">
      <c r="A12" s="194"/>
      <c r="B12" s="559"/>
      <c r="C12" s="566"/>
      <c r="D12" s="189" t="s">
        <v>2184</v>
      </c>
      <c r="E12" s="190">
        <f>IF('1. SUPPLIER Input'!$E$9&lt;&gt;"",TRIM('1. SUPPLIER Input'!$E$9),0)</f>
        <v>0</v>
      </c>
      <c r="F12" s="214"/>
      <c r="G12" s="194"/>
      <c r="H12" s="194"/>
    </row>
    <row r="13" spans="1:46" ht="15.75">
      <c r="A13" s="194"/>
      <c r="B13" s="559"/>
      <c r="C13" s="566"/>
      <c r="D13" s="189" t="s">
        <v>14</v>
      </c>
      <c r="E13" s="190">
        <f>IF('1. SUPPLIER Input'!$E$12&lt;&gt;"",IF($E$16="Sweden",(LEFT('1. SUPPLIER Input'!$E$12,3)&amp;" "&amp;RIGHT('1. SUPPLIER Input'!$E$12,2)),TRIM('1. SUPPLIER Input'!$E$12)),0)</f>
        <v>0</v>
      </c>
      <c r="F13" s="214"/>
      <c r="G13" s="194"/>
      <c r="H13" s="194"/>
    </row>
    <row r="14" spans="1:46" ht="15.75">
      <c r="A14" s="194"/>
      <c r="B14" s="559"/>
      <c r="C14" s="566"/>
      <c r="D14" s="189" t="s">
        <v>15</v>
      </c>
      <c r="E14" s="190">
        <f>+'1. SUPPLIER Input'!$E$13</f>
        <v>0</v>
      </c>
      <c r="F14" s="214"/>
      <c r="G14" s="194"/>
      <c r="H14" s="194"/>
    </row>
    <row r="15" spans="1:46" ht="15.75">
      <c r="A15" s="194"/>
      <c r="B15" s="559"/>
      <c r="C15" s="566"/>
      <c r="D15" s="189" t="s">
        <v>2185</v>
      </c>
      <c r="E15" s="190">
        <f>IF(ISBLANK('1. SUPPLIER Input'!$E$14),0,'1. SUPPLIER Input'!$E$14)</f>
        <v>0</v>
      </c>
      <c r="F15" s="214"/>
      <c r="G15" s="194"/>
      <c r="H15" s="194"/>
    </row>
    <row r="16" spans="1:46" ht="15.75">
      <c r="A16" s="194"/>
      <c r="B16" s="559"/>
      <c r="C16" s="566"/>
      <c r="D16" s="209" t="s">
        <v>18</v>
      </c>
      <c r="E16" s="210">
        <f>+'1. SUPPLIER Input'!$E$11</f>
        <v>0</v>
      </c>
      <c r="F16" s="214"/>
      <c r="G16" s="194"/>
      <c r="H16" s="194"/>
    </row>
    <row r="17" spans="1:8" ht="15.75">
      <c r="A17" s="194"/>
      <c r="B17" s="559"/>
      <c r="C17" s="566"/>
      <c r="D17" s="206" t="s">
        <v>2186</v>
      </c>
      <c r="E17" s="207" t="s">
        <v>2187</v>
      </c>
      <c r="F17" s="214"/>
      <c r="G17" s="194"/>
      <c r="H17" s="194"/>
    </row>
    <row r="18" spans="1:8" ht="15.75">
      <c r="A18" s="194"/>
      <c r="B18" s="559"/>
      <c r="C18" s="566"/>
      <c r="D18" s="189" t="s">
        <v>2188</v>
      </c>
      <c r="E18" s="190">
        <f>+'1. SUPPLIER Input'!$I$9</f>
        <v>0</v>
      </c>
      <c r="F18" s="214"/>
      <c r="G18" s="194"/>
      <c r="H18" s="194"/>
    </row>
    <row r="19" spans="1:8" ht="15.75">
      <c r="A19" s="194"/>
      <c r="B19" s="559"/>
      <c r="C19" s="566"/>
      <c r="D19" s="189" t="s">
        <v>2189</v>
      </c>
      <c r="E19" s="190">
        <f>IF('1. SUPPLIER Input'!$I$12&lt;&gt;"",IF($E$22="Sweden",(LEFT('1. SUPPLIER Input'!$I$12,3)&amp;" "&amp;RIGHT('1. SUPPLIER Input'!$I$12,2)),TRIM('1. SUPPLIER Input'!$I$12)),0)</f>
        <v>0</v>
      </c>
      <c r="F19" s="214"/>
      <c r="G19" s="194"/>
      <c r="H19" s="194"/>
    </row>
    <row r="20" spans="1:8" ht="15.75">
      <c r="A20" s="194"/>
      <c r="B20" s="559"/>
      <c r="C20" s="566"/>
      <c r="D20" s="189" t="s">
        <v>2190</v>
      </c>
      <c r="E20" s="190">
        <f>'1. SUPPLIER Input'!I13</f>
        <v>0</v>
      </c>
      <c r="F20" s="214"/>
      <c r="G20" s="194"/>
      <c r="H20" s="194"/>
    </row>
    <row r="21" spans="1:8" ht="15.75">
      <c r="A21" s="194"/>
      <c r="B21" s="559"/>
      <c r="C21" s="566"/>
      <c r="D21" s="189" t="s">
        <v>2191</v>
      </c>
      <c r="E21" s="190">
        <f>IF(ISBLANK('1. SUPPLIER Input'!$I$14),0,'1. SUPPLIER Input'!$I$14)</f>
        <v>0</v>
      </c>
      <c r="F21" s="214"/>
      <c r="G21" s="194"/>
      <c r="H21" s="194"/>
    </row>
    <row r="22" spans="1:8" ht="16.5" thickBot="1">
      <c r="A22" s="194"/>
      <c r="B22" s="559"/>
      <c r="C22" s="567"/>
      <c r="D22" s="191" t="s">
        <v>2192</v>
      </c>
      <c r="E22" s="192">
        <f>'1. SUPPLIER Input'!$I$11</f>
        <v>0</v>
      </c>
      <c r="F22" s="214"/>
      <c r="G22" s="194"/>
      <c r="H22" s="194"/>
    </row>
    <row r="23" spans="1:8" ht="15.6" customHeight="1">
      <c r="A23" s="194"/>
      <c r="B23" s="559"/>
      <c r="C23" s="565" t="s">
        <v>38</v>
      </c>
      <c r="D23" s="201" t="s">
        <v>22</v>
      </c>
      <c r="E23" s="202">
        <f>IF('1. SUPPLIER Input'!K21&lt;&gt;"",_xlfn.CONCAT('1. SUPPLIER Input'!$J$21,'1. SUPPLIER Input'!$L$21:$M$21),0)</f>
        <v>0</v>
      </c>
      <c r="F23" s="214"/>
      <c r="G23" s="194"/>
      <c r="H23" s="194"/>
    </row>
    <row r="24" spans="1:8" ht="15.75">
      <c r="A24" s="194"/>
      <c r="B24" s="559"/>
      <c r="C24" s="566"/>
      <c r="D24" s="189" t="s">
        <v>23</v>
      </c>
      <c r="E24" s="190" t="e">
        <f>IF('1. SUPPLIER Input'!#REF!&lt;&gt;"",_xlfn.CONCAT('1. SUPPLIER Input'!#REF!,'1. SUPPLIER Input'!$L$22:$M$22),0)</f>
        <v>#REF!</v>
      </c>
      <c r="F24" s="214"/>
      <c r="G24" s="194"/>
      <c r="H24" s="194"/>
    </row>
    <row r="25" spans="1:8" ht="15.75">
      <c r="A25" s="194"/>
      <c r="B25" s="559"/>
      <c r="C25" s="566"/>
      <c r="D25" s="189" t="s">
        <v>24</v>
      </c>
      <c r="E25" s="190">
        <f>IF(AND(('1. SUPPLIER Input'!$J$22=""),('1. SUPPLIER Input'!$G$29="")),0,IF(ISBLANK('1. SUPPLIER Input'!$J$22),TRIM('1. SUPPLIER Input'!$G$29),TRIM('1. SUPPLIER Input'!$J$22)))</f>
        <v>0</v>
      </c>
      <c r="F25" s="214"/>
      <c r="G25" s="194"/>
      <c r="H25" s="194"/>
    </row>
    <row r="26" spans="1:8" ht="15.75">
      <c r="A26" s="194"/>
      <c r="B26" s="559"/>
      <c r="C26" s="566"/>
      <c r="D26" s="189" t="s">
        <v>25</v>
      </c>
      <c r="E26" s="190">
        <f>+IF(ISBLANK('1. SUPPLIER Input'!$J$23),0,'1. SUPPLIER Input'!$J$23)</f>
        <v>0</v>
      </c>
      <c r="F26" s="214"/>
      <c r="G26" s="194"/>
      <c r="H26" s="194"/>
    </row>
    <row r="27" spans="1:8" ht="15.75">
      <c r="A27" s="194"/>
      <c r="B27" s="559"/>
      <c r="C27" s="566"/>
      <c r="D27" s="189" t="s">
        <v>28</v>
      </c>
      <c r="E27" s="190">
        <f>IF('1. SUPPLIER Input'!$J$19&lt;&gt;"",'1. SUPPLIER Input'!$J$19,0)</f>
        <v>0</v>
      </c>
      <c r="F27" s="214"/>
      <c r="G27" s="194"/>
      <c r="H27" s="194"/>
    </row>
    <row r="28" spans="1:8" ht="15.75">
      <c r="A28" s="194"/>
      <c r="B28" s="559"/>
      <c r="C28" s="566"/>
      <c r="D28" s="189" t="s">
        <v>26</v>
      </c>
      <c r="E28" s="190">
        <f>+IF(ISBLANK('1. SUPPLIER Input'!$J$18),0,'1. SUPPLIER Input'!$J$18)</f>
        <v>0</v>
      </c>
      <c r="F28" s="214"/>
      <c r="G28" s="194"/>
      <c r="H28" s="194"/>
    </row>
    <row r="29" spans="1:8" ht="15.6" customHeight="1">
      <c r="A29" s="194"/>
      <c r="B29" s="559"/>
      <c r="C29" s="566"/>
      <c r="D29" s="189" t="s">
        <v>47</v>
      </c>
      <c r="E29" s="190">
        <v>0</v>
      </c>
      <c r="F29" s="217"/>
      <c r="G29" s="194"/>
      <c r="H29" s="194"/>
    </row>
    <row r="30" spans="1:8" ht="16.5" thickBot="1">
      <c r="A30" s="194"/>
      <c r="B30" s="559"/>
      <c r="C30" s="567"/>
      <c r="D30" s="191" t="s">
        <v>2193</v>
      </c>
      <c r="E30" s="192" t="e">
        <f>IF('1. SUPPLIER Input'!#REF!&lt;&gt;"",'1. SUPPLIER Input'!#REF!,0)</f>
        <v>#REF!</v>
      </c>
      <c r="F30" s="214"/>
      <c r="G30" s="194"/>
      <c r="H30" s="194"/>
    </row>
    <row r="31" spans="1:8" ht="15.6" customHeight="1">
      <c r="A31" s="194"/>
      <c r="B31" s="559"/>
      <c r="C31" s="565" t="s">
        <v>53</v>
      </c>
      <c r="D31" s="201" t="s">
        <v>104</v>
      </c>
      <c r="E31" s="202" t="e">
        <f>IF('1. SUPPLIER Input'!#REF!&lt;&gt;"",'1. SUPPLIER Input'!#REF!,0)</f>
        <v>#REF!</v>
      </c>
      <c r="F31" s="218"/>
      <c r="G31" s="194"/>
      <c r="H31" s="194"/>
    </row>
    <row r="32" spans="1:8" ht="15.75">
      <c r="A32" s="194"/>
      <c r="B32" s="559"/>
      <c r="C32" s="566"/>
      <c r="D32" s="189" t="s">
        <v>2194</v>
      </c>
      <c r="E32" s="190" t="e">
        <f>IF('1. SUPPLIER Input'!#REF!&lt;&gt;"",'1. SUPPLIER Input'!#REF!,0)</f>
        <v>#REF!</v>
      </c>
      <c r="F32" s="218"/>
      <c r="G32" s="194"/>
      <c r="H32" s="194"/>
    </row>
    <row r="33" spans="1:8" ht="15.75">
      <c r="A33" s="194"/>
      <c r="B33" s="559"/>
      <c r="C33" s="566"/>
      <c r="D33" s="189" t="s">
        <v>2195</v>
      </c>
      <c r="E33" s="190" t="e">
        <f>IF('1. SUPPLIER Input'!#REF!&lt;&gt;"",'1. SUPPLIER Input'!#REF!,0)</f>
        <v>#REF!</v>
      </c>
      <c r="F33" s="218"/>
      <c r="G33" s="194"/>
      <c r="H33" s="194"/>
    </row>
    <row r="34" spans="1:8" ht="15.75">
      <c r="A34" s="194"/>
      <c r="B34" s="559"/>
      <c r="C34" s="566"/>
      <c r="D34" s="189" t="s">
        <v>103</v>
      </c>
      <c r="E34" s="190" t="e">
        <f>IF($E$7="Indirect",_xlfn.CONCAT('1. SUPPLIER Input'!#REF!," ",'1. SUPPLIER Input'!#REF!),)</f>
        <v>#REF!</v>
      </c>
      <c r="F34" s="219"/>
      <c r="G34" s="194"/>
      <c r="H34" s="194"/>
    </row>
    <row r="35" spans="1:8" ht="16.5" thickBot="1">
      <c r="A35" s="194"/>
      <c r="B35" s="559"/>
      <c r="C35" s="567"/>
      <c r="D35" s="191" t="s">
        <v>2196</v>
      </c>
      <c r="E35" s="222"/>
      <c r="F35" s="218"/>
      <c r="G35" s="194"/>
      <c r="H35" s="194"/>
    </row>
    <row r="36" spans="1:8" ht="16.149999999999999" customHeight="1" thickBot="1">
      <c r="A36" s="194"/>
      <c r="B36" s="560"/>
      <c r="C36" s="568" t="s">
        <v>2197</v>
      </c>
      <c r="D36" s="569"/>
      <c r="E36" s="213" t="e">
        <f>IF(AND($E$6="Direct",'1. SUPPLIER Input'!$G$33&lt;&gt;""),'1. SUPPLIER Input'!$G$33,0)</f>
        <v>#REF!</v>
      </c>
      <c r="F36" s="218"/>
      <c r="G36" s="194"/>
      <c r="H36" s="194"/>
    </row>
    <row r="37" spans="1:8" ht="15.6" customHeight="1" outlineLevel="1">
      <c r="A37" s="194"/>
      <c r="B37" s="561" t="s">
        <v>2198</v>
      </c>
      <c r="C37" s="565" t="s">
        <v>2199</v>
      </c>
      <c r="D37" s="201" t="s">
        <v>86</v>
      </c>
      <c r="E37" s="202">
        <f>'1. SUPPLIER Input'!$D30</f>
        <v>0</v>
      </c>
      <c r="F37" s="217"/>
      <c r="G37" s="194"/>
      <c r="H37" s="194"/>
    </row>
    <row r="38" spans="1:8" ht="15.75" outlineLevel="1">
      <c r="A38" s="194"/>
      <c r="B38" s="562"/>
      <c r="C38" s="566"/>
      <c r="D38" s="189" t="s">
        <v>2200</v>
      </c>
      <c r="E38" s="190">
        <f>'1. SUPPLIER Input'!E30</f>
        <v>0</v>
      </c>
      <c r="F38" s="217"/>
      <c r="G38" s="194"/>
      <c r="H38" s="194"/>
    </row>
    <row r="39" spans="1:8" ht="15.75" outlineLevel="1">
      <c r="A39" s="194"/>
      <c r="B39" s="562"/>
      <c r="C39" s="566"/>
      <c r="D39" s="189" t="s">
        <v>22</v>
      </c>
      <c r="E39" s="190">
        <f>'1. SUPPLIER Input'!F30</f>
        <v>0</v>
      </c>
      <c r="F39" s="217"/>
      <c r="G39" s="194"/>
      <c r="H39" s="194"/>
    </row>
    <row r="40" spans="1:8" ht="15.75" outlineLevel="1">
      <c r="A40" s="194"/>
      <c r="B40" s="562"/>
      <c r="C40" s="566"/>
      <c r="D40" s="189" t="s">
        <v>33</v>
      </c>
      <c r="E40" s="190">
        <f>+'1. SUPPLIER Input'!$O27</f>
        <v>0</v>
      </c>
      <c r="F40" s="217"/>
      <c r="G40" s="194"/>
      <c r="H40" s="194"/>
    </row>
    <row r="41" spans="1:8" ht="15.75" outlineLevel="1">
      <c r="A41" s="194"/>
      <c r="B41" s="562"/>
      <c r="C41" s="566"/>
      <c r="D41" s="189" t="s">
        <v>24</v>
      </c>
      <c r="E41" s="190">
        <f>+'1. SUPPLIER Input'!$G30</f>
        <v>0</v>
      </c>
      <c r="F41" s="217"/>
      <c r="G41" s="194"/>
      <c r="H41" s="194"/>
    </row>
    <row r="42" spans="1:8" ht="15.75" outlineLevel="1">
      <c r="A42" s="194"/>
      <c r="B42" s="562"/>
      <c r="C42" s="566"/>
      <c r="D42" s="189" t="s">
        <v>34</v>
      </c>
      <c r="E42" s="190">
        <f>'1. SUPPLIER Input'!I30</f>
        <v>0</v>
      </c>
      <c r="F42" s="217"/>
      <c r="G42" s="194"/>
      <c r="H42" s="194"/>
    </row>
    <row r="43" spans="1:8" ht="16.5" outlineLevel="1" thickBot="1">
      <c r="A43" s="194"/>
      <c r="B43" s="562"/>
      <c r="C43" s="567"/>
      <c r="D43" s="191" t="s">
        <v>88</v>
      </c>
      <c r="E43" s="192">
        <f>'1. SUPPLIER Input'!K30</f>
        <v>0</v>
      </c>
      <c r="F43" s="217"/>
      <c r="G43" s="194"/>
      <c r="H43" s="194"/>
    </row>
    <row r="44" spans="1:8" ht="15.75" outlineLevel="1">
      <c r="A44" s="194"/>
      <c r="B44" s="562"/>
      <c r="C44" s="565" t="s">
        <v>2201</v>
      </c>
      <c r="D44" s="201" t="s">
        <v>86</v>
      </c>
      <c r="E44" s="202">
        <f>'1. SUPPLIER Input'!D32</f>
        <v>0</v>
      </c>
      <c r="F44" s="217"/>
      <c r="G44" s="194"/>
      <c r="H44" s="194"/>
    </row>
    <row r="45" spans="1:8" ht="15.75" outlineLevel="1">
      <c r="A45" s="194"/>
      <c r="B45" s="562"/>
      <c r="C45" s="566"/>
      <c r="D45" s="189" t="s">
        <v>2200</v>
      </c>
      <c r="E45" s="190">
        <f>'1. SUPPLIER Input'!E32</f>
        <v>0</v>
      </c>
      <c r="F45" s="217"/>
      <c r="G45" s="194"/>
      <c r="H45" s="194"/>
    </row>
    <row r="46" spans="1:8" ht="15.75" outlineLevel="1">
      <c r="A46" s="194"/>
      <c r="B46" s="562"/>
      <c r="C46" s="566"/>
      <c r="D46" s="189" t="s">
        <v>22</v>
      </c>
      <c r="E46" s="212">
        <f>'1. SUPPLIER Input'!F32</f>
        <v>0</v>
      </c>
      <c r="F46" s="217"/>
      <c r="G46" s="194"/>
      <c r="H46" s="194"/>
    </row>
    <row r="47" spans="1:8" ht="15.75" outlineLevel="1">
      <c r="A47" s="194"/>
      <c r="B47" s="562"/>
      <c r="C47" s="566"/>
      <c r="D47" s="189" t="s">
        <v>33</v>
      </c>
      <c r="E47" s="212">
        <f>'1. SUPPLIER Input'!O28</f>
        <v>0</v>
      </c>
      <c r="F47" s="217"/>
      <c r="G47" s="194"/>
      <c r="H47" s="194"/>
    </row>
    <row r="48" spans="1:8" ht="15.75" outlineLevel="1">
      <c r="A48" s="194"/>
      <c r="B48" s="562"/>
      <c r="C48" s="566"/>
      <c r="D48" s="189" t="s">
        <v>24</v>
      </c>
      <c r="E48" s="190">
        <f>'1. SUPPLIER Input'!G32</f>
        <v>0</v>
      </c>
      <c r="F48" s="217"/>
      <c r="G48" s="194"/>
      <c r="H48" s="194"/>
    </row>
    <row r="49" spans="1:8" ht="15.75" outlineLevel="1">
      <c r="A49" s="194"/>
      <c r="B49" s="562"/>
      <c r="C49" s="566"/>
      <c r="D49" s="189" t="s">
        <v>34</v>
      </c>
      <c r="E49" s="190">
        <f>'1. SUPPLIER Input'!I32</f>
        <v>0</v>
      </c>
      <c r="F49" s="217"/>
      <c r="G49" s="194"/>
      <c r="H49" s="194"/>
    </row>
    <row r="50" spans="1:8" ht="16.5" outlineLevel="1" thickBot="1">
      <c r="A50" s="194"/>
      <c r="B50" s="562"/>
      <c r="C50" s="567"/>
      <c r="D50" s="191" t="s">
        <v>88</v>
      </c>
      <c r="E50" s="192">
        <f>'1. SUPPLIER Input'!K32</f>
        <v>0</v>
      </c>
      <c r="F50" s="217"/>
      <c r="G50" s="194"/>
      <c r="H50" s="194"/>
    </row>
    <row r="51" spans="1:8" ht="15.75" outlineLevel="1">
      <c r="A51" s="194"/>
      <c r="B51" s="562"/>
      <c r="C51" s="570" t="str">
        <f>'1. SUPPLIER Input'!C33</f>
        <v>PO - Receiver*</v>
      </c>
      <c r="D51" s="201" t="s">
        <v>86</v>
      </c>
      <c r="E51" s="202">
        <f>'1. SUPPLIER Input'!D33</f>
        <v>0</v>
      </c>
      <c r="F51" s="217"/>
      <c r="G51" s="194"/>
      <c r="H51" s="194"/>
    </row>
    <row r="52" spans="1:8" ht="15.6" customHeight="1" outlineLevel="1">
      <c r="A52" s="194"/>
      <c r="B52" s="562"/>
      <c r="C52" s="566"/>
      <c r="D52" s="189" t="s">
        <v>2200</v>
      </c>
      <c r="E52" s="190">
        <f>'1. SUPPLIER Input'!E33</f>
        <v>0</v>
      </c>
      <c r="F52" s="220"/>
      <c r="G52" s="194"/>
      <c r="H52" s="194"/>
    </row>
    <row r="53" spans="1:8" ht="15.75" outlineLevel="1">
      <c r="A53" s="194"/>
      <c r="B53" s="562"/>
      <c r="C53" s="566"/>
      <c r="D53" s="189" t="s">
        <v>22</v>
      </c>
      <c r="E53" s="212">
        <f>'1. SUPPLIER Input'!F33</f>
        <v>0</v>
      </c>
      <c r="F53" s="220"/>
      <c r="G53" s="194"/>
      <c r="H53" s="194"/>
    </row>
    <row r="54" spans="1:8" ht="15.75" outlineLevel="1">
      <c r="A54" s="194"/>
      <c r="B54" s="562"/>
      <c r="C54" s="566"/>
      <c r="D54" s="189" t="s">
        <v>33</v>
      </c>
      <c r="E54" s="212" t="e">
        <f>'1. SUPPLIER Input'!#REF!</f>
        <v>#REF!</v>
      </c>
      <c r="F54" s="220"/>
      <c r="G54" s="194"/>
      <c r="H54" s="194"/>
    </row>
    <row r="55" spans="1:8" ht="15.75" outlineLevel="1">
      <c r="A55" s="194"/>
      <c r="B55" s="562"/>
      <c r="C55" s="566"/>
      <c r="D55" s="189" t="s">
        <v>24</v>
      </c>
      <c r="E55" s="190">
        <f>'1. SUPPLIER Input'!G33</f>
        <v>0</v>
      </c>
      <c r="F55" s="220"/>
      <c r="G55" s="194"/>
      <c r="H55" s="194"/>
    </row>
    <row r="56" spans="1:8" ht="15.75" outlineLevel="1">
      <c r="A56" s="194"/>
      <c r="B56" s="562"/>
      <c r="C56" s="566"/>
      <c r="D56" s="189" t="s">
        <v>34</v>
      </c>
      <c r="E56" s="190">
        <f>'1. SUPPLIER Input'!I33</f>
        <v>0</v>
      </c>
      <c r="F56" s="220"/>
      <c r="G56" s="194"/>
      <c r="H56" s="194"/>
    </row>
    <row r="57" spans="1:8" ht="16.5" outlineLevel="1" thickBot="1">
      <c r="A57" s="194"/>
      <c r="B57" s="562"/>
      <c r="C57" s="567"/>
      <c r="D57" s="191" t="s">
        <v>88</v>
      </c>
      <c r="E57" s="192">
        <f>'1. SUPPLIER Input'!K33</f>
        <v>0</v>
      </c>
      <c r="F57" s="220"/>
      <c r="G57" s="194"/>
      <c r="H57" s="194"/>
    </row>
    <row r="58" spans="1:8" ht="15.75" outlineLevel="1">
      <c r="A58" s="194"/>
      <c r="B58" s="562"/>
      <c r="C58" s="570" t="e">
        <f>'1. SUPPLIER Input'!#REF!</f>
        <v>#REF!</v>
      </c>
      <c r="D58" s="201" t="s">
        <v>86</v>
      </c>
      <c r="E58" s="202" t="e">
        <f>'1. SUPPLIER Input'!#REF!</f>
        <v>#REF!</v>
      </c>
      <c r="F58" s="220"/>
      <c r="G58" s="194"/>
      <c r="H58" s="194"/>
    </row>
    <row r="59" spans="1:8" ht="15.75" outlineLevel="1">
      <c r="A59" s="194"/>
      <c r="B59" s="562"/>
      <c r="C59" s="566"/>
      <c r="D59" s="189" t="s">
        <v>2200</v>
      </c>
      <c r="E59" s="190" t="e">
        <f>'1. SUPPLIER Input'!#REF!</f>
        <v>#REF!</v>
      </c>
      <c r="F59" s="220"/>
      <c r="G59" s="194"/>
      <c r="H59" s="194"/>
    </row>
    <row r="60" spans="1:8" ht="15.75" outlineLevel="1">
      <c r="A60" s="194"/>
      <c r="B60" s="562"/>
      <c r="C60" s="566"/>
      <c r="D60" s="189" t="s">
        <v>22</v>
      </c>
      <c r="E60" s="212" t="e">
        <f>'1. SUPPLIER Input'!#REF!</f>
        <v>#REF!</v>
      </c>
      <c r="F60" s="220"/>
      <c r="G60" s="194"/>
      <c r="H60" s="194"/>
    </row>
    <row r="61" spans="1:8" ht="15.75" outlineLevel="1">
      <c r="A61" s="194"/>
      <c r="B61" s="562"/>
      <c r="C61" s="566"/>
      <c r="D61" s="189" t="s">
        <v>33</v>
      </c>
      <c r="E61" s="212" t="e">
        <f>'1. SUPPLIER Input'!#REF!</f>
        <v>#REF!</v>
      </c>
      <c r="F61" s="220"/>
      <c r="G61" s="194"/>
      <c r="H61" s="194"/>
    </row>
    <row r="62" spans="1:8" ht="15.75" outlineLevel="1">
      <c r="A62" s="194"/>
      <c r="B62" s="562"/>
      <c r="C62" s="566"/>
      <c r="D62" s="189" t="s">
        <v>24</v>
      </c>
      <c r="E62" s="190" t="e">
        <f>'1. SUPPLIER Input'!#REF!</f>
        <v>#REF!</v>
      </c>
      <c r="F62" s="220"/>
      <c r="G62" s="194"/>
      <c r="H62" s="194"/>
    </row>
    <row r="63" spans="1:8" ht="15.75" outlineLevel="1">
      <c r="A63" s="194"/>
      <c r="B63" s="562"/>
      <c r="C63" s="566"/>
      <c r="D63" s="189" t="s">
        <v>34</v>
      </c>
      <c r="E63" s="190" t="e">
        <f>'1. SUPPLIER Input'!#REF!</f>
        <v>#REF!</v>
      </c>
      <c r="F63" s="220"/>
      <c r="G63" s="194"/>
      <c r="H63" s="194"/>
    </row>
    <row r="64" spans="1:8" ht="16.5" outlineLevel="1" thickBot="1">
      <c r="A64" s="194"/>
      <c r="B64" s="562"/>
      <c r="C64" s="567"/>
      <c r="D64" s="191" t="s">
        <v>88</v>
      </c>
      <c r="E64" s="192" t="e">
        <f>'1. SUPPLIER Input'!#REF!</f>
        <v>#REF!</v>
      </c>
      <c r="F64" s="220"/>
      <c r="G64" s="194"/>
      <c r="H64" s="194"/>
    </row>
    <row r="65" spans="1:8" ht="15.6" customHeight="1" outlineLevel="1">
      <c r="A65" s="194"/>
      <c r="B65" s="562"/>
      <c r="C65" s="570" t="str">
        <f>'1. SUPPLIER Input'!C29</f>
        <v>Sales Account Mgr.*</v>
      </c>
      <c r="D65" s="201" t="s">
        <v>86</v>
      </c>
      <c r="E65" s="202">
        <f>'1. SUPPLIER Input'!D29</f>
        <v>0</v>
      </c>
      <c r="F65" s="220"/>
      <c r="G65" s="194"/>
      <c r="H65" s="194"/>
    </row>
    <row r="66" spans="1:8" ht="15.6" customHeight="1" outlineLevel="1">
      <c r="A66" s="194"/>
      <c r="B66" s="562"/>
      <c r="C66" s="566"/>
      <c r="D66" s="189" t="s">
        <v>2200</v>
      </c>
      <c r="E66" s="190">
        <f>'1. SUPPLIER Input'!E29</f>
        <v>0</v>
      </c>
      <c r="F66" s="220"/>
      <c r="G66" s="194"/>
      <c r="H66" s="194"/>
    </row>
    <row r="67" spans="1:8" ht="15.75" outlineLevel="1">
      <c r="A67" s="194"/>
      <c r="B67" s="562"/>
      <c r="C67" s="566"/>
      <c r="D67" s="189" t="s">
        <v>22</v>
      </c>
      <c r="E67" s="212">
        <f>'1. SUPPLIER Input'!F29</f>
        <v>0</v>
      </c>
      <c r="F67" s="220"/>
      <c r="G67" s="194"/>
      <c r="H67" s="194"/>
    </row>
    <row r="68" spans="1:8" ht="15.75" outlineLevel="1">
      <c r="A68" s="194"/>
      <c r="B68" s="562"/>
      <c r="C68" s="566"/>
      <c r="D68" s="189" t="s">
        <v>33</v>
      </c>
      <c r="E68" s="212" t="e">
        <f>'1. SUPPLIER Input'!#REF!</f>
        <v>#REF!</v>
      </c>
      <c r="F68" s="220"/>
      <c r="G68" s="194"/>
      <c r="H68" s="194"/>
    </row>
    <row r="69" spans="1:8" ht="15.75" outlineLevel="1">
      <c r="A69" s="194"/>
      <c r="B69" s="562"/>
      <c r="C69" s="566"/>
      <c r="D69" s="189" t="s">
        <v>24</v>
      </c>
      <c r="E69" s="190">
        <f>'1. SUPPLIER Input'!G29</f>
        <v>0</v>
      </c>
      <c r="F69" s="220"/>
      <c r="G69" s="194"/>
      <c r="H69" s="194"/>
    </row>
    <row r="70" spans="1:8" ht="15.75" outlineLevel="1">
      <c r="A70" s="194"/>
      <c r="B70" s="562"/>
      <c r="C70" s="566"/>
      <c r="D70" s="189" t="s">
        <v>34</v>
      </c>
      <c r="E70" s="190">
        <f>'1. SUPPLIER Input'!I29</f>
        <v>0</v>
      </c>
      <c r="F70" s="220"/>
      <c r="G70" s="194"/>
      <c r="H70" s="194"/>
    </row>
    <row r="71" spans="1:8" ht="16.5" outlineLevel="1" thickBot="1">
      <c r="A71" s="194"/>
      <c r="B71" s="562"/>
      <c r="C71" s="567"/>
      <c r="D71" s="191" t="s">
        <v>88</v>
      </c>
      <c r="E71" s="192">
        <f>'1. SUPPLIER Input'!K29</f>
        <v>0</v>
      </c>
      <c r="F71" s="220"/>
      <c r="G71" s="194"/>
      <c r="H71" s="194"/>
    </row>
    <row r="72" spans="1:8" ht="15.75" outlineLevel="1">
      <c r="A72" s="194"/>
      <c r="B72" s="562"/>
      <c r="C72" s="558" t="str">
        <f>'1. SUPPLIER Input'!C31</f>
        <v>Accounting Dept.*</v>
      </c>
      <c r="D72" s="201" t="s">
        <v>86</v>
      </c>
      <c r="E72" s="202">
        <f>'1. SUPPLIER Input'!D31</f>
        <v>0</v>
      </c>
      <c r="F72" s="220"/>
      <c r="G72" s="194"/>
      <c r="H72" s="194"/>
    </row>
    <row r="73" spans="1:8" ht="15.75" outlineLevel="1">
      <c r="A73" s="194"/>
      <c r="B73" s="562"/>
      <c r="C73" s="559"/>
      <c r="D73" s="189" t="s">
        <v>2200</v>
      </c>
      <c r="E73" s="190">
        <f>'1. SUPPLIER Input'!E31</f>
        <v>0</v>
      </c>
      <c r="F73" s="220"/>
      <c r="G73" s="194"/>
      <c r="H73" s="194"/>
    </row>
    <row r="74" spans="1:8" ht="15.75" outlineLevel="1">
      <c r="A74" s="194"/>
      <c r="B74" s="562"/>
      <c r="C74" s="559"/>
      <c r="D74" s="189" t="s">
        <v>22</v>
      </c>
      <c r="E74" s="212">
        <f>'1. SUPPLIER Input'!F31</f>
        <v>0</v>
      </c>
      <c r="F74" s="220"/>
      <c r="G74" s="194"/>
      <c r="H74" s="194"/>
    </row>
    <row r="75" spans="1:8" ht="15.75" outlineLevel="1">
      <c r="A75" s="194"/>
      <c r="B75" s="562"/>
      <c r="C75" s="559"/>
      <c r="D75" s="189" t="s">
        <v>33</v>
      </c>
      <c r="E75" s="212" t="e">
        <f>'1. SUPPLIER Input'!#REF!</f>
        <v>#REF!</v>
      </c>
      <c r="F75" s="220"/>
      <c r="G75" s="194"/>
      <c r="H75" s="194"/>
    </row>
    <row r="76" spans="1:8" ht="15.75" outlineLevel="1">
      <c r="A76" s="194"/>
      <c r="B76" s="562"/>
      <c r="C76" s="559"/>
      <c r="D76" s="189" t="s">
        <v>24</v>
      </c>
      <c r="E76" s="190">
        <f>'1. SUPPLIER Input'!G31</f>
        <v>0</v>
      </c>
      <c r="F76" s="220"/>
      <c r="G76" s="194"/>
      <c r="H76" s="194"/>
    </row>
    <row r="77" spans="1:8" ht="15.75" outlineLevel="1">
      <c r="A77" s="194"/>
      <c r="B77" s="562"/>
      <c r="C77" s="559"/>
      <c r="D77" s="189" t="s">
        <v>34</v>
      </c>
      <c r="E77" s="190">
        <f>'1. SUPPLIER Input'!I31</f>
        <v>0</v>
      </c>
      <c r="F77" s="220"/>
      <c r="G77" s="194"/>
      <c r="H77" s="194"/>
    </row>
    <row r="78" spans="1:8" ht="16.5" outlineLevel="1" thickBot="1">
      <c r="A78" s="194"/>
      <c r="B78" s="562"/>
      <c r="C78" s="560"/>
      <c r="D78" s="191" t="s">
        <v>88</v>
      </c>
      <c r="E78" s="192">
        <f>'1. SUPPLIER Input'!K31</f>
        <v>0</v>
      </c>
      <c r="F78" s="220"/>
      <c r="G78" s="194"/>
      <c r="H78" s="194"/>
    </row>
    <row r="79" spans="1:8" ht="15.75" outlineLevel="1">
      <c r="A79" s="194"/>
      <c r="B79" s="562"/>
      <c r="C79" s="558" t="str">
        <f>'1. SUPPLIER Input'!C34</f>
        <v>Quality Dept.</v>
      </c>
      <c r="D79" s="201" t="s">
        <v>86</v>
      </c>
      <c r="E79" s="202">
        <f>'1. SUPPLIER Input'!D34</f>
        <v>0</v>
      </c>
      <c r="F79" s="220"/>
      <c r="G79" s="194"/>
      <c r="H79" s="194"/>
    </row>
    <row r="80" spans="1:8" ht="15.75" outlineLevel="1">
      <c r="A80" s="194"/>
      <c r="B80" s="562"/>
      <c r="C80" s="559"/>
      <c r="D80" s="189" t="s">
        <v>2200</v>
      </c>
      <c r="E80" s="190">
        <f>'1. SUPPLIER Input'!E34</f>
        <v>0</v>
      </c>
      <c r="F80" s="220"/>
      <c r="G80" s="194"/>
      <c r="H80" s="194"/>
    </row>
    <row r="81" spans="1:8" ht="15.75" outlineLevel="1">
      <c r="A81" s="194"/>
      <c r="B81" s="562"/>
      <c r="C81" s="559"/>
      <c r="D81" s="189" t="s">
        <v>22</v>
      </c>
      <c r="E81" s="212">
        <f>'1. SUPPLIER Input'!F34</f>
        <v>0</v>
      </c>
      <c r="F81" s="220"/>
      <c r="G81" s="194"/>
      <c r="H81" s="194"/>
    </row>
    <row r="82" spans="1:8" ht="15.75" outlineLevel="1">
      <c r="A82" s="194"/>
      <c r="B82" s="562"/>
      <c r="C82" s="559"/>
      <c r="D82" s="189" t="s">
        <v>33</v>
      </c>
      <c r="E82" s="212" t="e">
        <f>'1. SUPPLIER Input'!#REF!</f>
        <v>#REF!</v>
      </c>
      <c r="F82" s="220"/>
      <c r="G82" s="194"/>
      <c r="H82" s="194"/>
    </row>
    <row r="83" spans="1:8" ht="15.75" outlineLevel="1">
      <c r="A83" s="194"/>
      <c r="B83" s="562"/>
      <c r="C83" s="559"/>
      <c r="D83" s="189" t="s">
        <v>24</v>
      </c>
      <c r="E83" s="190">
        <f>'1. SUPPLIER Input'!G34</f>
        <v>0</v>
      </c>
      <c r="F83" s="220"/>
      <c r="G83" s="194"/>
      <c r="H83" s="194"/>
    </row>
    <row r="84" spans="1:8" ht="15.75" outlineLevel="1">
      <c r="A84" s="194"/>
      <c r="B84" s="562"/>
      <c r="C84" s="559"/>
      <c r="D84" s="189" t="s">
        <v>34</v>
      </c>
      <c r="E84" s="190">
        <f>'1. SUPPLIER Input'!J34</f>
        <v>0</v>
      </c>
      <c r="F84" s="220"/>
      <c r="G84" s="194"/>
      <c r="H84" s="194"/>
    </row>
    <row r="85" spans="1:8" ht="16.5" outlineLevel="1" thickBot="1">
      <c r="A85" s="194"/>
      <c r="B85" s="562"/>
      <c r="C85" s="560"/>
      <c r="D85" s="191" t="s">
        <v>88</v>
      </c>
      <c r="E85" s="192">
        <f>'1. SUPPLIER Input'!K34</f>
        <v>0</v>
      </c>
      <c r="F85" s="220"/>
      <c r="G85" s="194"/>
      <c r="H85" s="194"/>
    </row>
    <row r="86" spans="1:8" ht="15.75" outlineLevel="1">
      <c r="A86" s="194"/>
      <c r="B86" s="562"/>
      <c r="C86" s="558" t="str">
        <f>'1. SUPPLIER Input'!C35</f>
        <v>Engineering Dept.</v>
      </c>
      <c r="D86" s="201" t="s">
        <v>86</v>
      </c>
      <c r="E86" s="202">
        <f>'1. SUPPLIER Input'!D35</f>
        <v>0</v>
      </c>
      <c r="F86" s="220"/>
      <c r="G86" s="194"/>
      <c r="H86" s="194"/>
    </row>
    <row r="87" spans="1:8" ht="15.75" outlineLevel="1">
      <c r="A87" s="194"/>
      <c r="B87" s="562"/>
      <c r="C87" s="559"/>
      <c r="D87" s="189" t="s">
        <v>2200</v>
      </c>
      <c r="E87" s="190">
        <f>'1. SUPPLIER Input'!E35</f>
        <v>0</v>
      </c>
      <c r="F87" s="220"/>
      <c r="G87" s="194"/>
      <c r="H87" s="194"/>
    </row>
    <row r="88" spans="1:8" ht="15.75" outlineLevel="1">
      <c r="A88" s="194"/>
      <c r="B88" s="562"/>
      <c r="C88" s="559"/>
      <c r="D88" s="189" t="s">
        <v>22</v>
      </c>
      <c r="E88" s="212">
        <f>'1. SUPPLIER Input'!F35</f>
        <v>0</v>
      </c>
      <c r="F88" s="220"/>
      <c r="G88" s="194"/>
      <c r="H88" s="194"/>
    </row>
    <row r="89" spans="1:8" ht="15.75" outlineLevel="1">
      <c r="A89" s="194"/>
      <c r="B89" s="562"/>
      <c r="C89" s="559"/>
      <c r="D89" s="189" t="s">
        <v>33</v>
      </c>
      <c r="E89" s="212" t="e">
        <f>'1. SUPPLIER Input'!#REF!</f>
        <v>#REF!</v>
      </c>
      <c r="F89" s="220"/>
      <c r="G89" s="194"/>
      <c r="H89" s="194"/>
    </row>
    <row r="90" spans="1:8" ht="15.75" outlineLevel="1">
      <c r="A90" s="194"/>
      <c r="B90" s="562"/>
      <c r="C90" s="559"/>
      <c r="D90" s="189" t="s">
        <v>24</v>
      </c>
      <c r="E90" s="190">
        <f>'1. SUPPLIER Input'!G35</f>
        <v>0</v>
      </c>
      <c r="F90" s="220"/>
      <c r="G90" s="194"/>
      <c r="H90" s="194"/>
    </row>
    <row r="91" spans="1:8" ht="15.75" outlineLevel="1">
      <c r="A91" s="194"/>
      <c r="B91" s="562"/>
      <c r="C91" s="559"/>
      <c r="D91" s="189" t="s">
        <v>34</v>
      </c>
      <c r="E91" s="190">
        <f>'1. SUPPLIER Input'!J35</f>
        <v>0</v>
      </c>
      <c r="F91" s="220"/>
      <c r="G91" s="194"/>
      <c r="H91" s="194"/>
    </row>
    <row r="92" spans="1:8" ht="16.5" outlineLevel="1" thickBot="1">
      <c r="A92" s="194"/>
      <c r="B92" s="562"/>
      <c r="C92" s="560"/>
      <c r="D92" s="191" t="s">
        <v>88</v>
      </c>
      <c r="E92" s="192">
        <f>'1. SUPPLIER Input'!K35</f>
        <v>0</v>
      </c>
      <c r="F92" s="220"/>
      <c r="G92" s="194"/>
      <c r="H92" s="194"/>
    </row>
    <row r="93" spans="1:8" ht="15.75" outlineLevel="1">
      <c r="A93" s="194"/>
      <c r="B93" s="562"/>
      <c r="C93" s="558" t="str">
        <f>'1. SUPPLIER Input'!C36</f>
        <v>Logistic Dept.</v>
      </c>
      <c r="D93" s="201" t="s">
        <v>86</v>
      </c>
      <c r="E93" s="202">
        <f>'1. SUPPLIER Input'!D36</f>
        <v>0</v>
      </c>
      <c r="F93" s="220"/>
      <c r="G93" s="194"/>
      <c r="H93" s="194"/>
    </row>
    <row r="94" spans="1:8" ht="15.75" outlineLevel="1">
      <c r="A94" s="194"/>
      <c r="B94" s="562"/>
      <c r="C94" s="559"/>
      <c r="D94" s="189" t="s">
        <v>2200</v>
      </c>
      <c r="E94" s="190">
        <f>'1. SUPPLIER Input'!E36</f>
        <v>0</v>
      </c>
      <c r="F94" s="220"/>
      <c r="G94" s="194"/>
      <c r="H94" s="194"/>
    </row>
    <row r="95" spans="1:8" ht="15.75" outlineLevel="1">
      <c r="A95" s="194"/>
      <c r="B95" s="562"/>
      <c r="C95" s="559"/>
      <c r="D95" s="189" t="s">
        <v>22</v>
      </c>
      <c r="E95" s="212">
        <f>'1. SUPPLIER Input'!F36</f>
        <v>0</v>
      </c>
      <c r="F95" s="220"/>
      <c r="G95" s="194"/>
      <c r="H95" s="194"/>
    </row>
    <row r="96" spans="1:8" ht="15.75" outlineLevel="1">
      <c r="A96" s="194"/>
      <c r="B96" s="562"/>
      <c r="C96" s="559"/>
      <c r="D96" s="189" t="s">
        <v>33</v>
      </c>
      <c r="E96" s="212" t="e">
        <f>'1. SUPPLIER Input'!#REF!</f>
        <v>#REF!</v>
      </c>
      <c r="F96" s="220"/>
      <c r="G96" s="194"/>
      <c r="H96" s="194"/>
    </row>
    <row r="97" spans="1:9" ht="15.75" outlineLevel="1">
      <c r="A97" s="194"/>
      <c r="B97" s="562"/>
      <c r="C97" s="559"/>
      <c r="D97" s="189" t="s">
        <v>24</v>
      </c>
      <c r="E97" s="190">
        <f>'1. SUPPLIER Input'!G36</f>
        <v>0</v>
      </c>
      <c r="F97" s="220"/>
      <c r="G97" s="194"/>
      <c r="H97" s="194"/>
    </row>
    <row r="98" spans="1:9" ht="15.75" outlineLevel="1">
      <c r="A98" s="194"/>
      <c r="B98" s="562"/>
      <c r="C98" s="559"/>
      <c r="D98" s="189" t="s">
        <v>34</v>
      </c>
      <c r="E98" s="190">
        <f>'1. SUPPLIER Input'!J36</f>
        <v>0</v>
      </c>
      <c r="F98" s="220"/>
      <c r="G98" s="194"/>
      <c r="H98" s="194"/>
    </row>
    <row r="99" spans="1:9" ht="16.5" outlineLevel="1" thickBot="1">
      <c r="A99" s="194"/>
      <c r="B99" s="562"/>
      <c r="C99" s="560"/>
      <c r="D99" s="191" t="s">
        <v>88</v>
      </c>
      <c r="E99" s="192">
        <f>'1. SUPPLIER Input'!K36</f>
        <v>0</v>
      </c>
      <c r="F99" s="220"/>
      <c r="G99" s="194"/>
      <c r="H99" s="194"/>
    </row>
    <row r="100" spans="1:9" ht="15.75" outlineLevel="1">
      <c r="A100" s="194"/>
      <c r="B100" s="562"/>
      <c r="C100" s="558" t="str">
        <f>'1. SUPPLIER Input'!C42</f>
        <v>Product Safety &amp; Compl.*</v>
      </c>
      <c r="D100" s="201" t="s">
        <v>86</v>
      </c>
      <c r="E100" s="202">
        <f>'1. SUPPLIER Input'!D42</f>
        <v>0</v>
      </c>
      <c r="F100" s="220"/>
      <c r="G100" s="194"/>
      <c r="H100" s="194"/>
    </row>
    <row r="101" spans="1:9" ht="15.75" outlineLevel="1">
      <c r="A101" s="194"/>
      <c r="B101" s="562"/>
      <c r="C101" s="559"/>
      <c r="D101" s="189" t="s">
        <v>2200</v>
      </c>
      <c r="E101" s="190">
        <f>'1. SUPPLIER Input'!E42</f>
        <v>0</v>
      </c>
      <c r="F101" s="220"/>
      <c r="G101" s="194"/>
      <c r="H101" s="194"/>
    </row>
    <row r="102" spans="1:9" ht="15.75" outlineLevel="1">
      <c r="A102" s="194"/>
      <c r="B102" s="562"/>
      <c r="C102" s="559"/>
      <c r="D102" s="189" t="s">
        <v>22</v>
      </c>
      <c r="E102" s="212">
        <f>'1. SUPPLIER Input'!F42</f>
        <v>0</v>
      </c>
      <c r="F102" s="220"/>
      <c r="G102" s="194"/>
      <c r="H102" s="194"/>
    </row>
    <row r="103" spans="1:9" ht="15.75" outlineLevel="1">
      <c r="A103" s="194"/>
      <c r="B103" s="562"/>
      <c r="C103" s="559"/>
      <c r="D103" s="189" t="s">
        <v>33</v>
      </c>
      <c r="E103" s="212" t="e">
        <f>'1. SUPPLIER Input'!#REF!</f>
        <v>#REF!</v>
      </c>
      <c r="F103" s="220"/>
      <c r="G103" s="194"/>
      <c r="H103" s="194"/>
    </row>
    <row r="104" spans="1:9" ht="15.75" outlineLevel="1">
      <c r="A104" s="194"/>
      <c r="B104" s="562"/>
      <c r="C104" s="559"/>
      <c r="D104" s="189" t="s">
        <v>24</v>
      </c>
      <c r="E104" s="190">
        <f>'1. SUPPLIER Input'!G42</f>
        <v>0</v>
      </c>
      <c r="F104" s="220"/>
      <c r="G104" s="194"/>
      <c r="H104" s="194"/>
    </row>
    <row r="105" spans="1:9" ht="15.75" outlineLevel="1">
      <c r="A105" s="194"/>
      <c r="B105" s="562"/>
      <c r="C105" s="559"/>
      <c r="D105" s="189" t="s">
        <v>34</v>
      </c>
      <c r="E105" s="190">
        <f>'1. SUPPLIER Input'!J42</f>
        <v>0</v>
      </c>
      <c r="F105" s="220"/>
      <c r="G105" s="194"/>
      <c r="H105" s="194"/>
    </row>
    <row r="106" spans="1:9" ht="16.5" outlineLevel="1" thickBot="1">
      <c r="A106" s="194"/>
      <c r="B106" s="563"/>
      <c r="C106" s="560"/>
      <c r="D106" s="191" t="s">
        <v>88</v>
      </c>
      <c r="E106" s="192">
        <f>'1. SUPPLIER Input'!K42</f>
        <v>0</v>
      </c>
      <c r="F106" s="220"/>
      <c r="G106" s="194"/>
      <c r="H106" s="194"/>
      <c r="I106" s="2"/>
    </row>
    <row r="107" spans="1:9" ht="15.75">
      <c r="A107" s="194"/>
      <c r="B107" s="564" t="s">
        <v>2202</v>
      </c>
      <c r="C107" s="565" t="s">
        <v>2203</v>
      </c>
      <c r="D107" s="189" t="s">
        <v>48</v>
      </c>
      <c r="E107" s="190" t="e">
        <f>'1. SUPPLIER Input'!#REF!</f>
        <v>#REF!</v>
      </c>
      <c r="F107" s="214"/>
      <c r="G107" s="194"/>
      <c r="H107" s="194"/>
      <c r="I107" s="2"/>
    </row>
    <row r="108" spans="1:9" ht="15.75">
      <c r="A108" s="194"/>
      <c r="B108" s="559"/>
      <c r="C108" s="566"/>
      <c r="D108" s="189" t="s">
        <v>156</v>
      </c>
      <c r="E108" s="190">
        <f>'1. SUPPLIER Input'!$G$49</f>
        <v>0</v>
      </c>
      <c r="F108" s="214"/>
      <c r="G108" s="194"/>
      <c r="H108" s="194"/>
      <c r="I108" s="2"/>
    </row>
    <row r="109" spans="1:9" ht="15.75">
      <c r="A109" s="194"/>
      <c r="B109" s="559"/>
      <c r="C109" s="566"/>
      <c r="D109" s="189" t="s">
        <v>2204</v>
      </c>
      <c r="E109" s="190">
        <f>'1. SUPPLIER Input'!$I$49</f>
        <v>0</v>
      </c>
      <c r="F109" s="214"/>
      <c r="G109" s="194"/>
      <c r="H109" s="194"/>
      <c r="I109" s="2"/>
    </row>
    <row r="110" spans="1:9" ht="16.5" thickBot="1">
      <c r="A110" s="194"/>
      <c r="B110" s="560"/>
      <c r="C110" s="567"/>
      <c r="D110" s="191" t="s">
        <v>122</v>
      </c>
      <c r="E110" s="192" t="e">
        <f>'1. SUPPLIER Input'!#REF!</f>
        <v>#REF!</v>
      </c>
      <c r="F110" s="214"/>
      <c r="G110" s="194"/>
      <c r="H110" s="194"/>
      <c r="I110" s="2"/>
    </row>
    <row r="111" spans="1:9" ht="15.75">
      <c r="A111" s="194"/>
      <c r="B111" s="564" t="s">
        <v>53</v>
      </c>
      <c r="C111" s="565" t="s">
        <v>1</v>
      </c>
      <c r="D111" s="189" t="s">
        <v>103</v>
      </c>
      <c r="E111" s="190" t="e">
        <f>'1. SUPPLIER Input'!#REF!</f>
        <v>#REF!</v>
      </c>
      <c r="F111" s="214"/>
      <c r="G111" s="194"/>
      <c r="H111" s="194"/>
      <c r="I111" s="2"/>
    </row>
    <row r="112" spans="1:9" ht="15.75">
      <c r="A112" s="194"/>
      <c r="B112" s="559"/>
      <c r="C112" s="566"/>
      <c r="D112" s="189" t="s">
        <v>2205</v>
      </c>
      <c r="E112" s="190" t="e">
        <f>'1. SUPPLIER Input'!#REF!</f>
        <v>#REF!</v>
      </c>
      <c r="F112" s="214"/>
      <c r="G112" s="194"/>
      <c r="H112" s="194"/>
    </row>
    <row r="113" spans="1:8" ht="15.75">
      <c r="A113" s="194"/>
      <c r="B113" s="559"/>
      <c r="C113" s="566"/>
      <c r="D113" s="189" t="s">
        <v>105</v>
      </c>
      <c r="E113" s="190" t="e">
        <f>'1. SUPPLIER Input'!#REF!</f>
        <v>#REF!</v>
      </c>
      <c r="F113" s="214"/>
      <c r="G113" s="194"/>
      <c r="H113" s="194"/>
    </row>
    <row r="114" spans="1:8" ht="15.75">
      <c r="A114" s="194"/>
      <c r="B114" s="559"/>
      <c r="C114" s="566"/>
      <c r="D114" s="189" t="s">
        <v>104</v>
      </c>
      <c r="E114" s="190" t="e">
        <f>'1. SUPPLIER Input'!#REF!</f>
        <v>#REF!</v>
      </c>
      <c r="F114" s="214"/>
      <c r="G114" s="194"/>
      <c r="H114" s="194"/>
    </row>
    <row r="115" spans="1:8" ht="16.5" thickBot="1">
      <c r="A115" s="194"/>
      <c r="B115" s="560"/>
      <c r="C115" s="567"/>
      <c r="D115" s="191" t="s">
        <v>2206</v>
      </c>
      <c r="E115" s="192" t="s">
        <v>2207</v>
      </c>
      <c r="F115" s="214"/>
      <c r="G115" s="194"/>
      <c r="H115" s="194"/>
    </row>
    <row r="116" spans="1:8" ht="15.75">
      <c r="A116" s="194"/>
      <c r="B116" s="221"/>
      <c r="C116" s="221"/>
      <c r="D116" s="214"/>
      <c r="E116" s="214"/>
      <c r="F116" s="214"/>
      <c r="G116" s="194"/>
      <c r="H116" s="194"/>
    </row>
    <row r="117" spans="1:8" ht="15.75">
      <c r="A117" s="194"/>
      <c r="B117" s="221"/>
      <c r="C117" s="221"/>
      <c r="D117" s="214"/>
      <c r="E117" s="214"/>
      <c r="F117" s="214"/>
      <c r="G117" s="194"/>
      <c r="H117" s="194"/>
    </row>
    <row r="118" spans="1:8" ht="15.75">
      <c r="A118" s="194"/>
      <c r="B118" s="221"/>
      <c r="C118" s="221"/>
      <c r="D118" s="214"/>
      <c r="E118" s="214"/>
      <c r="F118" s="214"/>
      <c r="G118" s="194"/>
      <c r="H118" s="194"/>
    </row>
    <row r="119" spans="1:8" ht="15.75">
      <c r="A119" s="194"/>
      <c r="B119" s="221"/>
      <c r="C119" s="221"/>
      <c r="D119" s="214"/>
      <c r="E119" s="214"/>
      <c r="F119" s="214"/>
      <c r="G119" s="194"/>
      <c r="H119" s="194"/>
    </row>
    <row r="120" spans="1:8" ht="15.75">
      <c r="A120" s="194"/>
      <c r="B120" s="221"/>
      <c r="C120" s="221"/>
      <c r="D120" s="214"/>
      <c r="E120" s="214"/>
      <c r="F120" s="214"/>
      <c r="G120" s="194"/>
      <c r="H120" s="194"/>
    </row>
    <row r="121" spans="1:8" ht="15.75">
      <c r="B121" s="188"/>
      <c r="C121" s="188"/>
      <c r="D121" s="203"/>
      <c r="E121" s="203"/>
      <c r="F121" s="203"/>
    </row>
    <row r="122" spans="1:8" ht="15.75">
      <c r="B122" s="188"/>
      <c r="C122" s="188"/>
      <c r="D122" s="203"/>
      <c r="E122" s="203"/>
      <c r="F122" s="203"/>
    </row>
    <row r="123" spans="1:8" ht="15.75">
      <c r="B123" s="188"/>
      <c r="C123" s="188"/>
      <c r="D123" s="203"/>
      <c r="E123" s="203"/>
      <c r="F123" s="203"/>
    </row>
    <row r="124" spans="1:8" ht="15.75">
      <c r="B124" s="188"/>
      <c r="C124" s="188"/>
      <c r="D124" s="203"/>
      <c r="E124" s="203"/>
      <c r="F124" s="203"/>
    </row>
    <row r="125" spans="1:8" ht="15.75">
      <c r="B125" s="188"/>
      <c r="C125" s="188"/>
      <c r="D125" s="203"/>
      <c r="E125" s="203"/>
      <c r="F125" s="203"/>
    </row>
    <row r="126" spans="1:8" ht="15.75">
      <c r="B126" s="188"/>
      <c r="C126" s="188"/>
      <c r="D126" s="203"/>
      <c r="E126" s="203"/>
      <c r="F126" s="203"/>
    </row>
    <row r="127" spans="1:8" ht="15.75">
      <c r="B127" s="188"/>
      <c r="C127" s="188"/>
      <c r="D127" s="203"/>
      <c r="E127" s="203"/>
      <c r="F127" s="203"/>
    </row>
    <row r="128" spans="1:8" ht="15.75">
      <c r="B128" s="188"/>
      <c r="C128" s="188"/>
      <c r="D128" s="203"/>
      <c r="E128" s="203"/>
      <c r="F128" s="203"/>
    </row>
    <row r="129" spans="2:6" ht="15.75">
      <c r="B129" s="188"/>
      <c r="C129" s="188"/>
      <c r="D129" s="203"/>
      <c r="E129" s="203"/>
      <c r="F129" s="203"/>
    </row>
    <row r="130" spans="2:6" ht="15.75">
      <c r="B130" s="188"/>
      <c r="C130" s="188"/>
      <c r="D130" s="203"/>
      <c r="E130" s="203"/>
      <c r="F130" s="203"/>
    </row>
    <row r="131" spans="2:6" ht="15.75">
      <c r="B131" s="188"/>
      <c r="C131" s="188"/>
      <c r="D131" s="203"/>
      <c r="E131" s="203"/>
      <c r="F131" s="203"/>
    </row>
    <row r="132" spans="2:6" ht="15.75">
      <c r="B132" s="188"/>
      <c r="C132" s="188"/>
      <c r="D132" s="203"/>
      <c r="E132" s="203"/>
      <c r="F132" s="203"/>
    </row>
    <row r="133" spans="2:6" ht="15.75">
      <c r="B133" s="188"/>
      <c r="C133" s="188"/>
      <c r="D133" s="203"/>
      <c r="E133" s="203"/>
      <c r="F133" s="203"/>
    </row>
    <row r="134" spans="2:6" ht="15.75">
      <c r="B134" s="188"/>
      <c r="C134" s="188"/>
      <c r="D134" s="203"/>
      <c r="E134" s="203"/>
      <c r="F134" s="203"/>
    </row>
    <row r="135" spans="2:6" ht="15.75">
      <c r="B135" s="188"/>
      <c r="C135" s="188"/>
      <c r="D135" s="203"/>
      <c r="E135" s="203"/>
      <c r="F135" s="203"/>
    </row>
    <row r="136" spans="2:6" ht="15.75">
      <c r="B136" s="188"/>
      <c r="C136" s="188"/>
      <c r="D136" s="203"/>
      <c r="E136" s="203"/>
      <c r="F136" s="203"/>
    </row>
    <row r="137" spans="2:6" ht="15.75">
      <c r="B137" s="188"/>
      <c r="C137" s="188"/>
      <c r="D137" s="203"/>
      <c r="E137" s="203"/>
      <c r="F137" s="203"/>
    </row>
    <row r="138" spans="2:6" ht="15.75">
      <c r="B138" s="188"/>
      <c r="C138" s="188"/>
      <c r="D138" s="203"/>
      <c r="E138" s="203"/>
      <c r="F138" s="203"/>
    </row>
    <row r="139" spans="2:6" ht="15.75">
      <c r="B139" s="188"/>
      <c r="C139" s="188"/>
      <c r="D139" s="203"/>
      <c r="E139" s="203"/>
      <c r="F139" s="203"/>
    </row>
    <row r="140" spans="2:6" ht="15.75">
      <c r="B140" s="188"/>
      <c r="C140" s="188"/>
      <c r="D140" s="203"/>
      <c r="E140" s="203"/>
      <c r="F140" s="203"/>
    </row>
    <row r="141" spans="2:6" ht="15.75">
      <c r="B141" s="188"/>
      <c r="C141" s="188"/>
      <c r="D141" s="203"/>
      <c r="E141" s="203"/>
      <c r="F141" s="203"/>
    </row>
    <row r="142" spans="2:6" ht="15.75">
      <c r="B142" s="188"/>
      <c r="C142" s="188"/>
      <c r="D142" s="203"/>
      <c r="E142" s="203"/>
      <c r="F142" s="203"/>
    </row>
    <row r="143" spans="2:6" ht="15.75">
      <c r="B143" s="188"/>
      <c r="C143" s="188"/>
      <c r="D143" s="203"/>
      <c r="E143" s="203"/>
      <c r="F143" s="203"/>
    </row>
    <row r="144" spans="2:6" ht="15.75">
      <c r="B144" s="188"/>
      <c r="C144" s="188"/>
      <c r="D144" s="203"/>
      <c r="E144" s="203"/>
      <c r="F144" s="203"/>
    </row>
    <row r="145" spans="2:6" ht="15.75">
      <c r="B145" s="188"/>
      <c r="C145" s="188"/>
      <c r="D145" s="203"/>
      <c r="E145" s="203"/>
      <c r="F145" s="203"/>
    </row>
    <row r="146" spans="2:6" ht="15.75">
      <c r="B146" s="188"/>
      <c r="C146" s="188"/>
      <c r="D146" s="203"/>
      <c r="E146" s="203"/>
      <c r="F146" s="203"/>
    </row>
    <row r="147" spans="2:6" ht="15.75">
      <c r="B147" s="188"/>
      <c r="C147" s="188"/>
      <c r="D147" s="203"/>
      <c r="E147" s="203"/>
      <c r="F147" s="203"/>
    </row>
    <row r="148" spans="2:6" ht="15.75">
      <c r="B148" s="188"/>
      <c r="C148" s="188"/>
      <c r="D148" s="203"/>
      <c r="E148" s="203"/>
      <c r="F148" s="203"/>
    </row>
    <row r="149" spans="2:6" ht="15.75">
      <c r="B149" s="188"/>
      <c r="C149" s="188"/>
      <c r="D149" s="203"/>
      <c r="E149" s="203"/>
      <c r="F149" s="203"/>
    </row>
    <row r="150" spans="2:6" ht="15.75">
      <c r="B150" s="188"/>
      <c r="C150" s="188"/>
      <c r="D150" s="203"/>
      <c r="E150" s="203"/>
      <c r="F150" s="203"/>
    </row>
    <row r="151" spans="2:6" ht="15.75">
      <c r="B151" s="188"/>
      <c r="C151" s="188"/>
      <c r="D151" s="203"/>
      <c r="E151" s="203"/>
      <c r="F151" s="203"/>
    </row>
    <row r="152" spans="2:6" ht="15.75">
      <c r="B152" s="188"/>
      <c r="C152" s="188"/>
      <c r="D152" s="203"/>
      <c r="E152" s="203"/>
      <c r="F152" s="203"/>
    </row>
    <row r="153" spans="2:6" ht="15.75">
      <c r="B153" s="188"/>
      <c r="C153" s="188"/>
      <c r="D153" s="203"/>
      <c r="E153" s="203"/>
      <c r="F153" s="203"/>
    </row>
    <row r="154" spans="2:6" ht="15.75">
      <c r="B154" s="188"/>
      <c r="C154" s="188"/>
      <c r="D154" s="203"/>
      <c r="E154" s="203"/>
      <c r="F154" s="203"/>
    </row>
    <row r="155" spans="2:6" ht="15.75">
      <c r="B155" s="188"/>
      <c r="C155" s="188"/>
      <c r="D155" s="203"/>
      <c r="E155" s="203"/>
      <c r="F155" s="203"/>
    </row>
    <row r="156" spans="2:6" ht="15.75">
      <c r="B156" s="188"/>
      <c r="C156" s="188"/>
      <c r="D156" s="203"/>
      <c r="E156" s="203"/>
      <c r="F156" s="203"/>
    </row>
    <row r="157" spans="2:6" ht="15.75">
      <c r="B157" s="188"/>
      <c r="C157" s="188"/>
      <c r="D157" s="203"/>
      <c r="E157" s="203"/>
      <c r="F157" s="203"/>
    </row>
    <row r="158" spans="2:6" ht="15.75">
      <c r="B158" s="188"/>
      <c r="C158" s="188"/>
      <c r="D158" s="203"/>
      <c r="E158" s="203"/>
      <c r="F158" s="203"/>
    </row>
    <row r="159" spans="2:6" ht="15.75">
      <c r="B159" s="188"/>
      <c r="C159" s="188"/>
      <c r="D159" s="203"/>
      <c r="E159" s="203"/>
      <c r="F159" s="203"/>
    </row>
    <row r="160" spans="2:6" ht="15.75">
      <c r="B160" s="188"/>
      <c r="C160" s="188"/>
      <c r="D160" s="203"/>
      <c r="E160" s="203"/>
      <c r="F160" s="203"/>
    </row>
    <row r="161" spans="2:6" ht="15.75">
      <c r="B161" s="188"/>
      <c r="C161" s="188"/>
      <c r="D161" s="203"/>
      <c r="E161" s="203"/>
      <c r="F161" s="203"/>
    </row>
    <row r="162" spans="2:6" ht="15.75">
      <c r="B162" s="188"/>
      <c r="C162" s="188"/>
      <c r="D162" s="203"/>
      <c r="E162" s="203"/>
      <c r="F162" s="203"/>
    </row>
    <row r="163" spans="2:6" ht="15.75">
      <c r="B163" s="188"/>
      <c r="C163" s="188"/>
      <c r="D163" s="203"/>
      <c r="E163" s="203"/>
      <c r="F163" s="203"/>
    </row>
    <row r="164" spans="2:6" ht="15.75">
      <c r="B164" s="188"/>
      <c r="C164" s="188"/>
      <c r="D164" s="203"/>
      <c r="E164" s="203"/>
      <c r="F164" s="203"/>
    </row>
    <row r="165" spans="2:6" ht="15.75">
      <c r="B165" s="188"/>
      <c r="C165" s="188"/>
      <c r="D165" s="203"/>
      <c r="E165" s="203"/>
      <c r="F165" s="203"/>
    </row>
    <row r="166" spans="2:6" ht="15.75">
      <c r="B166" s="188"/>
      <c r="C166" s="188"/>
      <c r="D166" s="203"/>
      <c r="E166" s="203"/>
      <c r="F166" s="203"/>
    </row>
    <row r="167" spans="2:6" ht="15.75">
      <c r="B167" s="188"/>
      <c r="C167" s="188"/>
      <c r="D167" s="203"/>
      <c r="E167" s="203"/>
      <c r="F167" s="203"/>
    </row>
    <row r="168" spans="2:6" ht="15.75">
      <c r="B168" s="188"/>
      <c r="C168" s="188"/>
      <c r="D168" s="203"/>
      <c r="E168" s="203"/>
      <c r="F168" s="203"/>
    </row>
    <row r="169" spans="2:6" ht="15.75">
      <c r="B169" s="188"/>
      <c r="C169" s="188"/>
      <c r="D169" s="203"/>
      <c r="E169" s="203"/>
      <c r="F169" s="203"/>
    </row>
    <row r="170" spans="2:6" ht="15.75">
      <c r="B170" s="188"/>
      <c r="C170" s="188"/>
      <c r="D170" s="203"/>
      <c r="E170" s="203"/>
      <c r="F170" s="203"/>
    </row>
    <row r="171" spans="2:6" ht="15.75">
      <c r="B171" s="188"/>
      <c r="C171" s="188"/>
      <c r="D171" s="203"/>
      <c r="E171" s="203"/>
      <c r="F171" s="203"/>
    </row>
    <row r="172" spans="2:6" ht="15.75">
      <c r="B172" s="188"/>
      <c r="C172" s="188"/>
      <c r="D172" s="203"/>
      <c r="E172" s="203"/>
      <c r="F172" s="203"/>
    </row>
    <row r="173" spans="2:6" ht="15.75">
      <c r="B173" s="188"/>
      <c r="C173" s="188"/>
      <c r="D173" s="203"/>
      <c r="E173" s="203"/>
      <c r="F173" s="203"/>
    </row>
    <row r="174" spans="2:6" ht="15.75">
      <c r="B174" s="188"/>
      <c r="C174" s="188"/>
      <c r="D174" s="203"/>
      <c r="E174" s="203"/>
      <c r="F174" s="203"/>
    </row>
    <row r="175" spans="2:6" ht="15.75">
      <c r="B175" s="188"/>
      <c r="C175" s="188"/>
      <c r="D175" s="203"/>
      <c r="E175" s="203"/>
      <c r="F175" s="203"/>
    </row>
    <row r="176" spans="2:6" ht="15.75">
      <c r="B176" s="188"/>
      <c r="C176" s="188"/>
      <c r="D176" s="203"/>
      <c r="E176" s="203"/>
      <c r="F176" s="203"/>
    </row>
    <row r="177" spans="2:6" ht="15.75">
      <c r="B177" s="188"/>
      <c r="C177" s="188"/>
      <c r="D177" s="203"/>
      <c r="E177" s="203"/>
      <c r="F177" s="203"/>
    </row>
    <row r="178" spans="2:6" ht="15.75">
      <c r="B178" s="188"/>
      <c r="C178" s="188"/>
      <c r="D178" s="203"/>
      <c r="E178" s="203"/>
      <c r="F178" s="203"/>
    </row>
    <row r="179" spans="2:6" ht="15.75">
      <c r="B179" s="188"/>
      <c r="C179" s="188"/>
      <c r="D179" s="203"/>
      <c r="E179" s="203"/>
      <c r="F179" s="203"/>
    </row>
    <row r="180" spans="2:6" ht="15.75">
      <c r="B180" s="188"/>
      <c r="C180" s="188"/>
      <c r="D180" s="203"/>
      <c r="E180" s="203"/>
      <c r="F180" s="203"/>
    </row>
    <row r="181" spans="2:6" ht="15.75">
      <c r="B181" s="188"/>
      <c r="C181" s="188"/>
      <c r="D181" s="203"/>
      <c r="E181" s="203"/>
      <c r="F181" s="203"/>
    </row>
    <row r="182" spans="2:6" ht="15.75">
      <c r="B182" s="188"/>
      <c r="C182" s="188"/>
      <c r="D182" s="203"/>
      <c r="E182" s="203"/>
      <c r="F182" s="203"/>
    </row>
    <row r="183" spans="2:6" ht="15.75">
      <c r="B183" s="188"/>
      <c r="C183" s="188"/>
      <c r="D183" s="203"/>
      <c r="E183" s="203"/>
      <c r="F183" s="203"/>
    </row>
    <row r="184" spans="2:6" ht="15.75">
      <c r="B184" s="188"/>
      <c r="C184" s="188"/>
      <c r="D184" s="203"/>
      <c r="E184" s="203"/>
      <c r="F184" s="203"/>
    </row>
    <row r="185" spans="2:6" ht="15.75">
      <c r="B185" s="188"/>
      <c r="C185" s="188"/>
      <c r="D185" s="203"/>
      <c r="E185" s="203"/>
      <c r="F185" s="203"/>
    </row>
    <row r="186" spans="2:6" ht="15.75">
      <c r="B186" s="188"/>
      <c r="C186" s="188"/>
      <c r="D186" s="203"/>
      <c r="E186" s="203"/>
      <c r="F186" s="203"/>
    </row>
    <row r="187" spans="2:6" ht="15.75">
      <c r="B187" s="188"/>
      <c r="C187" s="188"/>
      <c r="D187" s="203"/>
      <c r="E187" s="203"/>
      <c r="F187" s="203"/>
    </row>
    <row r="188" spans="2:6" ht="15.75">
      <c r="B188" s="188"/>
      <c r="C188" s="188"/>
      <c r="D188" s="203"/>
      <c r="E188" s="203"/>
      <c r="F188" s="203"/>
    </row>
    <row r="189" spans="2:6" ht="15.75">
      <c r="B189" s="188"/>
      <c r="C189" s="188"/>
      <c r="D189" s="203"/>
      <c r="E189" s="203"/>
      <c r="F189" s="203"/>
    </row>
    <row r="190" spans="2:6" ht="15.75">
      <c r="B190" s="188"/>
      <c r="C190" s="188"/>
      <c r="D190" s="203"/>
      <c r="E190" s="203"/>
      <c r="F190" s="203"/>
    </row>
    <row r="191" spans="2:6" ht="15.75">
      <c r="B191" s="188"/>
      <c r="C191" s="188"/>
      <c r="D191" s="203"/>
      <c r="E191" s="203"/>
      <c r="F191" s="203"/>
    </row>
    <row r="192" spans="2:6" ht="15.75">
      <c r="B192" s="188"/>
      <c r="C192" s="188"/>
      <c r="D192" s="203"/>
      <c r="E192" s="203"/>
      <c r="F192" s="203"/>
    </row>
    <row r="193" spans="2:6" ht="15.75">
      <c r="B193" s="188"/>
      <c r="C193" s="188"/>
      <c r="D193" s="203"/>
      <c r="E193" s="203"/>
      <c r="F193" s="203"/>
    </row>
    <row r="194" spans="2:6" ht="15.75">
      <c r="B194" s="188"/>
      <c r="C194" s="188"/>
      <c r="D194" s="203"/>
      <c r="E194" s="203"/>
      <c r="F194" s="203"/>
    </row>
    <row r="195" spans="2:6" ht="15.75">
      <c r="B195" s="188"/>
      <c r="C195" s="188"/>
      <c r="D195" s="203"/>
      <c r="E195" s="203"/>
      <c r="F195" s="203"/>
    </row>
    <row r="196" spans="2:6" ht="15.75">
      <c r="B196" s="188"/>
      <c r="C196" s="188"/>
      <c r="D196" s="203"/>
      <c r="E196" s="203"/>
      <c r="F196" s="203"/>
    </row>
    <row r="197" spans="2:6" ht="15.75">
      <c r="B197" s="188"/>
      <c r="C197" s="188"/>
      <c r="D197" s="203"/>
      <c r="E197" s="203"/>
      <c r="F197" s="203"/>
    </row>
    <row r="198" spans="2:6" ht="15.75">
      <c r="B198" s="188"/>
      <c r="C198" s="188"/>
      <c r="D198" s="203"/>
      <c r="E198" s="203"/>
      <c r="F198" s="203"/>
    </row>
    <row r="199" spans="2:6" ht="15.75">
      <c r="B199" s="188"/>
      <c r="C199" s="188"/>
      <c r="D199" s="203"/>
      <c r="E199" s="203"/>
      <c r="F199" s="203"/>
    </row>
    <row r="200" spans="2:6" ht="15.75">
      <c r="B200" s="188"/>
      <c r="C200" s="188"/>
      <c r="D200" s="203"/>
      <c r="E200" s="203"/>
      <c r="F200" s="203"/>
    </row>
    <row r="201" spans="2:6" ht="15.75">
      <c r="B201" s="188"/>
      <c r="C201" s="188"/>
      <c r="D201" s="203"/>
      <c r="E201" s="203"/>
      <c r="F201" s="203"/>
    </row>
    <row r="202" spans="2:6" ht="15.75">
      <c r="B202" s="188"/>
      <c r="C202" s="188"/>
      <c r="D202" s="203"/>
      <c r="E202" s="203"/>
      <c r="F202" s="203"/>
    </row>
    <row r="203" spans="2:6" ht="15.75">
      <c r="B203" s="188"/>
      <c r="C203" s="188"/>
      <c r="D203" s="203"/>
      <c r="E203" s="203"/>
      <c r="F203" s="203"/>
    </row>
    <row r="204" spans="2:6" ht="15.75">
      <c r="B204" s="188"/>
      <c r="C204" s="188"/>
      <c r="D204" s="203"/>
      <c r="E204" s="203"/>
      <c r="F204" s="203"/>
    </row>
    <row r="205" spans="2:6" ht="15.75">
      <c r="B205" s="188"/>
      <c r="C205" s="188"/>
      <c r="D205" s="203"/>
      <c r="E205" s="203"/>
      <c r="F205" s="203"/>
    </row>
    <row r="206" spans="2:6" ht="15.75">
      <c r="B206" s="188"/>
      <c r="C206" s="188"/>
      <c r="D206" s="203"/>
      <c r="E206" s="203"/>
      <c r="F206" s="203"/>
    </row>
    <row r="207" spans="2:6" ht="15.75">
      <c r="B207" s="188"/>
      <c r="C207" s="188"/>
      <c r="D207" s="203"/>
      <c r="E207" s="203"/>
      <c r="F207" s="203"/>
    </row>
    <row r="208" spans="2:6" ht="15.75">
      <c r="B208" s="188"/>
      <c r="C208" s="188"/>
      <c r="D208" s="203"/>
      <c r="E208" s="203"/>
      <c r="F208" s="203"/>
    </row>
    <row r="209" spans="2:6" ht="15.75">
      <c r="B209" s="188"/>
      <c r="C209" s="188"/>
      <c r="D209" s="203"/>
      <c r="E209" s="203"/>
      <c r="F209" s="203"/>
    </row>
    <row r="210" spans="2:6" ht="15.75">
      <c r="B210" s="188"/>
      <c r="C210" s="188"/>
      <c r="D210" s="203"/>
      <c r="E210" s="203"/>
      <c r="F210" s="203"/>
    </row>
    <row r="211" spans="2:6" ht="15.75">
      <c r="B211" s="188"/>
      <c r="C211" s="188"/>
      <c r="D211" s="203"/>
      <c r="E211" s="203"/>
      <c r="F211" s="203"/>
    </row>
    <row r="212" spans="2:6" ht="15.75">
      <c r="B212" s="188"/>
      <c r="C212" s="188"/>
      <c r="D212" s="203"/>
      <c r="E212" s="203"/>
      <c r="F212" s="203"/>
    </row>
    <row r="213" spans="2:6" ht="15.75">
      <c r="B213" s="188"/>
      <c r="C213" s="188"/>
      <c r="D213" s="203"/>
      <c r="E213" s="203"/>
      <c r="F213" s="203"/>
    </row>
    <row r="214" spans="2:6" ht="15.75">
      <c r="B214" s="188"/>
      <c r="C214" s="188"/>
      <c r="D214" s="203"/>
      <c r="E214" s="203"/>
      <c r="F214" s="203"/>
    </row>
    <row r="215" spans="2:6" ht="15.75">
      <c r="B215" s="188"/>
      <c r="C215" s="188"/>
      <c r="D215" s="203"/>
      <c r="E215" s="203"/>
      <c r="F215" s="203"/>
    </row>
    <row r="216" spans="2:6" ht="15.75">
      <c r="B216" s="188"/>
      <c r="C216" s="188"/>
      <c r="D216" s="203"/>
      <c r="E216" s="203"/>
      <c r="F216" s="203"/>
    </row>
    <row r="217" spans="2:6" ht="15.75">
      <c r="B217" s="188"/>
      <c r="C217" s="188"/>
      <c r="D217" s="203"/>
      <c r="E217" s="203"/>
      <c r="F217" s="203"/>
    </row>
    <row r="218" spans="2:6" ht="15.75">
      <c r="B218" s="188"/>
      <c r="C218" s="188"/>
      <c r="D218" s="203"/>
      <c r="E218" s="203"/>
      <c r="F218" s="203"/>
    </row>
    <row r="219" spans="2:6" ht="15.75">
      <c r="B219" s="188"/>
      <c r="C219" s="188"/>
      <c r="D219" s="203"/>
      <c r="E219" s="203"/>
      <c r="F219" s="203"/>
    </row>
    <row r="220" spans="2:6" ht="15.75">
      <c r="B220" s="188"/>
      <c r="C220" s="188"/>
      <c r="D220" s="203"/>
      <c r="E220" s="203"/>
      <c r="F220" s="203"/>
    </row>
    <row r="221" spans="2:6" ht="15.75">
      <c r="B221" s="188"/>
      <c r="C221" s="188"/>
      <c r="D221" s="203"/>
      <c r="E221" s="203"/>
      <c r="F221" s="203"/>
    </row>
    <row r="222" spans="2:6" ht="15.75">
      <c r="B222" s="188"/>
      <c r="C222" s="188"/>
      <c r="D222" s="203"/>
      <c r="E222" s="203"/>
      <c r="F222" s="203"/>
    </row>
    <row r="223" spans="2:6" ht="15.75">
      <c r="B223" s="188"/>
      <c r="C223" s="188"/>
      <c r="D223" s="203"/>
      <c r="E223" s="203"/>
      <c r="F223" s="203"/>
    </row>
    <row r="224" spans="2:6" ht="15.75">
      <c r="B224" s="188"/>
      <c r="C224" s="188"/>
      <c r="D224" s="203"/>
      <c r="E224" s="203"/>
      <c r="F224" s="203"/>
    </row>
    <row r="225" spans="2:6" ht="15.75">
      <c r="B225" s="188"/>
      <c r="C225" s="188"/>
      <c r="D225" s="203"/>
      <c r="E225" s="203"/>
      <c r="F225" s="203"/>
    </row>
    <row r="226" spans="2:6" ht="15.75">
      <c r="B226" s="188"/>
      <c r="C226" s="188"/>
      <c r="D226" s="203"/>
      <c r="E226" s="203"/>
      <c r="F226" s="203"/>
    </row>
    <row r="227" spans="2:6" ht="15.75">
      <c r="B227" s="188"/>
      <c r="C227" s="188"/>
      <c r="D227" s="203"/>
      <c r="E227" s="203"/>
      <c r="F227" s="203"/>
    </row>
    <row r="228" spans="2:6" ht="15.75">
      <c r="B228" s="188"/>
      <c r="C228" s="188"/>
      <c r="D228" s="203"/>
      <c r="E228" s="203"/>
      <c r="F228" s="203"/>
    </row>
    <row r="229" spans="2:6" ht="15.75">
      <c r="B229" s="188"/>
      <c r="C229" s="188"/>
      <c r="D229" s="203"/>
      <c r="E229" s="203"/>
      <c r="F229" s="203"/>
    </row>
    <row r="230" spans="2:6" ht="15.75">
      <c r="B230" s="188"/>
      <c r="C230" s="188"/>
      <c r="D230" s="203"/>
      <c r="E230" s="203"/>
      <c r="F230" s="203"/>
    </row>
    <row r="231" spans="2:6" ht="15.75">
      <c r="B231" s="188"/>
      <c r="C231" s="188"/>
      <c r="D231" s="203"/>
      <c r="E231" s="203"/>
      <c r="F231" s="203"/>
    </row>
    <row r="232" spans="2:6" ht="15.75">
      <c r="B232" s="188"/>
      <c r="C232" s="188"/>
      <c r="D232" s="203"/>
      <c r="E232" s="203"/>
      <c r="F232" s="203"/>
    </row>
    <row r="233" spans="2:6" ht="15.75">
      <c r="B233" s="188"/>
      <c r="C233" s="188"/>
      <c r="D233" s="203"/>
      <c r="E233" s="203"/>
      <c r="F233" s="203"/>
    </row>
    <row r="234" spans="2:6" ht="15.75">
      <c r="B234" s="188"/>
      <c r="C234" s="188"/>
      <c r="D234" s="203"/>
      <c r="E234" s="203"/>
      <c r="F234" s="203"/>
    </row>
    <row r="235" spans="2:6" ht="15.75">
      <c r="B235" s="188"/>
      <c r="C235" s="188"/>
      <c r="D235" s="203"/>
      <c r="E235" s="203"/>
      <c r="F235" s="203"/>
    </row>
    <row r="236" spans="2:6" ht="15.75">
      <c r="B236" s="188"/>
      <c r="C236" s="188"/>
      <c r="D236" s="203"/>
      <c r="E236" s="203"/>
      <c r="F236" s="203"/>
    </row>
    <row r="237" spans="2:6" ht="15.75">
      <c r="B237" s="188"/>
      <c r="C237" s="188"/>
      <c r="D237" s="203"/>
      <c r="E237" s="203"/>
      <c r="F237" s="203"/>
    </row>
    <row r="238" spans="2:6" ht="15.75">
      <c r="B238" s="188"/>
      <c r="C238" s="188"/>
      <c r="D238" s="203"/>
      <c r="E238" s="203"/>
      <c r="F238" s="203"/>
    </row>
    <row r="239" spans="2:6" ht="15.75">
      <c r="B239" s="188"/>
      <c r="C239" s="188"/>
      <c r="D239" s="203"/>
      <c r="E239" s="203"/>
      <c r="F239" s="203"/>
    </row>
    <row r="240" spans="2:6" ht="15.75">
      <c r="B240" s="188"/>
      <c r="C240" s="188"/>
      <c r="D240" s="203"/>
      <c r="E240" s="203"/>
      <c r="F240" s="203"/>
    </row>
    <row r="241" spans="2:6" ht="15.75">
      <c r="B241" s="188"/>
      <c r="C241" s="188"/>
      <c r="D241" s="203"/>
      <c r="E241" s="203"/>
      <c r="F241" s="203"/>
    </row>
    <row r="242" spans="2:6" ht="15.75">
      <c r="B242" s="188"/>
      <c r="C242" s="188"/>
      <c r="D242" s="203"/>
      <c r="E242" s="203"/>
      <c r="F242" s="203"/>
    </row>
    <row r="243" spans="2:6" ht="15.75">
      <c r="B243" s="188"/>
      <c r="C243" s="188"/>
      <c r="D243" s="203"/>
      <c r="E243" s="203"/>
      <c r="F243" s="203"/>
    </row>
    <row r="244" spans="2:6" ht="15.75">
      <c r="B244" s="188"/>
      <c r="C244" s="188"/>
      <c r="D244" s="203"/>
      <c r="E244" s="203"/>
      <c r="F244" s="203"/>
    </row>
    <row r="245" spans="2:6" ht="15.75">
      <c r="B245" s="188"/>
      <c r="C245" s="188"/>
      <c r="D245" s="203"/>
      <c r="E245" s="203"/>
      <c r="F245" s="203"/>
    </row>
    <row r="246" spans="2:6" ht="15.75">
      <c r="B246" s="188"/>
      <c r="C246" s="188"/>
      <c r="D246" s="203"/>
      <c r="E246" s="203"/>
      <c r="F246" s="203"/>
    </row>
    <row r="247" spans="2:6" ht="15.75">
      <c r="B247" s="188"/>
      <c r="C247" s="188"/>
      <c r="D247" s="203"/>
      <c r="E247" s="203"/>
      <c r="F247" s="203"/>
    </row>
    <row r="248" spans="2:6" ht="15.75">
      <c r="B248" s="188"/>
      <c r="C248" s="188"/>
      <c r="D248" s="203"/>
      <c r="E248" s="203"/>
      <c r="F248" s="203"/>
    </row>
    <row r="249" spans="2:6" ht="15.75">
      <c r="B249" s="188"/>
      <c r="C249" s="188"/>
      <c r="D249" s="203"/>
      <c r="E249" s="203"/>
      <c r="F249" s="203"/>
    </row>
    <row r="250" spans="2:6" ht="15.75">
      <c r="B250" s="188"/>
      <c r="C250" s="188"/>
      <c r="D250" s="203"/>
      <c r="E250" s="203"/>
      <c r="F250" s="203"/>
    </row>
    <row r="251" spans="2:6" ht="15.75">
      <c r="B251" s="188"/>
      <c r="C251" s="188"/>
      <c r="D251" s="203"/>
      <c r="E251" s="203"/>
      <c r="F251" s="203"/>
    </row>
    <row r="252" spans="2:6" ht="15.75">
      <c r="B252" s="188"/>
      <c r="C252" s="188"/>
      <c r="D252" s="203"/>
      <c r="E252" s="203"/>
      <c r="F252" s="203"/>
    </row>
    <row r="253" spans="2:6" ht="15.75">
      <c r="B253" s="188"/>
      <c r="C253" s="188"/>
      <c r="D253" s="203"/>
      <c r="E253" s="203"/>
      <c r="F253" s="203"/>
    </row>
    <row r="254" spans="2:6" ht="15.75">
      <c r="B254" s="188"/>
      <c r="C254" s="188"/>
      <c r="D254" s="203"/>
      <c r="E254" s="203"/>
      <c r="F254" s="203"/>
    </row>
    <row r="255" spans="2:6" ht="15.75">
      <c r="B255" s="188"/>
      <c r="C255" s="188"/>
      <c r="D255" s="203"/>
      <c r="E255" s="203"/>
      <c r="F255" s="203"/>
    </row>
    <row r="256" spans="2:6" ht="15.75">
      <c r="B256" s="188"/>
      <c r="C256" s="188"/>
      <c r="D256" s="203"/>
      <c r="E256" s="203"/>
      <c r="F256" s="203"/>
    </row>
    <row r="257" spans="2:6" ht="15.75">
      <c r="B257" s="188"/>
      <c r="C257" s="188"/>
      <c r="D257" s="203"/>
      <c r="E257" s="203"/>
      <c r="F257" s="203"/>
    </row>
    <row r="258" spans="2:6" ht="15.75">
      <c r="B258" s="188"/>
      <c r="C258" s="188"/>
      <c r="D258" s="203"/>
      <c r="E258" s="203"/>
      <c r="F258" s="203"/>
    </row>
    <row r="259" spans="2:6" ht="15.75">
      <c r="B259" s="188"/>
      <c r="C259" s="188"/>
      <c r="D259" s="203"/>
      <c r="E259" s="203"/>
      <c r="F259" s="203"/>
    </row>
    <row r="260" spans="2:6" ht="15.75">
      <c r="B260" s="188"/>
      <c r="C260" s="188"/>
      <c r="D260" s="203"/>
      <c r="E260" s="203"/>
      <c r="F260" s="203"/>
    </row>
    <row r="261" spans="2:6" ht="15.75">
      <c r="B261" s="188"/>
      <c r="C261" s="188"/>
      <c r="D261" s="203"/>
      <c r="E261" s="203"/>
      <c r="F261" s="203"/>
    </row>
    <row r="262" spans="2:6" ht="15.75">
      <c r="B262" s="188"/>
      <c r="C262" s="188"/>
      <c r="D262" s="203"/>
      <c r="E262" s="203"/>
      <c r="F262" s="203"/>
    </row>
    <row r="263" spans="2:6" ht="15.75">
      <c r="B263" s="188"/>
      <c r="C263" s="188"/>
      <c r="D263" s="203"/>
      <c r="E263" s="203"/>
      <c r="F263" s="203"/>
    </row>
    <row r="264" spans="2:6" ht="15.75">
      <c r="B264" s="188"/>
      <c r="C264" s="188"/>
      <c r="D264" s="203"/>
      <c r="E264" s="203"/>
      <c r="F264" s="203"/>
    </row>
    <row r="265" spans="2:6" ht="15.75">
      <c r="B265" s="188"/>
      <c r="C265" s="188"/>
      <c r="D265" s="203"/>
      <c r="E265" s="203"/>
      <c r="F265" s="203"/>
    </row>
    <row r="266" spans="2:6" ht="15.75">
      <c r="B266" s="188"/>
      <c r="C266" s="188"/>
      <c r="D266" s="203"/>
      <c r="E266" s="203"/>
      <c r="F266" s="203"/>
    </row>
    <row r="267" spans="2:6" ht="15.75">
      <c r="B267" s="188"/>
      <c r="C267" s="188"/>
      <c r="D267" s="203"/>
      <c r="E267" s="203"/>
      <c r="F267" s="203"/>
    </row>
    <row r="268" spans="2:6" ht="15.75">
      <c r="B268" s="188"/>
      <c r="C268" s="188"/>
      <c r="D268" s="203"/>
      <c r="E268" s="203"/>
      <c r="F268" s="203"/>
    </row>
    <row r="269" spans="2:6" ht="15.75">
      <c r="B269" s="188"/>
      <c r="C269" s="188"/>
      <c r="D269" s="203"/>
      <c r="E269" s="203"/>
      <c r="F269" s="203"/>
    </row>
    <row r="270" spans="2:6" ht="15.75">
      <c r="B270" s="188"/>
      <c r="C270" s="188"/>
      <c r="D270" s="203"/>
      <c r="E270" s="203"/>
      <c r="F270" s="203"/>
    </row>
    <row r="271" spans="2:6" ht="15.75">
      <c r="B271" s="188"/>
      <c r="C271" s="188"/>
      <c r="D271" s="203"/>
      <c r="E271" s="203"/>
      <c r="F271" s="203"/>
    </row>
    <row r="272" spans="2:6" ht="15.75">
      <c r="B272" s="188"/>
      <c r="C272" s="188"/>
      <c r="D272" s="203"/>
      <c r="E272" s="203"/>
      <c r="F272" s="203"/>
    </row>
    <row r="273" spans="2:6" ht="15.75">
      <c r="B273" s="188"/>
      <c r="C273" s="188"/>
      <c r="D273" s="203"/>
      <c r="E273" s="203"/>
      <c r="F273" s="203"/>
    </row>
    <row r="274" spans="2:6" ht="15.75">
      <c r="B274" s="188"/>
      <c r="C274" s="188"/>
      <c r="D274" s="203"/>
      <c r="E274" s="203"/>
      <c r="F274" s="203"/>
    </row>
    <row r="275" spans="2:6" ht="15.75">
      <c r="B275" s="188"/>
      <c r="C275" s="188"/>
      <c r="D275" s="203"/>
      <c r="E275" s="203"/>
      <c r="F275" s="203"/>
    </row>
    <row r="276" spans="2:6" ht="15.75">
      <c r="B276" s="188"/>
      <c r="C276" s="188"/>
      <c r="D276" s="203"/>
      <c r="E276" s="203"/>
      <c r="F276" s="203"/>
    </row>
    <row r="277" spans="2:6" ht="15.75">
      <c r="B277" s="188"/>
      <c r="C277" s="188"/>
      <c r="D277" s="203"/>
      <c r="E277" s="203"/>
      <c r="F277" s="203"/>
    </row>
    <row r="278" spans="2:6" ht="15.75">
      <c r="B278" s="188"/>
      <c r="C278" s="188"/>
      <c r="D278" s="203"/>
      <c r="E278" s="203"/>
      <c r="F278" s="203"/>
    </row>
    <row r="279" spans="2:6" ht="15.75">
      <c r="B279" s="188"/>
      <c r="C279" s="188"/>
      <c r="D279" s="203"/>
      <c r="E279" s="203"/>
      <c r="F279" s="203"/>
    </row>
    <row r="280" spans="2:6" ht="15.75">
      <c r="B280" s="188"/>
      <c r="C280" s="188"/>
      <c r="D280" s="203"/>
      <c r="E280" s="203"/>
      <c r="F280" s="203"/>
    </row>
    <row r="281" spans="2:6" ht="15.75">
      <c r="B281" s="188"/>
      <c r="C281" s="188"/>
      <c r="D281" s="203"/>
      <c r="E281" s="203"/>
      <c r="F281" s="203"/>
    </row>
    <row r="282" spans="2:6" ht="15.75">
      <c r="B282" s="188"/>
      <c r="C282" s="188"/>
      <c r="D282" s="203"/>
      <c r="E282" s="203"/>
      <c r="F282" s="203"/>
    </row>
    <row r="283" spans="2:6" ht="15.75">
      <c r="B283" s="188"/>
      <c r="C283" s="188"/>
      <c r="D283" s="203"/>
      <c r="E283" s="203"/>
      <c r="F283" s="203"/>
    </row>
    <row r="284" spans="2:6" ht="15.75">
      <c r="B284" s="188"/>
      <c r="C284" s="188"/>
      <c r="D284" s="203"/>
      <c r="E284" s="203"/>
      <c r="F284" s="203"/>
    </row>
    <row r="285" spans="2:6" ht="15.75">
      <c r="B285" s="188"/>
      <c r="C285" s="188"/>
      <c r="D285" s="203"/>
      <c r="E285" s="203"/>
      <c r="F285" s="203"/>
    </row>
    <row r="286" spans="2:6" ht="15.75">
      <c r="B286" s="188"/>
      <c r="C286" s="188"/>
      <c r="D286" s="203"/>
      <c r="E286" s="203"/>
      <c r="F286" s="203"/>
    </row>
    <row r="287" spans="2:6" ht="15.75">
      <c r="B287" s="188"/>
      <c r="C287" s="188"/>
      <c r="D287" s="203"/>
      <c r="E287" s="203"/>
      <c r="F287" s="203"/>
    </row>
    <row r="288" spans="2:6" ht="15.75">
      <c r="B288" s="188"/>
      <c r="C288" s="188"/>
      <c r="D288" s="203"/>
      <c r="E288" s="203"/>
      <c r="F288" s="203"/>
    </row>
    <row r="289" spans="2:6" ht="15.75">
      <c r="B289" s="188"/>
      <c r="C289" s="188"/>
      <c r="D289" s="203"/>
      <c r="E289" s="203"/>
      <c r="F289" s="203"/>
    </row>
    <row r="290" spans="2:6" ht="15.75">
      <c r="B290" s="188"/>
      <c r="C290" s="188"/>
      <c r="D290" s="203"/>
      <c r="E290" s="203"/>
      <c r="F290" s="203"/>
    </row>
    <row r="291" spans="2:6" ht="15.75">
      <c r="B291" s="188"/>
      <c r="C291" s="188"/>
      <c r="D291" s="203"/>
      <c r="E291" s="203"/>
      <c r="F291" s="203"/>
    </row>
    <row r="292" spans="2:6" ht="15.75">
      <c r="B292" s="188"/>
      <c r="C292" s="188"/>
      <c r="D292" s="203"/>
      <c r="E292" s="203"/>
      <c r="F292" s="203"/>
    </row>
    <row r="293" spans="2:6" ht="15.75">
      <c r="B293" s="188"/>
      <c r="C293" s="188"/>
      <c r="D293" s="203"/>
      <c r="E293" s="203"/>
      <c r="F293" s="203"/>
    </row>
    <row r="294" spans="2:6" ht="15.75">
      <c r="B294" s="188"/>
      <c r="C294" s="188"/>
      <c r="D294" s="203"/>
      <c r="E294" s="203"/>
      <c r="F294" s="203"/>
    </row>
    <row r="295" spans="2:6" ht="15.75">
      <c r="B295" s="188"/>
      <c r="C295" s="188"/>
      <c r="D295" s="203"/>
      <c r="E295" s="203"/>
      <c r="F295" s="203"/>
    </row>
    <row r="296" spans="2:6" ht="15.75">
      <c r="B296" s="188"/>
      <c r="C296" s="188"/>
      <c r="D296" s="203"/>
      <c r="E296" s="203"/>
      <c r="F296" s="203"/>
    </row>
    <row r="297" spans="2:6" ht="15.75">
      <c r="B297" s="188"/>
      <c r="C297" s="188"/>
      <c r="D297" s="203"/>
      <c r="E297" s="203"/>
      <c r="F297" s="203"/>
    </row>
    <row r="298" spans="2:6" ht="15.75">
      <c r="B298" s="188"/>
      <c r="C298" s="188"/>
      <c r="D298" s="203"/>
      <c r="E298" s="203"/>
      <c r="F298" s="203"/>
    </row>
    <row r="299" spans="2:6" ht="15.75">
      <c r="B299" s="188"/>
      <c r="C299" s="188"/>
      <c r="D299" s="203"/>
      <c r="E299" s="203"/>
      <c r="F299" s="203"/>
    </row>
    <row r="300" spans="2:6" ht="15.75">
      <c r="B300" s="188"/>
      <c r="C300" s="188"/>
      <c r="D300" s="203"/>
      <c r="E300" s="203"/>
      <c r="F300" s="203"/>
    </row>
    <row r="301" spans="2:6" ht="15.75">
      <c r="B301" s="188"/>
      <c r="C301" s="188"/>
      <c r="D301" s="203"/>
      <c r="E301" s="203"/>
      <c r="F301" s="203"/>
    </row>
    <row r="302" spans="2:6" ht="15.75">
      <c r="B302" s="188"/>
      <c r="C302" s="188"/>
      <c r="D302" s="203"/>
      <c r="E302" s="203"/>
      <c r="F302" s="203"/>
    </row>
    <row r="303" spans="2:6" ht="15.75">
      <c r="B303" s="188"/>
      <c r="C303" s="188"/>
      <c r="D303" s="203"/>
      <c r="E303" s="203"/>
      <c r="F303" s="203"/>
    </row>
    <row r="304" spans="2:6" ht="15.75">
      <c r="B304" s="188"/>
      <c r="C304" s="188"/>
      <c r="D304" s="203"/>
      <c r="E304" s="203"/>
      <c r="F304" s="203"/>
    </row>
    <row r="305" spans="2:6" ht="15.75">
      <c r="B305" s="188"/>
      <c r="C305" s="188"/>
      <c r="D305" s="203"/>
      <c r="E305" s="203"/>
      <c r="F305" s="203"/>
    </row>
    <row r="306" spans="2:6" ht="15.75">
      <c r="B306" s="188"/>
      <c r="C306" s="188"/>
      <c r="D306" s="203"/>
      <c r="E306" s="203"/>
      <c r="F306" s="203"/>
    </row>
    <row r="307" spans="2:6" ht="15.75">
      <c r="B307" s="188"/>
      <c r="C307" s="188"/>
      <c r="D307" s="203"/>
      <c r="E307" s="203"/>
      <c r="F307" s="203"/>
    </row>
    <row r="308" spans="2:6" ht="15.75">
      <c r="B308" s="188"/>
      <c r="C308" s="188"/>
      <c r="D308" s="203"/>
      <c r="E308" s="203"/>
      <c r="F308" s="203"/>
    </row>
    <row r="309" spans="2:6" ht="15.75">
      <c r="B309" s="188"/>
      <c r="C309" s="188"/>
      <c r="D309" s="203"/>
      <c r="E309" s="203"/>
      <c r="F309" s="203"/>
    </row>
    <row r="310" spans="2:6" ht="15.75">
      <c r="B310" s="188"/>
      <c r="C310" s="188"/>
      <c r="D310" s="203"/>
      <c r="E310" s="203"/>
      <c r="F310" s="203"/>
    </row>
    <row r="311" spans="2:6" ht="15.75">
      <c r="B311" s="188"/>
      <c r="C311" s="188"/>
      <c r="D311" s="203"/>
      <c r="E311" s="203"/>
      <c r="F311" s="203"/>
    </row>
    <row r="312" spans="2:6" ht="15.75">
      <c r="B312" s="188"/>
      <c r="C312" s="188"/>
      <c r="D312" s="203"/>
      <c r="E312" s="203"/>
      <c r="F312" s="203"/>
    </row>
    <row r="313" spans="2:6" ht="15.75">
      <c r="B313" s="188"/>
      <c r="C313" s="188"/>
      <c r="D313" s="203"/>
      <c r="E313" s="203"/>
      <c r="F313" s="203"/>
    </row>
    <row r="314" spans="2:6" ht="15.75">
      <c r="B314" s="188"/>
      <c r="C314" s="188"/>
      <c r="D314" s="203"/>
      <c r="E314" s="203"/>
      <c r="F314" s="203"/>
    </row>
    <row r="315" spans="2:6" ht="15.75">
      <c r="B315" s="188"/>
      <c r="C315" s="188"/>
      <c r="D315" s="203"/>
      <c r="E315" s="203"/>
      <c r="F315" s="203"/>
    </row>
    <row r="316" spans="2:6" ht="15.75">
      <c r="B316" s="188"/>
      <c r="C316" s="188"/>
      <c r="D316" s="203"/>
      <c r="E316" s="203"/>
      <c r="F316" s="203"/>
    </row>
    <row r="317" spans="2:6" ht="15.75">
      <c r="B317" s="188"/>
      <c r="C317" s="188"/>
      <c r="D317" s="203"/>
      <c r="E317" s="203"/>
      <c r="F317" s="203"/>
    </row>
    <row r="318" spans="2:6" ht="15.75">
      <c r="B318" s="188"/>
      <c r="C318" s="188"/>
      <c r="D318" s="203"/>
      <c r="E318" s="203"/>
      <c r="F318" s="203"/>
    </row>
    <row r="319" spans="2:6" ht="15.75">
      <c r="B319" s="188"/>
      <c r="C319" s="188"/>
      <c r="D319" s="203"/>
      <c r="E319" s="203"/>
      <c r="F319" s="203"/>
    </row>
    <row r="320" spans="2:6" ht="15.75">
      <c r="B320" s="188"/>
      <c r="C320" s="188"/>
      <c r="D320" s="203"/>
      <c r="E320" s="203"/>
      <c r="F320" s="203"/>
    </row>
    <row r="321" spans="2:6" ht="15.75">
      <c r="B321" s="188"/>
      <c r="C321" s="188"/>
      <c r="D321" s="203"/>
      <c r="E321" s="203"/>
      <c r="F321" s="203"/>
    </row>
    <row r="322" spans="2:6" ht="15.75">
      <c r="B322" s="188"/>
      <c r="C322" s="188"/>
      <c r="D322" s="203"/>
      <c r="E322" s="203"/>
      <c r="F322" s="203"/>
    </row>
    <row r="323" spans="2:6" ht="15.75">
      <c r="B323" s="188"/>
      <c r="C323" s="188"/>
      <c r="D323" s="203"/>
      <c r="E323" s="203"/>
      <c r="F323" s="203"/>
    </row>
    <row r="324" spans="2:6" ht="15.75">
      <c r="B324" s="188"/>
      <c r="C324" s="188"/>
      <c r="D324" s="203"/>
      <c r="E324" s="203"/>
      <c r="F324" s="203"/>
    </row>
    <row r="325" spans="2:6" ht="15.75">
      <c r="B325" s="188"/>
      <c r="C325" s="188"/>
      <c r="D325" s="203"/>
      <c r="E325" s="203"/>
      <c r="F325" s="203"/>
    </row>
    <row r="326" spans="2:6" ht="15.75">
      <c r="B326" s="188"/>
      <c r="C326" s="188"/>
      <c r="D326" s="203"/>
      <c r="E326" s="203"/>
      <c r="F326" s="203"/>
    </row>
    <row r="327" spans="2:6" ht="15.75">
      <c r="B327" s="188"/>
      <c r="C327" s="188"/>
      <c r="D327" s="203"/>
      <c r="E327" s="203"/>
      <c r="F327" s="203"/>
    </row>
    <row r="328" spans="2:6" ht="15.75">
      <c r="B328" s="188"/>
      <c r="C328" s="188"/>
      <c r="D328" s="203"/>
      <c r="E328" s="203"/>
      <c r="F328" s="203"/>
    </row>
    <row r="329" spans="2:6" ht="15.75">
      <c r="B329" s="188"/>
      <c r="C329" s="188"/>
      <c r="D329" s="203"/>
      <c r="E329" s="203"/>
      <c r="F329" s="203"/>
    </row>
    <row r="330" spans="2:6" ht="15.75">
      <c r="B330" s="188"/>
      <c r="C330" s="188"/>
      <c r="D330" s="203"/>
      <c r="E330" s="203"/>
      <c r="F330" s="203"/>
    </row>
    <row r="331" spans="2:6" ht="15.75">
      <c r="B331" s="188"/>
      <c r="C331" s="188"/>
      <c r="D331" s="203"/>
      <c r="E331" s="203"/>
      <c r="F331" s="203"/>
    </row>
    <row r="332" spans="2:6" ht="15.75">
      <c r="B332" s="188"/>
      <c r="C332" s="188"/>
      <c r="D332" s="203"/>
      <c r="E332" s="203"/>
      <c r="F332" s="203"/>
    </row>
    <row r="333" spans="2:6" ht="15.75">
      <c r="B333" s="188"/>
      <c r="C333" s="188"/>
      <c r="D333" s="203"/>
      <c r="E333" s="203"/>
      <c r="F333" s="203"/>
    </row>
    <row r="334" spans="2:6" ht="15.75">
      <c r="B334" s="188"/>
      <c r="C334" s="188"/>
      <c r="D334" s="203"/>
      <c r="E334" s="203"/>
      <c r="F334" s="203"/>
    </row>
    <row r="335" spans="2:6" ht="15.75">
      <c r="B335" s="188"/>
      <c r="C335" s="188"/>
      <c r="D335" s="203"/>
      <c r="E335" s="203"/>
      <c r="F335" s="203"/>
    </row>
    <row r="336" spans="2:6" ht="15.75">
      <c r="B336" s="188"/>
      <c r="C336" s="188"/>
      <c r="D336" s="203"/>
      <c r="E336" s="203"/>
      <c r="F336" s="203"/>
    </row>
    <row r="337" spans="2:6" ht="15.75">
      <c r="B337" s="188"/>
      <c r="C337" s="188"/>
      <c r="D337" s="203"/>
      <c r="E337" s="203"/>
      <c r="F337" s="203"/>
    </row>
    <row r="338" spans="2:6" ht="15.75">
      <c r="B338" s="188"/>
      <c r="C338" s="188"/>
      <c r="D338" s="203"/>
      <c r="E338" s="203"/>
      <c r="F338" s="203"/>
    </row>
    <row r="339" spans="2:6" ht="15.75">
      <c r="B339" s="188"/>
      <c r="C339" s="188"/>
      <c r="D339" s="203"/>
      <c r="E339" s="203"/>
      <c r="F339" s="203"/>
    </row>
    <row r="340" spans="2:6" ht="15.75">
      <c r="B340" s="188"/>
      <c r="C340" s="188"/>
      <c r="D340" s="203"/>
      <c r="E340" s="203"/>
      <c r="F340" s="203"/>
    </row>
    <row r="341" spans="2:6" ht="15.75">
      <c r="B341" s="188"/>
      <c r="C341" s="188"/>
      <c r="D341" s="203"/>
      <c r="E341" s="203"/>
      <c r="F341" s="203"/>
    </row>
    <row r="342" spans="2:6" ht="15.75">
      <c r="B342" s="188"/>
      <c r="C342" s="188"/>
      <c r="D342" s="203"/>
      <c r="E342" s="203"/>
      <c r="F342" s="203"/>
    </row>
    <row r="343" spans="2:6" ht="15.75">
      <c r="B343" s="188"/>
      <c r="C343" s="188"/>
      <c r="D343" s="203"/>
      <c r="E343" s="203"/>
      <c r="F343" s="203"/>
    </row>
    <row r="344" spans="2:6" ht="15.75">
      <c r="B344" s="188"/>
      <c r="C344" s="188"/>
      <c r="D344" s="203"/>
      <c r="E344" s="203"/>
      <c r="F344" s="203"/>
    </row>
    <row r="345" spans="2:6" ht="15.75">
      <c r="B345" s="188"/>
      <c r="C345" s="188"/>
      <c r="D345" s="203"/>
      <c r="E345" s="203"/>
      <c r="F345" s="203"/>
    </row>
    <row r="346" spans="2:6" ht="15.75">
      <c r="B346" s="188"/>
      <c r="C346" s="188"/>
      <c r="D346" s="203"/>
      <c r="E346" s="203"/>
      <c r="F346" s="203"/>
    </row>
    <row r="347" spans="2:6" ht="15.75">
      <c r="B347" s="188"/>
      <c r="C347" s="188"/>
      <c r="D347" s="203"/>
      <c r="E347" s="203"/>
      <c r="F347" s="203"/>
    </row>
    <row r="348" spans="2:6" ht="15.75">
      <c r="B348" s="188"/>
      <c r="C348" s="188"/>
      <c r="D348" s="203"/>
      <c r="E348" s="203"/>
      <c r="F348" s="203"/>
    </row>
    <row r="349" spans="2:6" ht="15.75">
      <c r="B349" s="188"/>
      <c r="C349" s="188"/>
      <c r="D349" s="203"/>
      <c r="E349" s="203"/>
      <c r="F349" s="203"/>
    </row>
    <row r="350" spans="2:6" ht="15.75">
      <c r="B350" s="188"/>
      <c r="C350" s="188"/>
      <c r="D350" s="203"/>
      <c r="E350" s="203"/>
      <c r="F350" s="203"/>
    </row>
    <row r="351" spans="2:6" ht="15.75">
      <c r="B351" s="188"/>
      <c r="C351" s="188"/>
      <c r="D351" s="203"/>
      <c r="E351" s="203"/>
      <c r="F351" s="203"/>
    </row>
    <row r="352" spans="2:6" ht="15.75">
      <c r="B352" s="188"/>
      <c r="C352" s="188"/>
      <c r="D352" s="203"/>
      <c r="E352" s="203"/>
      <c r="F352" s="203"/>
    </row>
    <row r="353" spans="2:6" ht="15.75">
      <c r="B353" s="188"/>
      <c r="C353" s="188"/>
      <c r="D353" s="203"/>
      <c r="E353" s="203"/>
      <c r="F353" s="203"/>
    </row>
    <row r="354" spans="2:6" ht="15.75">
      <c r="B354" s="188"/>
      <c r="C354" s="188"/>
      <c r="D354" s="203"/>
      <c r="E354" s="203"/>
      <c r="F354" s="203"/>
    </row>
    <row r="355" spans="2:6" ht="15.75">
      <c r="B355" s="188"/>
      <c r="C355" s="188"/>
      <c r="D355" s="203"/>
      <c r="E355" s="203"/>
      <c r="F355" s="203"/>
    </row>
    <row r="356" spans="2:6" ht="15.75">
      <c r="B356" s="188"/>
      <c r="C356" s="188"/>
      <c r="D356" s="203"/>
      <c r="E356" s="203"/>
      <c r="F356" s="203"/>
    </row>
    <row r="357" spans="2:6" ht="15.75">
      <c r="B357" s="188"/>
      <c r="C357" s="188"/>
      <c r="D357" s="203"/>
      <c r="E357" s="203"/>
      <c r="F357" s="203"/>
    </row>
    <row r="358" spans="2:6" ht="15.75">
      <c r="B358" s="188"/>
      <c r="C358" s="188"/>
      <c r="D358" s="203"/>
      <c r="E358" s="203"/>
      <c r="F358" s="203"/>
    </row>
    <row r="359" spans="2:6" ht="15.75">
      <c r="B359" s="188"/>
      <c r="C359" s="188"/>
      <c r="D359" s="203"/>
      <c r="E359" s="203"/>
      <c r="F359" s="203"/>
    </row>
    <row r="360" spans="2:6" ht="15.75">
      <c r="B360" s="188"/>
      <c r="C360" s="188"/>
      <c r="D360" s="203"/>
      <c r="E360" s="203"/>
      <c r="F360" s="203"/>
    </row>
    <row r="361" spans="2:6" ht="15.75">
      <c r="B361" s="188"/>
      <c r="C361" s="188"/>
      <c r="D361" s="203"/>
      <c r="E361" s="203"/>
      <c r="F361" s="203"/>
    </row>
    <row r="362" spans="2:6" ht="15.75">
      <c r="B362" s="188"/>
      <c r="C362" s="188"/>
      <c r="D362" s="203"/>
      <c r="E362" s="203"/>
      <c r="F362" s="203"/>
    </row>
    <row r="363" spans="2:6" ht="15.75">
      <c r="B363" s="188"/>
      <c r="C363" s="188"/>
      <c r="D363" s="203"/>
      <c r="E363" s="203"/>
      <c r="F363" s="203"/>
    </row>
    <row r="364" spans="2:6" ht="15.75">
      <c r="B364" s="188"/>
      <c r="C364" s="188"/>
      <c r="D364" s="203"/>
      <c r="E364" s="203"/>
      <c r="F364" s="203"/>
    </row>
    <row r="365" spans="2:6" ht="15.75">
      <c r="B365" s="188"/>
      <c r="C365" s="188"/>
      <c r="D365" s="203"/>
      <c r="E365" s="203"/>
      <c r="F365" s="203"/>
    </row>
    <row r="366" spans="2:6" ht="15.75">
      <c r="B366" s="188"/>
      <c r="C366" s="188"/>
      <c r="D366" s="203"/>
      <c r="E366" s="203"/>
      <c r="F366" s="203"/>
    </row>
    <row r="367" spans="2:6" ht="15.75">
      <c r="B367" s="188"/>
      <c r="C367" s="188"/>
      <c r="D367" s="203"/>
      <c r="E367" s="203"/>
      <c r="F367" s="203"/>
    </row>
    <row r="368" spans="2:6" ht="15.75">
      <c r="B368" s="188"/>
      <c r="C368" s="188"/>
      <c r="D368" s="203"/>
      <c r="E368" s="203"/>
      <c r="F368" s="203"/>
    </row>
    <row r="369" spans="2:6" ht="15.75">
      <c r="B369" s="188"/>
      <c r="C369" s="188"/>
      <c r="D369" s="203"/>
      <c r="E369" s="203"/>
      <c r="F369" s="203"/>
    </row>
    <row r="370" spans="2:6" ht="15.75">
      <c r="B370" s="188"/>
      <c r="C370" s="188"/>
      <c r="D370" s="203"/>
      <c r="E370" s="203"/>
      <c r="F370" s="203"/>
    </row>
    <row r="371" spans="2:6" ht="15.75">
      <c r="B371" s="188"/>
      <c r="C371" s="188"/>
      <c r="D371" s="203"/>
      <c r="E371" s="203"/>
      <c r="F371" s="203"/>
    </row>
    <row r="372" spans="2:6" ht="15.75">
      <c r="B372" s="188"/>
      <c r="C372" s="188"/>
      <c r="D372" s="203"/>
      <c r="E372" s="203"/>
      <c r="F372" s="203"/>
    </row>
    <row r="373" spans="2:6" ht="15.75">
      <c r="B373" s="188"/>
      <c r="C373" s="188"/>
      <c r="D373" s="203"/>
      <c r="E373" s="203"/>
      <c r="F373" s="203"/>
    </row>
    <row r="374" spans="2:6" ht="15.75">
      <c r="B374" s="188"/>
      <c r="C374" s="188"/>
      <c r="D374" s="203"/>
      <c r="E374" s="203"/>
      <c r="F374" s="203"/>
    </row>
    <row r="375" spans="2:6" ht="15.75">
      <c r="B375" s="188"/>
      <c r="C375" s="188"/>
      <c r="D375" s="203"/>
      <c r="E375" s="203"/>
      <c r="F375" s="203"/>
    </row>
    <row r="376" spans="2:6" ht="15.75">
      <c r="B376" s="188"/>
      <c r="C376" s="188"/>
      <c r="D376" s="203"/>
      <c r="E376" s="203"/>
      <c r="F376" s="203"/>
    </row>
    <row r="377" spans="2:6" ht="15.75">
      <c r="B377" s="188"/>
      <c r="C377" s="188"/>
      <c r="D377" s="203"/>
      <c r="E377" s="203"/>
      <c r="F377" s="203"/>
    </row>
    <row r="378" spans="2:6" ht="15.75">
      <c r="B378" s="188"/>
      <c r="C378" s="188"/>
      <c r="D378" s="203"/>
      <c r="E378" s="203"/>
      <c r="F378" s="203"/>
    </row>
    <row r="379" spans="2:6" ht="15.75">
      <c r="B379" s="188"/>
      <c r="C379" s="188"/>
      <c r="D379" s="203"/>
      <c r="E379" s="203"/>
      <c r="F379" s="203"/>
    </row>
    <row r="380" spans="2:6" ht="15.75">
      <c r="B380" s="188"/>
      <c r="C380" s="188"/>
      <c r="D380" s="203"/>
      <c r="E380" s="203"/>
      <c r="F380" s="203"/>
    </row>
    <row r="381" spans="2:6" ht="15.75">
      <c r="B381" s="188"/>
      <c r="C381" s="188"/>
      <c r="D381" s="203"/>
      <c r="E381" s="203"/>
      <c r="F381" s="203"/>
    </row>
    <row r="382" spans="2:6" ht="15.75">
      <c r="B382" s="188"/>
      <c r="C382" s="188"/>
      <c r="D382" s="203"/>
      <c r="E382" s="203"/>
      <c r="F382" s="203"/>
    </row>
    <row r="383" spans="2:6" ht="15.75">
      <c r="B383" s="188"/>
      <c r="C383" s="188"/>
      <c r="D383" s="203"/>
      <c r="E383" s="203"/>
      <c r="F383" s="203"/>
    </row>
    <row r="384" spans="2:6" ht="15.75">
      <c r="B384" s="188"/>
      <c r="C384" s="188"/>
      <c r="D384" s="203"/>
      <c r="E384" s="203"/>
      <c r="F384" s="203"/>
    </row>
    <row r="385" spans="2:6" ht="15.75">
      <c r="B385" s="188"/>
      <c r="C385" s="188"/>
      <c r="D385" s="203"/>
      <c r="E385" s="203"/>
      <c r="F385" s="203"/>
    </row>
    <row r="386" spans="2:6" ht="15.75">
      <c r="B386" s="188"/>
      <c r="C386" s="188"/>
      <c r="D386" s="203"/>
      <c r="E386" s="203"/>
      <c r="F386" s="203"/>
    </row>
    <row r="387" spans="2:6" ht="15.75">
      <c r="B387" s="188"/>
      <c r="C387" s="188"/>
      <c r="D387" s="203"/>
      <c r="E387" s="203"/>
      <c r="F387" s="203"/>
    </row>
    <row r="388" spans="2:6" ht="15.75">
      <c r="B388" s="188"/>
      <c r="C388" s="188"/>
      <c r="D388" s="203"/>
      <c r="E388" s="203"/>
      <c r="F388" s="203"/>
    </row>
    <row r="389" spans="2:6" ht="15.75">
      <c r="B389" s="188"/>
      <c r="C389" s="188"/>
      <c r="D389" s="203"/>
      <c r="E389" s="203"/>
      <c r="F389" s="203"/>
    </row>
    <row r="390" spans="2:6" ht="15.75">
      <c r="B390" s="188"/>
      <c r="C390" s="188"/>
      <c r="D390" s="203"/>
      <c r="E390" s="203"/>
      <c r="F390" s="203"/>
    </row>
    <row r="391" spans="2:6" ht="15.75">
      <c r="B391" s="188"/>
      <c r="C391" s="188"/>
      <c r="D391" s="203"/>
      <c r="E391" s="203"/>
      <c r="F391" s="203"/>
    </row>
    <row r="392" spans="2:6" ht="15.75">
      <c r="B392" s="188"/>
      <c r="C392" s="188"/>
      <c r="D392" s="203"/>
      <c r="E392" s="203"/>
      <c r="F392" s="203"/>
    </row>
    <row r="393" spans="2:6" ht="15.75">
      <c r="B393" s="188"/>
      <c r="C393" s="188"/>
      <c r="D393" s="203"/>
      <c r="E393" s="203"/>
      <c r="F393" s="203"/>
    </row>
    <row r="394" spans="2:6" ht="15.75">
      <c r="B394" s="188"/>
      <c r="C394" s="188"/>
      <c r="D394" s="203"/>
      <c r="E394" s="203"/>
      <c r="F394" s="203"/>
    </row>
    <row r="395" spans="2:6" ht="15.75">
      <c r="B395" s="188"/>
      <c r="C395" s="188"/>
      <c r="D395" s="203"/>
      <c r="E395" s="203"/>
      <c r="F395" s="203"/>
    </row>
    <row r="396" spans="2:6" ht="15.75">
      <c r="B396" s="188"/>
      <c r="C396" s="188"/>
      <c r="D396" s="203"/>
      <c r="E396" s="203"/>
      <c r="F396" s="203"/>
    </row>
    <row r="397" spans="2:6" ht="15.75">
      <c r="B397" s="188"/>
      <c r="C397" s="188"/>
      <c r="D397" s="203"/>
      <c r="E397" s="203"/>
      <c r="F397" s="203"/>
    </row>
    <row r="398" spans="2:6" ht="15.75">
      <c r="B398" s="188"/>
      <c r="C398" s="188"/>
      <c r="D398" s="203"/>
      <c r="E398" s="203"/>
      <c r="F398" s="203"/>
    </row>
    <row r="399" spans="2:6" ht="15.75">
      <c r="B399" s="188"/>
      <c r="C399" s="188"/>
      <c r="D399" s="203"/>
      <c r="E399" s="203"/>
      <c r="F399" s="203"/>
    </row>
    <row r="400" spans="2:6" ht="15.75">
      <c r="B400" s="188"/>
      <c r="C400" s="188"/>
      <c r="D400" s="203"/>
      <c r="E400" s="203"/>
      <c r="F400" s="203"/>
    </row>
    <row r="401" spans="2:6" ht="15.75">
      <c r="B401" s="188"/>
      <c r="C401" s="188"/>
      <c r="D401" s="203"/>
      <c r="E401" s="203"/>
      <c r="F401" s="203"/>
    </row>
    <row r="402" spans="2:6" ht="15.75">
      <c r="B402" s="188"/>
      <c r="C402" s="188"/>
      <c r="D402" s="203"/>
      <c r="E402" s="203"/>
      <c r="F402" s="203"/>
    </row>
    <row r="403" spans="2:6" ht="15.75">
      <c r="B403" s="188"/>
      <c r="C403" s="188"/>
      <c r="D403" s="203"/>
      <c r="E403" s="203"/>
      <c r="F403" s="203"/>
    </row>
    <row r="404" spans="2:6" ht="15.75">
      <c r="B404" s="188"/>
      <c r="C404" s="188"/>
      <c r="D404" s="203"/>
      <c r="E404" s="203"/>
      <c r="F404" s="203"/>
    </row>
    <row r="405" spans="2:6" ht="15.75">
      <c r="B405" s="188"/>
      <c r="C405" s="188"/>
      <c r="D405" s="203"/>
      <c r="E405" s="203"/>
      <c r="F405" s="203"/>
    </row>
    <row r="406" spans="2:6" ht="15.75">
      <c r="B406" s="188"/>
      <c r="C406" s="188"/>
      <c r="D406" s="203"/>
      <c r="E406" s="203"/>
      <c r="F406" s="203"/>
    </row>
    <row r="407" spans="2:6" ht="15.75">
      <c r="B407" s="188"/>
      <c r="C407" s="188"/>
      <c r="D407" s="203"/>
      <c r="E407" s="203"/>
      <c r="F407" s="203"/>
    </row>
    <row r="408" spans="2:6" ht="15.75">
      <c r="B408" s="188"/>
      <c r="C408" s="188"/>
      <c r="D408" s="203"/>
      <c r="E408" s="203"/>
      <c r="F408" s="203"/>
    </row>
    <row r="409" spans="2:6" ht="15.75">
      <c r="B409" s="188"/>
      <c r="C409" s="188"/>
      <c r="D409" s="203"/>
      <c r="E409" s="203"/>
      <c r="F409" s="203"/>
    </row>
    <row r="410" spans="2:6" ht="15.75">
      <c r="B410" s="188"/>
      <c r="C410" s="188"/>
      <c r="D410" s="203"/>
      <c r="E410" s="203"/>
      <c r="F410" s="203"/>
    </row>
    <row r="411" spans="2:6" ht="15.75">
      <c r="B411" s="188"/>
      <c r="C411" s="188"/>
      <c r="D411" s="203"/>
      <c r="E411" s="203"/>
      <c r="F411" s="203"/>
    </row>
    <row r="412" spans="2:6" ht="15.75">
      <c r="B412" s="188"/>
      <c r="C412" s="188"/>
      <c r="D412" s="203"/>
      <c r="E412" s="203"/>
      <c r="F412" s="203"/>
    </row>
    <row r="413" spans="2:6" ht="15.75">
      <c r="B413" s="188"/>
      <c r="C413" s="188"/>
      <c r="D413" s="203"/>
      <c r="E413" s="203"/>
      <c r="F413" s="203"/>
    </row>
    <row r="414" spans="2:6" ht="15.75">
      <c r="B414" s="188"/>
      <c r="C414" s="188"/>
      <c r="D414" s="203"/>
      <c r="E414" s="203"/>
      <c r="F414" s="203"/>
    </row>
    <row r="415" spans="2:6" ht="15.75">
      <c r="B415" s="188"/>
      <c r="C415" s="188"/>
      <c r="D415" s="203"/>
      <c r="E415" s="203"/>
      <c r="F415" s="203"/>
    </row>
    <row r="416" spans="2:6" ht="15.75">
      <c r="B416" s="188"/>
      <c r="C416" s="188"/>
      <c r="D416" s="203"/>
      <c r="E416" s="203"/>
      <c r="F416" s="203"/>
    </row>
    <row r="417" spans="2:6" ht="15.75">
      <c r="B417" s="188"/>
      <c r="C417" s="188"/>
      <c r="D417" s="203"/>
      <c r="E417" s="203"/>
      <c r="F417" s="203"/>
    </row>
    <row r="418" spans="2:6" ht="15.75">
      <c r="B418" s="188"/>
      <c r="C418" s="188"/>
      <c r="D418" s="203"/>
      <c r="E418" s="203"/>
      <c r="F418" s="203"/>
    </row>
    <row r="419" spans="2:6" ht="15.75">
      <c r="B419" s="188"/>
      <c r="C419" s="188"/>
      <c r="D419" s="203"/>
      <c r="E419" s="203"/>
      <c r="F419" s="203"/>
    </row>
    <row r="420" spans="2:6" ht="15.75">
      <c r="B420" s="188"/>
      <c r="C420" s="188"/>
      <c r="D420" s="203"/>
      <c r="E420" s="203"/>
      <c r="F420" s="203"/>
    </row>
    <row r="421" spans="2:6" ht="15.75">
      <c r="B421" s="188"/>
      <c r="C421" s="188"/>
      <c r="D421" s="203"/>
      <c r="E421" s="203"/>
      <c r="F421" s="203"/>
    </row>
    <row r="422" spans="2:6" ht="15.75">
      <c r="B422" s="188"/>
      <c r="C422" s="188"/>
      <c r="D422" s="203"/>
      <c r="E422" s="203"/>
      <c r="F422" s="203"/>
    </row>
    <row r="423" spans="2:6" ht="15.75">
      <c r="B423" s="188"/>
      <c r="C423" s="188"/>
      <c r="D423" s="203"/>
      <c r="E423" s="203"/>
      <c r="F423" s="203"/>
    </row>
    <row r="424" spans="2:6" ht="15.75">
      <c r="B424" s="188"/>
      <c r="C424" s="188"/>
      <c r="D424" s="203"/>
      <c r="E424" s="203"/>
      <c r="F424" s="203"/>
    </row>
    <row r="425" spans="2:6" ht="15.75">
      <c r="B425" s="188"/>
      <c r="C425" s="188"/>
      <c r="D425" s="203"/>
      <c r="E425" s="203"/>
      <c r="F425" s="203"/>
    </row>
    <row r="426" spans="2:6" ht="15.75">
      <c r="B426" s="188"/>
      <c r="C426" s="188"/>
      <c r="D426" s="203"/>
      <c r="E426" s="203"/>
      <c r="F426" s="203"/>
    </row>
    <row r="427" spans="2:6" ht="15.75">
      <c r="B427" s="188"/>
      <c r="C427" s="188"/>
      <c r="D427" s="203"/>
      <c r="E427" s="203"/>
      <c r="F427" s="203"/>
    </row>
    <row r="428" spans="2:6" ht="15.75">
      <c r="B428" s="188"/>
      <c r="C428" s="188"/>
      <c r="D428" s="203"/>
      <c r="E428" s="203"/>
      <c r="F428" s="203"/>
    </row>
    <row r="429" spans="2:6" ht="15.75">
      <c r="B429" s="188"/>
      <c r="C429" s="188"/>
      <c r="D429" s="203"/>
      <c r="E429" s="203"/>
      <c r="F429" s="203"/>
    </row>
    <row r="430" spans="2:6" ht="15.75">
      <c r="B430" s="188"/>
      <c r="C430" s="188"/>
      <c r="D430" s="203"/>
      <c r="E430" s="203"/>
      <c r="F430" s="203"/>
    </row>
    <row r="431" spans="2:6" ht="15.75">
      <c r="B431" s="188"/>
      <c r="C431" s="188"/>
      <c r="D431" s="203"/>
      <c r="E431" s="203"/>
      <c r="F431" s="203"/>
    </row>
    <row r="432" spans="2:6" ht="15.75">
      <c r="B432" s="188"/>
      <c r="C432" s="188"/>
      <c r="D432" s="203"/>
      <c r="E432" s="203"/>
      <c r="F432" s="203"/>
    </row>
    <row r="433" spans="2:6" ht="15.75">
      <c r="B433" s="188"/>
      <c r="C433" s="188"/>
      <c r="D433" s="203"/>
      <c r="E433" s="203"/>
      <c r="F433" s="203"/>
    </row>
    <row r="434" spans="2:6" ht="15.75">
      <c r="B434" s="188"/>
      <c r="C434" s="188"/>
      <c r="D434" s="203"/>
      <c r="E434" s="203"/>
      <c r="F434" s="203"/>
    </row>
    <row r="435" spans="2:6" ht="15.75">
      <c r="B435" s="188"/>
      <c r="C435" s="188"/>
      <c r="D435" s="203"/>
      <c r="E435" s="203"/>
      <c r="F435" s="203"/>
    </row>
    <row r="436" spans="2:6" ht="15.75">
      <c r="B436" s="188"/>
      <c r="C436" s="188"/>
      <c r="D436" s="203"/>
      <c r="E436" s="203"/>
      <c r="F436" s="203"/>
    </row>
    <row r="437" spans="2:6" ht="15.75">
      <c r="B437" s="188"/>
      <c r="C437" s="188"/>
      <c r="D437" s="203"/>
      <c r="E437" s="203"/>
      <c r="F437" s="203"/>
    </row>
    <row r="438" spans="2:6" ht="15.75">
      <c r="B438" s="188"/>
      <c r="C438" s="188"/>
      <c r="D438" s="203"/>
      <c r="E438" s="203"/>
      <c r="F438" s="203"/>
    </row>
    <row r="439" spans="2:6" ht="15.75">
      <c r="B439" s="188"/>
      <c r="C439" s="188"/>
      <c r="D439" s="203"/>
      <c r="E439" s="203"/>
      <c r="F439" s="203"/>
    </row>
    <row r="440" spans="2:6" ht="15.75">
      <c r="B440" s="188"/>
      <c r="C440" s="188"/>
      <c r="D440" s="203"/>
      <c r="E440" s="203"/>
      <c r="F440" s="203"/>
    </row>
    <row r="441" spans="2:6" ht="15.75">
      <c r="B441" s="188"/>
      <c r="C441" s="188"/>
      <c r="D441" s="203"/>
      <c r="E441" s="203"/>
      <c r="F441" s="203"/>
    </row>
    <row r="442" spans="2:6" ht="15.75">
      <c r="B442" s="188"/>
      <c r="C442" s="188"/>
      <c r="D442" s="203"/>
      <c r="E442" s="203"/>
      <c r="F442" s="203"/>
    </row>
    <row r="443" spans="2:6" ht="15.75">
      <c r="B443" s="188"/>
      <c r="C443" s="188"/>
      <c r="D443" s="203"/>
      <c r="E443" s="203"/>
      <c r="F443" s="203"/>
    </row>
    <row r="444" spans="2:6" ht="15.75">
      <c r="B444" s="188"/>
      <c r="C444" s="188"/>
      <c r="D444" s="203"/>
      <c r="E444" s="203"/>
      <c r="F444" s="203"/>
    </row>
    <row r="445" spans="2:6" ht="15.75">
      <c r="B445" s="188"/>
      <c r="C445" s="188"/>
      <c r="D445" s="203"/>
      <c r="E445" s="203"/>
      <c r="F445" s="203"/>
    </row>
    <row r="446" spans="2:6" ht="15.75">
      <c r="B446" s="188"/>
      <c r="C446" s="188"/>
      <c r="D446" s="203"/>
      <c r="E446" s="203"/>
      <c r="F446" s="203"/>
    </row>
    <row r="447" spans="2:6" ht="15.75">
      <c r="B447" s="188"/>
      <c r="C447" s="188"/>
      <c r="D447" s="203"/>
      <c r="E447" s="203"/>
      <c r="F447" s="203"/>
    </row>
    <row r="448" spans="2:6" ht="15.75">
      <c r="B448" s="188"/>
      <c r="C448" s="188"/>
      <c r="D448" s="203"/>
      <c r="E448" s="203"/>
      <c r="F448" s="203"/>
    </row>
    <row r="449" spans="2:6" ht="15.75">
      <c r="B449" s="188"/>
      <c r="C449" s="188"/>
      <c r="D449" s="203"/>
      <c r="E449" s="203"/>
      <c r="F449" s="203"/>
    </row>
    <row r="450" spans="2:6" ht="15.75">
      <c r="B450" s="188"/>
      <c r="C450" s="188"/>
      <c r="D450" s="203"/>
      <c r="E450" s="203"/>
      <c r="F450" s="203"/>
    </row>
    <row r="451" spans="2:6" ht="15.75">
      <c r="B451" s="188"/>
      <c r="C451" s="188"/>
      <c r="D451" s="203"/>
      <c r="E451" s="203"/>
      <c r="F451" s="203"/>
    </row>
    <row r="452" spans="2:6" ht="15.75">
      <c r="B452" s="188"/>
      <c r="C452" s="188"/>
      <c r="D452" s="203"/>
      <c r="E452" s="203"/>
      <c r="F452" s="203"/>
    </row>
    <row r="453" spans="2:6" ht="15.75">
      <c r="B453" s="188"/>
      <c r="C453" s="188"/>
      <c r="D453" s="203"/>
      <c r="E453" s="203"/>
      <c r="F453" s="203"/>
    </row>
    <row r="454" spans="2:6" ht="15.75">
      <c r="B454" s="188"/>
      <c r="C454" s="188"/>
      <c r="D454" s="203"/>
      <c r="E454" s="203"/>
      <c r="F454" s="203"/>
    </row>
    <row r="455" spans="2:6" ht="15.75">
      <c r="B455" s="188"/>
      <c r="C455" s="188"/>
      <c r="D455" s="203"/>
      <c r="E455" s="203"/>
      <c r="F455" s="203"/>
    </row>
    <row r="456" spans="2:6" ht="15.75">
      <c r="B456" s="188"/>
      <c r="C456" s="188"/>
      <c r="D456" s="203"/>
      <c r="E456" s="203"/>
      <c r="F456" s="203"/>
    </row>
    <row r="457" spans="2:6" ht="15.75">
      <c r="B457" s="188"/>
      <c r="C457" s="188"/>
      <c r="D457" s="203"/>
      <c r="E457" s="203"/>
      <c r="F457" s="203"/>
    </row>
    <row r="458" spans="2:6" ht="15.75">
      <c r="B458" s="188"/>
      <c r="C458" s="188"/>
      <c r="D458" s="203"/>
      <c r="E458" s="203"/>
      <c r="F458" s="203"/>
    </row>
    <row r="459" spans="2:6" ht="15.75">
      <c r="B459" s="188"/>
      <c r="C459" s="188"/>
      <c r="D459" s="203"/>
      <c r="E459" s="203"/>
      <c r="F459" s="203"/>
    </row>
    <row r="460" spans="2:6" ht="15.75">
      <c r="B460" s="188"/>
      <c r="C460" s="188"/>
      <c r="D460" s="203"/>
      <c r="E460" s="203"/>
      <c r="F460" s="203"/>
    </row>
    <row r="461" spans="2:6" ht="15.75">
      <c r="B461" s="188"/>
      <c r="C461" s="188"/>
      <c r="D461" s="203"/>
      <c r="E461" s="203"/>
      <c r="F461" s="203"/>
    </row>
    <row r="462" spans="2:6" ht="15.75">
      <c r="B462" s="188"/>
      <c r="C462" s="188"/>
      <c r="D462" s="203"/>
      <c r="E462" s="203"/>
      <c r="F462" s="203"/>
    </row>
    <row r="463" spans="2:6" ht="15.75">
      <c r="B463" s="188"/>
      <c r="C463" s="188"/>
      <c r="D463" s="203"/>
      <c r="E463" s="203"/>
      <c r="F463" s="203"/>
    </row>
    <row r="464" spans="2:6" ht="15.75">
      <c r="B464" s="188"/>
      <c r="C464" s="188"/>
      <c r="D464" s="203"/>
      <c r="E464" s="203"/>
      <c r="F464" s="203"/>
    </row>
    <row r="465" spans="2:6" ht="15.75">
      <c r="B465" s="188"/>
      <c r="C465" s="188"/>
      <c r="D465" s="203"/>
      <c r="E465" s="203"/>
      <c r="F465" s="203"/>
    </row>
    <row r="466" spans="2:6" ht="15.75">
      <c r="B466" s="188"/>
      <c r="C466" s="188"/>
      <c r="D466" s="203"/>
      <c r="E466" s="203"/>
      <c r="F466" s="203"/>
    </row>
    <row r="467" spans="2:6" ht="15.75">
      <c r="B467" s="188"/>
      <c r="C467" s="188"/>
      <c r="D467" s="203"/>
      <c r="E467" s="203"/>
      <c r="F467" s="203"/>
    </row>
    <row r="468" spans="2:6" ht="15.75">
      <c r="B468" s="188"/>
      <c r="C468" s="188"/>
      <c r="D468" s="203"/>
      <c r="E468" s="203"/>
      <c r="F468" s="203"/>
    </row>
    <row r="469" spans="2:6" ht="15.75">
      <c r="B469" s="188"/>
      <c r="C469" s="188"/>
      <c r="D469" s="203"/>
      <c r="E469" s="203"/>
      <c r="F469" s="203"/>
    </row>
    <row r="470" spans="2:6" ht="15.75">
      <c r="B470" s="188"/>
      <c r="C470" s="188"/>
      <c r="D470" s="203"/>
      <c r="E470" s="203"/>
      <c r="F470" s="203"/>
    </row>
    <row r="471" spans="2:6" ht="15.75">
      <c r="B471" s="188"/>
      <c r="C471" s="188"/>
      <c r="D471" s="203"/>
      <c r="E471" s="203"/>
      <c r="F471" s="203"/>
    </row>
    <row r="472" spans="2:6" ht="15.75">
      <c r="B472" s="188"/>
      <c r="C472" s="188"/>
      <c r="D472" s="203"/>
      <c r="E472" s="203"/>
      <c r="F472" s="203"/>
    </row>
    <row r="473" spans="2:6" ht="15.75">
      <c r="B473" s="188"/>
      <c r="C473" s="188"/>
      <c r="D473" s="203"/>
      <c r="E473" s="203"/>
      <c r="F473" s="203"/>
    </row>
    <row r="474" spans="2:6" ht="15.75">
      <c r="B474" s="188"/>
      <c r="C474" s="188"/>
      <c r="D474" s="203"/>
      <c r="E474" s="203"/>
      <c r="F474" s="203"/>
    </row>
    <row r="475" spans="2:6" ht="15.75">
      <c r="B475" s="188"/>
      <c r="C475" s="188"/>
      <c r="D475" s="203"/>
      <c r="E475" s="203"/>
      <c r="F475" s="203"/>
    </row>
    <row r="476" spans="2:6" ht="15.75">
      <c r="B476" s="188"/>
      <c r="C476" s="188"/>
      <c r="D476" s="203"/>
      <c r="E476" s="203"/>
      <c r="F476" s="203"/>
    </row>
    <row r="477" spans="2:6" ht="15.75">
      <c r="B477" s="188"/>
      <c r="C477" s="188"/>
      <c r="D477" s="203"/>
      <c r="E477" s="203"/>
      <c r="F477" s="203"/>
    </row>
    <row r="478" spans="2:6" ht="15.75">
      <c r="B478" s="188"/>
      <c r="C478" s="188"/>
      <c r="D478" s="203"/>
      <c r="E478" s="203"/>
      <c r="F478" s="203"/>
    </row>
    <row r="479" spans="2:6" ht="15.75">
      <c r="B479" s="188"/>
      <c r="C479" s="188"/>
      <c r="D479" s="203"/>
      <c r="E479" s="203"/>
      <c r="F479" s="203"/>
    </row>
    <row r="480" spans="2:6" ht="15.75">
      <c r="B480" s="188"/>
      <c r="C480" s="188"/>
      <c r="D480" s="203"/>
      <c r="E480" s="203"/>
      <c r="F480" s="203"/>
    </row>
    <row r="481" spans="2:6" ht="15.75">
      <c r="B481" s="188"/>
      <c r="C481" s="188"/>
      <c r="D481" s="203"/>
      <c r="E481" s="203"/>
      <c r="F481" s="203"/>
    </row>
    <row r="482" spans="2:6" ht="15.75">
      <c r="B482" s="188"/>
      <c r="C482" s="188"/>
      <c r="D482" s="203"/>
      <c r="E482" s="203"/>
      <c r="F482" s="203"/>
    </row>
    <row r="483" spans="2:6" ht="15.75">
      <c r="B483" s="188"/>
      <c r="C483" s="188"/>
      <c r="D483" s="203"/>
      <c r="E483" s="203"/>
      <c r="F483" s="203"/>
    </row>
    <row r="484" spans="2:6" ht="15.75">
      <c r="B484" s="188"/>
      <c r="C484" s="188"/>
      <c r="D484" s="203"/>
      <c r="E484" s="203"/>
      <c r="F484" s="203"/>
    </row>
    <row r="485" spans="2:6" ht="15.75">
      <c r="B485" s="188"/>
      <c r="C485" s="188"/>
      <c r="D485" s="203"/>
      <c r="E485" s="203"/>
      <c r="F485" s="203"/>
    </row>
    <row r="486" spans="2:6" ht="15.75">
      <c r="B486" s="188"/>
      <c r="C486" s="188"/>
      <c r="D486" s="203"/>
      <c r="E486" s="203"/>
      <c r="F486" s="203"/>
    </row>
    <row r="487" spans="2:6" ht="15.75">
      <c r="B487" s="188"/>
      <c r="C487" s="188"/>
      <c r="D487" s="203"/>
      <c r="E487" s="203"/>
      <c r="F487" s="203"/>
    </row>
    <row r="488" spans="2:6" ht="15.75">
      <c r="B488" s="188"/>
      <c r="C488" s="188"/>
      <c r="D488" s="203"/>
      <c r="E488" s="203"/>
      <c r="F488" s="203"/>
    </row>
    <row r="489" spans="2:6" ht="15.75">
      <c r="B489" s="188"/>
      <c r="C489" s="188"/>
      <c r="D489" s="203"/>
      <c r="E489" s="203"/>
      <c r="F489" s="203"/>
    </row>
    <row r="490" spans="2:6" ht="15.75">
      <c r="B490" s="188"/>
      <c r="C490" s="188"/>
      <c r="D490" s="203"/>
      <c r="E490" s="203"/>
      <c r="F490" s="203"/>
    </row>
    <row r="491" spans="2:6" ht="15.75">
      <c r="B491" s="188"/>
      <c r="C491" s="188"/>
      <c r="D491" s="203"/>
      <c r="E491" s="203"/>
      <c r="F491" s="203"/>
    </row>
    <row r="492" spans="2:6" ht="15.75">
      <c r="B492" s="188"/>
      <c r="C492" s="188"/>
      <c r="D492" s="203"/>
      <c r="E492" s="203"/>
      <c r="F492" s="203"/>
    </row>
    <row r="493" spans="2:6" ht="15.75">
      <c r="B493" s="188"/>
      <c r="C493" s="188"/>
      <c r="D493" s="203"/>
      <c r="E493" s="203"/>
      <c r="F493" s="203"/>
    </row>
    <row r="494" spans="2:6" ht="15.75">
      <c r="B494" s="188"/>
      <c r="C494" s="188"/>
      <c r="D494" s="203"/>
      <c r="E494" s="203"/>
      <c r="F494" s="203"/>
    </row>
    <row r="495" spans="2:6" ht="15.75">
      <c r="B495" s="188"/>
      <c r="C495" s="188"/>
      <c r="D495" s="203"/>
      <c r="E495" s="203"/>
      <c r="F495" s="203"/>
    </row>
    <row r="496" spans="2:6" ht="15.75">
      <c r="B496" s="188"/>
      <c r="C496" s="188"/>
      <c r="D496" s="203"/>
      <c r="E496" s="203"/>
      <c r="F496" s="203"/>
    </row>
    <row r="497" spans="2:6" ht="15.75">
      <c r="B497" s="188"/>
      <c r="C497" s="188"/>
      <c r="D497" s="203"/>
      <c r="E497" s="203"/>
      <c r="F497" s="203"/>
    </row>
    <row r="498" spans="2:6" ht="15.75">
      <c r="B498" s="188"/>
      <c r="C498" s="188"/>
      <c r="D498" s="203"/>
      <c r="E498" s="203"/>
      <c r="F498" s="203"/>
    </row>
    <row r="499" spans="2:6" ht="15.75">
      <c r="B499" s="188"/>
      <c r="C499" s="188"/>
      <c r="D499" s="203"/>
      <c r="E499" s="203"/>
      <c r="F499" s="203"/>
    </row>
    <row r="500" spans="2:6" ht="15.75">
      <c r="B500" s="188"/>
      <c r="C500" s="188"/>
      <c r="D500" s="203"/>
      <c r="E500" s="203"/>
      <c r="F500" s="203"/>
    </row>
    <row r="501" spans="2:6" ht="15.75">
      <c r="B501" s="188"/>
      <c r="C501" s="188"/>
      <c r="D501" s="203"/>
      <c r="E501" s="203"/>
      <c r="F501" s="203"/>
    </row>
    <row r="502" spans="2:6" ht="15.75">
      <c r="B502" s="188"/>
      <c r="C502" s="188"/>
      <c r="D502" s="203"/>
      <c r="E502" s="203"/>
      <c r="F502" s="203"/>
    </row>
    <row r="503" spans="2:6" ht="15.75">
      <c r="B503" s="188"/>
      <c r="C503" s="188"/>
      <c r="D503" s="203"/>
      <c r="E503" s="203"/>
      <c r="F503" s="203"/>
    </row>
    <row r="504" spans="2:6" ht="15.75">
      <c r="B504" s="188"/>
      <c r="C504" s="188"/>
      <c r="D504" s="203"/>
      <c r="E504" s="203"/>
      <c r="F504" s="203"/>
    </row>
    <row r="505" spans="2:6" ht="15.75">
      <c r="B505" s="188"/>
      <c r="C505" s="188"/>
      <c r="D505" s="203"/>
      <c r="E505" s="203"/>
      <c r="F505" s="203"/>
    </row>
    <row r="506" spans="2:6" ht="15.75">
      <c r="B506" s="188"/>
      <c r="C506" s="188"/>
      <c r="D506" s="203"/>
      <c r="E506" s="203"/>
      <c r="F506" s="203"/>
    </row>
    <row r="507" spans="2:6" ht="15.75">
      <c r="B507" s="188"/>
      <c r="C507" s="188"/>
      <c r="D507" s="203"/>
      <c r="E507" s="203"/>
      <c r="F507" s="203"/>
    </row>
    <row r="508" spans="2:6" ht="15.75">
      <c r="B508" s="188"/>
      <c r="C508" s="188"/>
      <c r="D508" s="203"/>
      <c r="E508" s="203"/>
      <c r="F508" s="203"/>
    </row>
    <row r="509" spans="2:6" ht="15.75">
      <c r="B509" s="188"/>
      <c r="C509" s="188"/>
      <c r="D509" s="203"/>
      <c r="E509" s="203"/>
      <c r="F509" s="203"/>
    </row>
    <row r="510" spans="2:6" ht="15.75">
      <c r="B510" s="188"/>
      <c r="C510" s="188"/>
      <c r="D510" s="203"/>
      <c r="E510" s="203"/>
      <c r="F510" s="203"/>
    </row>
    <row r="511" spans="2:6" ht="15.75">
      <c r="B511" s="188"/>
      <c r="C511" s="188"/>
      <c r="D511" s="203"/>
      <c r="E511" s="203"/>
      <c r="F511" s="203"/>
    </row>
    <row r="512" spans="2:6" ht="15.75">
      <c r="B512" s="188"/>
      <c r="C512" s="188"/>
      <c r="D512" s="203"/>
      <c r="E512" s="203"/>
      <c r="F512" s="203"/>
    </row>
    <row r="513" spans="2:6" ht="15.75">
      <c r="B513" s="188"/>
      <c r="C513" s="188"/>
      <c r="D513" s="203"/>
      <c r="E513" s="203"/>
      <c r="F513" s="203"/>
    </row>
    <row r="514" spans="2:6" ht="15.75">
      <c r="B514" s="188"/>
      <c r="C514" s="188"/>
      <c r="D514" s="203"/>
      <c r="E514" s="203"/>
      <c r="F514" s="203"/>
    </row>
    <row r="515" spans="2:6" ht="15.75">
      <c r="B515" s="188"/>
      <c r="C515" s="188"/>
      <c r="D515" s="203"/>
      <c r="E515" s="203"/>
      <c r="F515" s="203"/>
    </row>
    <row r="516" spans="2:6" ht="15.75">
      <c r="B516" s="188"/>
      <c r="C516" s="188"/>
      <c r="D516" s="203"/>
      <c r="E516" s="203"/>
      <c r="F516" s="203"/>
    </row>
    <row r="517" spans="2:6" ht="15.75">
      <c r="B517" s="188"/>
      <c r="C517" s="188"/>
      <c r="D517" s="203"/>
      <c r="E517" s="203"/>
      <c r="F517" s="203"/>
    </row>
    <row r="518" spans="2:6" ht="15.75">
      <c r="B518" s="188"/>
      <c r="C518" s="188"/>
      <c r="D518" s="203"/>
      <c r="E518" s="203"/>
      <c r="F518" s="203"/>
    </row>
    <row r="519" spans="2:6" ht="15.75">
      <c r="B519" s="188"/>
      <c r="C519" s="188"/>
      <c r="D519" s="203"/>
      <c r="E519" s="203"/>
      <c r="F519" s="203"/>
    </row>
    <row r="520" spans="2:6" ht="15.75">
      <c r="B520" s="188"/>
      <c r="C520" s="188"/>
      <c r="D520" s="203"/>
      <c r="E520" s="203"/>
      <c r="F520" s="203"/>
    </row>
    <row r="521" spans="2:6" ht="15.75">
      <c r="B521" s="188"/>
      <c r="C521" s="188"/>
      <c r="D521" s="203"/>
      <c r="E521" s="203"/>
      <c r="F521" s="203"/>
    </row>
    <row r="522" spans="2:6" ht="15.75">
      <c r="B522" s="188"/>
      <c r="C522" s="188"/>
      <c r="D522" s="203"/>
      <c r="E522" s="203"/>
      <c r="F522" s="203"/>
    </row>
    <row r="523" spans="2:6" ht="15.75">
      <c r="B523" s="188"/>
      <c r="C523" s="188"/>
      <c r="D523" s="203"/>
      <c r="E523" s="203"/>
      <c r="F523" s="203"/>
    </row>
    <row r="524" spans="2:6" ht="15.75">
      <c r="B524" s="188"/>
      <c r="C524" s="188"/>
      <c r="D524" s="203"/>
      <c r="E524" s="203"/>
      <c r="F524" s="203"/>
    </row>
    <row r="525" spans="2:6" ht="15.75">
      <c r="B525" s="188"/>
      <c r="C525" s="188"/>
      <c r="D525" s="203"/>
      <c r="E525" s="203"/>
      <c r="F525" s="203"/>
    </row>
    <row r="526" spans="2:6" ht="15.75">
      <c r="B526" s="188"/>
      <c r="C526" s="188"/>
      <c r="D526" s="203"/>
      <c r="E526" s="203"/>
      <c r="F526" s="203"/>
    </row>
    <row r="527" spans="2:6" ht="15.75">
      <c r="B527" s="188"/>
      <c r="C527" s="188"/>
      <c r="D527" s="203"/>
      <c r="E527" s="203"/>
      <c r="F527" s="203"/>
    </row>
    <row r="528" spans="2:6" ht="15.75">
      <c r="B528" s="188"/>
      <c r="C528" s="188"/>
      <c r="D528" s="203"/>
      <c r="E528" s="203"/>
      <c r="F528" s="203"/>
    </row>
    <row r="529" spans="2:6" ht="15.75">
      <c r="B529" s="188"/>
      <c r="C529" s="188"/>
      <c r="D529" s="203"/>
      <c r="E529" s="203"/>
      <c r="F529" s="203"/>
    </row>
    <row r="530" spans="2:6" ht="15.75">
      <c r="B530" s="188"/>
      <c r="C530" s="188"/>
      <c r="D530" s="203"/>
      <c r="E530" s="203"/>
      <c r="F530" s="203"/>
    </row>
    <row r="531" spans="2:6" ht="15.75">
      <c r="B531" s="188"/>
      <c r="C531" s="188"/>
      <c r="D531" s="203"/>
      <c r="E531" s="203"/>
      <c r="F531" s="203"/>
    </row>
    <row r="532" spans="2:6" ht="15.75">
      <c r="B532" s="188"/>
      <c r="C532" s="188"/>
      <c r="D532" s="203"/>
      <c r="E532" s="203"/>
      <c r="F532" s="203"/>
    </row>
    <row r="533" spans="2:6" ht="15.75">
      <c r="B533" s="188"/>
      <c r="C533" s="188"/>
      <c r="D533" s="203"/>
      <c r="E533" s="203"/>
      <c r="F533" s="203"/>
    </row>
    <row r="534" spans="2:6" ht="15.75">
      <c r="B534" s="188"/>
      <c r="C534" s="188"/>
      <c r="D534" s="203"/>
      <c r="E534" s="203"/>
      <c r="F534" s="203"/>
    </row>
    <row r="535" spans="2:6" ht="15.75">
      <c r="B535" s="188"/>
      <c r="C535" s="188"/>
      <c r="D535" s="203"/>
      <c r="E535" s="203"/>
      <c r="F535" s="203"/>
    </row>
    <row r="536" spans="2:6" ht="15.75">
      <c r="B536" s="188"/>
      <c r="C536" s="188"/>
      <c r="D536" s="203"/>
      <c r="E536" s="203"/>
      <c r="F536" s="203"/>
    </row>
    <row r="537" spans="2:6" ht="15.75">
      <c r="B537" s="188"/>
      <c r="C537" s="188"/>
      <c r="D537" s="203"/>
      <c r="E537" s="203"/>
      <c r="F537" s="203"/>
    </row>
    <row r="538" spans="2:6" ht="15.75">
      <c r="B538" s="188"/>
      <c r="C538" s="188"/>
      <c r="D538" s="203"/>
      <c r="E538" s="203"/>
      <c r="F538" s="203"/>
    </row>
    <row r="539" spans="2:6" ht="15.75">
      <c r="B539" s="188"/>
      <c r="C539" s="188"/>
      <c r="D539" s="203"/>
      <c r="E539" s="203"/>
      <c r="F539" s="203"/>
    </row>
    <row r="540" spans="2:6" ht="15.75">
      <c r="B540" s="188"/>
      <c r="C540" s="188"/>
      <c r="D540" s="203"/>
      <c r="E540" s="203"/>
      <c r="F540" s="203"/>
    </row>
    <row r="541" spans="2:6" ht="15.75">
      <c r="B541" s="188"/>
      <c r="C541" s="188"/>
      <c r="D541" s="203"/>
      <c r="E541" s="203"/>
      <c r="F541" s="203"/>
    </row>
    <row r="542" spans="2:6" ht="15.75">
      <c r="B542" s="188"/>
      <c r="C542" s="188"/>
      <c r="D542" s="203"/>
      <c r="E542" s="203"/>
      <c r="F542" s="203"/>
    </row>
    <row r="543" spans="2:6" ht="15.75">
      <c r="B543" s="188"/>
      <c r="C543" s="188"/>
      <c r="D543" s="203"/>
      <c r="E543" s="203"/>
      <c r="F543" s="203"/>
    </row>
    <row r="544" spans="2:6" ht="15.75">
      <c r="B544" s="188"/>
      <c r="C544" s="188"/>
      <c r="D544" s="203"/>
      <c r="E544" s="203"/>
      <c r="F544" s="203"/>
    </row>
    <row r="545" spans="2:6" ht="15.75">
      <c r="B545" s="188"/>
      <c r="C545" s="188"/>
      <c r="D545" s="203"/>
      <c r="E545" s="203"/>
      <c r="F545" s="203"/>
    </row>
    <row r="546" spans="2:6" ht="15.75">
      <c r="B546" s="188"/>
      <c r="C546" s="188"/>
      <c r="D546" s="203"/>
      <c r="E546" s="203"/>
      <c r="F546" s="203"/>
    </row>
    <row r="547" spans="2:6" ht="15.75">
      <c r="B547" s="188"/>
      <c r="C547" s="188"/>
      <c r="D547" s="203"/>
      <c r="E547" s="203"/>
      <c r="F547" s="203"/>
    </row>
    <row r="548" spans="2:6" ht="15.75">
      <c r="B548" s="188"/>
      <c r="C548" s="188"/>
      <c r="D548" s="203"/>
      <c r="E548" s="203"/>
      <c r="F548" s="203"/>
    </row>
    <row r="549" spans="2:6" ht="15.75">
      <c r="B549" s="188"/>
      <c r="C549" s="188"/>
      <c r="D549" s="203"/>
      <c r="E549" s="203"/>
      <c r="F549" s="203"/>
    </row>
    <row r="550" spans="2:6" ht="15.75">
      <c r="B550" s="188"/>
      <c r="C550" s="188"/>
      <c r="D550" s="203"/>
      <c r="E550" s="203"/>
      <c r="F550" s="203"/>
    </row>
    <row r="551" spans="2:6" ht="15.75">
      <c r="B551" s="188"/>
      <c r="C551" s="188"/>
      <c r="D551" s="203"/>
      <c r="E551" s="203"/>
      <c r="F551" s="203"/>
    </row>
    <row r="552" spans="2:6" ht="15.75">
      <c r="B552" s="188"/>
      <c r="C552" s="188"/>
      <c r="D552" s="203"/>
      <c r="E552" s="203"/>
      <c r="F552" s="203"/>
    </row>
    <row r="553" spans="2:6" ht="15.75">
      <c r="B553" s="188"/>
      <c r="C553" s="188"/>
      <c r="D553" s="203"/>
      <c r="E553" s="203"/>
      <c r="F553" s="203"/>
    </row>
    <row r="554" spans="2:6" ht="15.75">
      <c r="B554" s="188"/>
      <c r="C554" s="188"/>
      <c r="D554" s="203"/>
      <c r="E554" s="203"/>
      <c r="F554" s="203"/>
    </row>
    <row r="555" spans="2:6" ht="15.75">
      <c r="B555" s="188"/>
      <c r="C555" s="188"/>
      <c r="D555" s="203"/>
      <c r="E555" s="203"/>
      <c r="F555" s="203"/>
    </row>
    <row r="556" spans="2:6" ht="15.75">
      <c r="B556" s="188"/>
      <c r="C556" s="188"/>
      <c r="D556" s="203"/>
      <c r="E556" s="203"/>
      <c r="F556" s="203"/>
    </row>
    <row r="557" spans="2:6" ht="15.75">
      <c r="B557" s="188"/>
      <c r="C557" s="188"/>
      <c r="D557" s="203"/>
      <c r="E557" s="203"/>
      <c r="F557" s="203"/>
    </row>
    <row r="558" spans="2:6" ht="15.75">
      <c r="B558" s="188"/>
      <c r="C558" s="188"/>
      <c r="D558" s="203"/>
      <c r="E558" s="203"/>
      <c r="F558" s="203"/>
    </row>
    <row r="559" spans="2:6" ht="15.75">
      <c r="B559" s="188"/>
      <c r="C559" s="188"/>
      <c r="D559" s="203"/>
      <c r="E559" s="203"/>
      <c r="F559" s="203"/>
    </row>
    <row r="560" spans="2:6" ht="15.75">
      <c r="B560" s="188"/>
      <c r="C560" s="188"/>
      <c r="D560" s="203"/>
      <c r="E560" s="203"/>
      <c r="F560" s="203"/>
    </row>
    <row r="561" spans="2:6" ht="15.75">
      <c r="B561" s="188"/>
      <c r="C561" s="188"/>
      <c r="D561" s="203"/>
      <c r="E561" s="203"/>
      <c r="F561" s="203"/>
    </row>
    <row r="562" spans="2:6" ht="15.75">
      <c r="B562" s="188"/>
      <c r="C562" s="188"/>
      <c r="D562" s="203"/>
      <c r="E562" s="203"/>
      <c r="F562" s="203"/>
    </row>
    <row r="563" spans="2:6" ht="15.75">
      <c r="B563" s="188"/>
      <c r="C563" s="188"/>
      <c r="D563" s="203"/>
      <c r="E563" s="203"/>
      <c r="F563" s="203"/>
    </row>
    <row r="564" spans="2:6" ht="15.75">
      <c r="B564" s="188"/>
      <c r="C564" s="188"/>
      <c r="D564" s="203"/>
      <c r="E564" s="203"/>
      <c r="F564" s="203"/>
    </row>
    <row r="565" spans="2:6" ht="15.75">
      <c r="B565" s="188"/>
      <c r="C565" s="188"/>
      <c r="D565" s="203"/>
      <c r="E565" s="203"/>
      <c r="F565" s="203"/>
    </row>
    <row r="566" spans="2:6" ht="15.75">
      <c r="B566" s="188"/>
      <c r="C566" s="188"/>
      <c r="D566" s="203"/>
      <c r="E566" s="203"/>
      <c r="F566" s="203"/>
    </row>
    <row r="567" spans="2:6" ht="15.75">
      <c r="B567" s="188"/>
      <c r="C567" s="188"/>
      <c r="D567" s="203"/>
      <c r="E567" s="203"/>
      <c r="F567" s="203"/>
    </row>
    <row r="568" spans="2:6" ht="15.75">
      <c r="B568" s="188"/>
      <c r="C568" s="188"/>
      <c r="D568" s="203"/>
      <c r="E568" s="203"/>
      <c r="F568" s="203"/>
    </row>
    <row r="569" spans="2:6" ht="15.75">
      <c r="B569" s="188"/>
      <c r="C569" s="188"/>
      <c r="D569" s="203"/>
      <c r="E569" s="203"/>
      <c r="F569" s="203"/>
    </row>
    <row r="570" spans="2:6" ht="15.75">
      <c r="B570" s="188"/>
      <c r="C570" s="188"/>
      <c r="D570" s="203"/>
      <c r="E570" s="203"/>
      <c r="F570" s="203"/>
    </row>
    <row r="571" spans="2:6" ht="15.75">
      <c r="B571" s="188"/>
      <c r="C571" s="188"/>
      <c r="D571" s="203"/>
      <c r="E571" s="203"/>
      <c r="F571" s="203"/>
    </row>
    <row r="572" spans="2:6" ht="15.75">
      <c r="B572" s="188"/>
      <c r="C572" s="188"/>
      <c r="D572" s="203"/>
      <c r="E572" s="203"/>
      <c r="F572" s="203"/>
    </row>
    <row r="573" spans="2:6" ht="15.75">
      <c r="B573" s="188"/>
      <c r="C573" s="188"/>
      <c r="D573" s="203"/>
      <c r="E573" s="203"/>
      <c r="F573" s="203"/>
    </row>
    <row r="574" spans="2:6" ht="15.75">
      <c r="B574" s="188"/>
      <c r="C574" s="188"/>
      <c r="D574" s="203"/>
      <c r="E574" s="203"/>
      <c r="F574" s="203"/>
    </row>
    <row r="575" spans="2:6" ht="15.75">
      <c r="B575" s="188"/>
      <c r="C575" s="188"/>
      <c r="D575" s="203"/>
      <c r="E575" s="203"/>
      <c r="F575" s="203"/>
    </row>
    <row r="576" spans="2:6" ht="15.75">
      <c r="B576" s="188"/>
      <c r="C576" s="188"/>
      <c r="D576" s="203"/>
      <c r="E576" s="203"/>
      <c r="F576" s="203"/>
    </row>
    <row r="577" spans="2:6" ht="15.75">
      <c r="B577" s="188"/>
      <c r="C577" s="188"/>
      <c r="D577" s="203"/>
      <c r="E577" s="203"/>
      <c r="F577" s="203"/>
    </row>
    <row r="578" spans="2:6" ht="15.75">
      <c r="B578" s="188"/>
      <c r="C578" s="188"/>
      <c r="D578" s="203"/>
      <c r="E578" s="203"/>
      <c r="F578" s="203"/>
    </row>
    <row r="579" spans="2:6" ht="15.75">
      <c r="B579" s="188"/>
      <c r="C579" s="188"/>
      <c r="D579" s="203"/>
      <c r="E579" s="203"/>
      <c r="F579" s="203"/>
    </row>
    <row r="580" spans="2:6" ht="15.75">
      <c r="B580" s="188"/>
      <c r="C580" s="188"/>
      <c r="D580" s="203"/>
      <c r="E580" s="203"/>
      <c r="F580" s="203"/>
    </row>
    <row r="581" spans="2:6" ht="15.75">
      <c r="B581" s="188"/>
      <c r="C581" s="188"/>
      <c r="D581" s="203"/>
      <c r="E581" s="203"/>
      <c r="F581" s="203"/>
    </row>
    <row r="582" spans="2:6" ht="15.75">
      <c r="B582" s="188"/>
      <c r="C582" s="188"/>
      <c r="D582" s="203"/>
      <c r="E582" s="203"/>
      <c r="F582" s="203"/>
    </row>
    <row r="583" spans="2:6" ht="15.75">
      <c r="B583" s="188"/>
      <c r="C583" s="188"/>
      <c r="D583" s="203"/>
      <c r="E583" s="203"/>
      <c r="F583" s="203"/>
    </row>
    <row r="584" spans="2:6" ht="15.75">
      <c r="B584" s="188"/>
      <c r="C584" s="188"/>
      <c r="D584" s="203"/>
      <c r="E584" s="203"/>
      <c r="F584" s="203"/>
    </row>
    <row r="585" spans="2:6" ht="15.75">
      <c r="B585" s="188"/>
      <c r="C585" s="188"/>
      <c r="D585" s="203"/>
      <c r="E585" s="203"/>
      <c r="F585" s="203"/>
    </row>
    <row r="586" spans="2:6" ht="15.75">
      <c r="B586" s="188"/>
      <c r="C586" s="188"/>
      <c r="D586" s="203"/>
      <c r="E586" s="203"/>
      <c r="F586" s="203"/>
    </row>
    <row r="587" spans="2:6" ht="15.75">
      <c r="B587" s="188"/>
      <c r="C587" s="188"/>
      <c r="D587" s="203"/>
      <c r="E587" s="203"/>
      <c r="F587" s="203"/>
    </row>
    <row r="588" spans="2:6" ht="15.75">
      <c r="B588" s="188"/>
      <c r="C588" s="188"/>
      <c r="D588" s="203"/>
      <c r="E588" s="203"/>
      <c r="F588" s="203"/>
    </row>
    <row r="589" spans="2:6" ht="15.75">
      <c r="B589" s="188"/>
      <c r="C589" s="188"/>
      <c r="D589" s="203"/>
      <c r="E589" s="203"/>
      <c r="F589" s="203"/>
    </row>
    <row r="590" spans="2:6" ht="15.75">
      <c r="B590" s="188"/>
      <c r="C590" s="188"/>
      <c r="D590" s="203"/>
      <c r="E590" s="203"/>
      <c r="F590" s="203"/>
    </row>
    <row r="591" spans="2:6" ht="15.75">
      <c r="B591" s="188"/>
      <c r="C591" s="188"/>
      <c r="D591" s="203"/>
      <c r="E591" s="203"/>
      <c r="F591" s="203"/>
    </row>
    <row r="592" spans="2:6" ht="15.75">
      <c r="B592" s="188"/>
      <c r="C592" s="188"/>
      <c r="D592" s="203"/>
      <c r="E592" s="203"/>
      <c r="F592" s="203"/>
    </row>
    <row r="593" spans="2:6" ht="15.75">
      <c r="B593" s="188"/>
      <c r="C593" s="188"/>
      <c r="D593" s="203"/>
      <c r="E593" s="203"/>
      <c r="F593" s="203"/>
    </row>
    <row r="594" spans="2:6" ht="15.75">
      <c r="B594" s="188"/>
      <c r="C594" s="188"/>
      <c r="D594" s="203"/>
      <c r="E594" s="203"/>
      <c r="F594" s="203"/>
    </row>
    <row r="595" spans="2:6" ht="15.75">
      <c r="B595" s="188"/>
      <c r="C595" s="188"/>
      <c r="D595" s="203"/>
      <c r="E595" s="203"/>
      <c r="F595" s="203"/>
    </row>
    <row r="596" spans="2:6" ht="15.75">
      <c r="B596" s="188"/>
      <c r="C596" s="188"/>
      <c r="D596" s="203"/>
      <c r="E596" s="203"/>
      <c r="F596" s="203"/>
    </row>
    <row r="597" spans="2:6" ht="15.75">
      <c r="B597" s="188"/>
      <c r="C597" s="188"/>
      <c r="D597" s="203"/>
      <c r="E597" s="203"/>
      <c r="F597" s="203"/>
    </row>
    <row r="598" spans="2:6" ht="15.75">
      <c r="B598" s="188"/>
      <c r="C598" s="188"/>
      <c r="D598" s="203"/>
      <c r="E598" s="203"/>
      <c r="F598" s="203"/>
    </row>
    <row r="599" spans="2:6" ht="15.75">
      <c r="B599" s="188"/>
      <c r="C599" s="188"/>
      <c r="D599" s="203"/>
      <c r="E599" s="203"/>
      <c r="F599" s="203"/>
    </row>
    <row r="600" spans="2:6" ht="15.75">
      <c r="B600" s="188"/>
      <c r="C600" s="188"/>
      <c r="D600" s="203"/>
      <c r="E600" s="203"/>
      <c r="F600" s="203"/>
    </row>
    <row r="601" spans="2:6" ht="15.75">
      <c r="B601" s="188"/>
      <c r="C601" s="188"/>
      <c r="D601" s="203"/>
      <c r="E601" s="203"/>
      <c r="F601" s="203"/>
    </row>
    <row r="602" spans="2:6" ht="15.75">
      <c r="B602" s="188"/>
      <c r="C602" s="188"/>
      <c r="D602" s="203"/>
      <c r="E602" s="203"/>
      <c r="F602" s="203"/>
    </row>
    <row r="603" spans="2:6" ht="15.75">
      <c r="B603" s="188"/>
      <c r="C603" s="188"/>
      <c r="D603" s="203"/>
      <c r="E603" s="203"/>
      <c r="F603" s="203"/>
    </row>
    <row r="604" spans="2:6" ht="15.75">
      <c r="B604" s="188"/>
      <c r="C604" s="188"/>
      <c r="D604" s="203"/>
      <c r="E604" s="203"/>
      <c r="F604" s="203"/>
    </row>
    <row r="605" spans="2:6" ht="15.75">
      <c r="B605" s="188"/>
      <c r="C605" s="188"/>
      <c r="D605" s="203"/>
      <c r="E605" s="203"/>
      <c r="F605" s="203"/>
    </row>
    <row r="606" spans="2:6" ht="15.75">
      <c r="B606" s="188"/>
      <c r="C606" s="188"/>
      <c r="D606" s="203"/>
      <c r="E606" s="203"/>
      <c r="F606" s="203"/>
    </row>
    <row r="607" spans="2:6" ht="15.75">
      <c r="B607" s="188"/>
      <c r="C607" s="188"/>
      <c r="D607" s="203"/>
      <c r="E607" s="203"/>
      <c r="F607" s="203"/>
    </row>
    <row r="608" spans="2:6" ht="15.75">
      <c r="B608" s="188"/>
      <c r="C608" s="188"/>
      <c r="D608" s="203"/>
      <c r="E608" s="203"/>
      <c r="F608" s="203"/>
    </row>
    <row r="609" spans="2:6" ht="15.75">
      <c r="B609" s="188"/>
      <c r="C609" s="188"/>
      <c r="D609" s="203"/>
      <c r="E609" s="203"/>
      <c r="F609" s="203"/>
    </row>
    <row r="610" spans="2:6" ht="15.75">
      <c r="B610" s="188"/>
      <c r="C610" s="188"/>
      <c r="D610" s="203"/>
      <c r="E610" s="203"/>
      <c r="F610" s="203"/>
    </row>
    <row r="611" spans="2:6" ht="15.75">
      <c r="B611" s="188"/>
      <c r="C611" s="188"/>
      <c r="D611" s="203"/>
      <c r="E611" s="203"/>
      <c r="F611" s="203"/>
    </row>
    <row r="612" spans="2:6" ht="15.75">
      <c r="B612" s="188"/>
      <c r="C612" s="188"/>
      <c r="D612" s="203"/>
      <c r="E612" s="203"/>
      <c r="F612" s="203"/>
    </row>
    <row r="613" spans="2:6" ht="15.75">
      <c r="B613" s="188"/>
      <c r="C613" s="188"/>
      <c r="D613" s="203"/>
      <c r="E613" s="203"/>
      <c r="F613" s="203"/>
    </row>
    <row r="614" spans="2:6" ht="15.75">
      <c r="B614" s="188"/>
      <c r="C614" s="188"/>
      <c r="D614" s="203"/>
      <c r="E614" s="203"/>
      <c r="F614" s="203"/>
    </row>
    <row r="615" spans="2:6" ht="15.75">
      <c r="B615" s="188"/>
      <c r="C615" s="188"/>
      <c r="D615" s="203"/>
      <c r="E615" s="203"/>
      <c r="F615" s="203"/>
    </row>
    <row r="616" spans="2:6" ht="15.75">
      <c r="B616" s="188"/>
      <c r="C616" s="188"/>
      <c r="D616" s="203"/>
      <c r="E616" s="203"/>
      <c r="F616" s="203"/>
    </row>
    <row r="617" spans="2:6" ht="15.75">
      <c r="B617" s="188"/>
      <c r="C617" s="188"/>
      <c r="D617" s="203"/>
      <c r="E617" s="203"/>
      <c r="F617" s="203"/>
    </row>
    <row r="618" spans="2:6" ht="15.75">
      <c r="B618" s="188"/>
      <c r="C618" s="188"/>
      <c r="D618" s="203"/>
      <c r="E618" s="203"/>
      <c r="F618" s="203"/>
    </row>
    <row r="619" spans="2:6" ht="15.75">
      <c r="B619" s="188"/>
      <c r="C619" s="188"/>
      <c r="D619" s="203"/>
      <c r="E619" s="203"/>
      <c r="F619" s="203"/>
    </row>
    <row r="620" spans="2:6" ht="15.75">
      <c r="B620" s="188"/>
      <c r="C620" s="188"/>
      <c r="D620" s="203"/>
      <c r="E620" s="203"/>
      <c r="F620" s="203"/>
    </row>
    <row r="621" spans="2:6" ht="15.75">
      <c r="B621" s="188"/>
      <c r="C621" s="188"/>
      <c r="D621" s="203"/>
      <c r="E621" s="203"/>
      <c r="F621" s="203"/>
    </row>
    <row r="622" spans="2:6" ht="15.75">
      <c r="B622" s="188"/>
      <c r="C622" s="188"/>
      <c r="D622" s="203"/>
      <c r="E622" s="203"/>
      <c r="F622" s="203"/>
    </row>
    <row r="623" spans="2:6" ht="15.75">
      <c r="B623" s="188"/>
      <c r="C623" s="188"/>
      <c r="D623" s="203"/>
      <c r="E623" s="203"/>
      <c r="F623" s="203"/>
    </row>
    <row r="624" spans="2:6" ht="15.75">
      <c r="B624" s="188"/>
      <c r="C624" s="188"/>
      <c r="D624" s="203"/>
      <c r="E624" s="203"/>
      <c r="F624" s="203"/>
    </row>
    <row r="625" spans="2:6" ht="15.75">
      <c r="B625" s="188"/>
      <c r="C625" s="188"/>
      <c r="D625" s="203"/>
      <c r="E625" s="203"/>
      <c r="F625" s="203"/>
    </row>
    <row r="626" spans="2:6" ht="15.75">
      <c r="B626" s="188"/>
      <c r="C626" s="188"/>
      <c r="D626" s="203"/>
      <c r="E626" s="203"/>
      <c r="F626" s="203"/>
    </row>
    <row r="627" spans="2:6" ht="15.75">
      <c r="B627" s="188"/>
      <c r="C627" s="188"/>
      <c r="D627" s="203"/>
      <c r="E627" s="203"/>
      <c r="F627" s="203"/>
    </row>
    <row r="628" spans="2:6" ht="15.75">
      <c r="B628" s="188"/>
      <c r="C628" s="188"/>
      <c r="D628" s="203"/>
      <c r="E628" s="203"/>
      <c r="F628" s="203"/>
    </row>
    <row r="629" spans="2:6" ht="15.75">
      <c r="B629" s="188"/>
      <c r="C629" s="188"/>
      <c r="D629" s="203"/>
      <c r="E629" s="203"/>
      <c r="F629" s="203"/>
    </row>
    <row r="630" spans="2:6" ht="15.75">
      <c r="B630" s="188"/>
      <c r="C630" s="188"/>
      <c r="D630" s="203"/>
      <c r="E630" s="203"/>
      <c r="F630" s="203"/>
    </row>
    <row r="631" spans="2:6" ht="15.75">
      <c r="B631" s="188"/>
      <c r="C631" s="188"/>
      <c r="D631" s="203"/>
      <c r="E631" s="203"/>
      <c r="F631" s="203"/>
    </row>
    <row r="632" spans="2:6" ht="15.75">
      <c r="B632" s="188"/>
      <c r="C632" s="188"/>
      <c r="D632" s="203"/>
      <c r="E632" s="203"/>
      <c r="F632" s="203"/>
    </row>
    <row r="633" spans="2:6" ht="15.75">
      <c r="B633" s="188"/>
      <c r="C633" s="188"/>
      <c r="D633" s="203"/>
      <c r="E633" s="203"/>
      <c r="F633" s="203"/>
    </row>
    <row r="634" spans="2:6" ht="15.75">
      <c r="B634" s="188"/>
      <c r="C634" s="188"/>
      <c r="D634" s="203"/>
      <c r="E634" s="203"/>
      <c r="F634" s="203"/>
    </row>
    <row r="635" spans="2:6" ht="15.75">
      <c r="B635" s="188"/>
      <c r="C635" s="188"/>
      <c r="D635" s="203"/>
      <c r="E635" s="203"/>
      <c r="F635" s="203"/>
    </row>
    <row r="636" spans="2:6" ht="15.75">
      <c r="B636" s="188"/>
      <c r="C636" s="188"/>
      <c r="D636" s="203"/>
      <c r="E636" s="203"/>
      <c r="F636" s="203"/>
    </row>
    <row r="637" spans="2:6" ht="15.75">
      <c r="B637" s="188"/>
      <c r="C637" s="188"/>
      <c r="D637" s="203"/>
      <c r="E637" s="203"/>
      <c r="F637" s="203"/>
    </row>
    <row r="638" spans="2:6" ht="15.75">
      <c r="B638" s="188"/>
      <c r="C638" s="188"/>
      <c r="D638" s="203"/>
      <c r="E638" s="203"/>
      <c r="F638" s="203"/>
    </row>
    <row r="639" spans="2:6" ht="15.75">
      <c r="B639" s="188"/>
      <c r="C639" s="188"/>
      <c r="D639" s="203"/>
      <c r="E639" s="203"/>
      <c r="F639" s="203"/>
    </row>
    <row r="640" spans="2:6" ht="15.75">
      <c r="B640" s="188"/>
      <c r="C640" s="188"/>
      <c r="D640" s="203"/>
      <c r="E640" s="203"/>
      <c r="F640" s="203"/>
    </row>
    <row r="641" spans="2:6" ht="15.75">
      <c r="B641" s="188"/>
      <c r="C641" s="188"/>
      <c r="D641" s="203"/>
      <c r="E641" s="203"/>
      <c r="F641" s="203"/>
    </row>
    <row r="642" spans="2:6" ht="15.75">
      <c r="B642" s="188"/>
      <c r="C642" s="188"/>
      <c r="D642" s="203"/>
      <c r="E642" s="203"/>
      <c r="F642" s="203"/>
    </row>
    <row r="643" spans="2:6" ht="15.75">
      <c r="B643" s="188"/>
      <c r="C643" s="188"/>
      <c r="D643" s="203"/>
      <c r="E643" s="203"/>
      <c r="F643" s="203"/>
    </row>
    <row r="644" spans="2:6" ht="15.75">
      <c r="B644" s="188"/>
      <c r="C644" s="188"/>
      <c r="D644" s="203"/>
      <c r="E644" s="203"/>
      <c r="F644" s="203"/>
    </row>
    <row r="645" spans="2:6" ht="15.75">
      <c r="B645" s="188"/>
      <c r="C645" s="188"/>
      <c r="D645" s="203"/>
      <c r="E645" s="203"/>
      <c r="F645" s="203"/>
    </row>
    <row r="646" spans="2:6" ht="15.75">
      <c r="B646" s="188"/>
      <c r="C646" s="188"/>
      <c r="D646" s="203"/>
      <c r="E646" s="203"/>
      <c r="F646" s="203"/>
    </row>
    <row r="647" spans="2:6" ht="15.75">
      <c r="B647" s="188"/>
      <c r="C647" s="188"/>
      <c r="D647" s="203"/>
      <c r="E647" s="203"/>
      <c r="F647" s="203"/>
    </row>
    <row r="648" spans="2:6" ht="15.75">
      <c r="B648" s="188"/>
      <c r="C648" s="188"/>
      <c r="D648" s="203"/>
      <c r="E648" s="203"/>
      <c r="F648" s="203"/>
    </row>
    <row r="649" spans="2:6" ht="15.75">
      <c r="B649" s="188"/>
      <c r="C649" s="188"/>
      <c r="D649" s="203"/>
      <c r="E649" s="203"/>
      <c r="F649" s="203"/>
    </row>
    <row r="650" spans="2:6" ht="15.75">
      <c r="B650" s="188"/>
      <c r="C650" s="188"/>
      <c r="D650" s="203"/>
      <c r="E650" s="203"/>
      <c r="F650" s="203"/>
    </row>
    <row r="651" spans="2:6" ht="15.75">
      <c r="B651" s="188"/>
      <c r="C651" s="188"/>
      <c r="D651" s="203"/>
      <c r="E651" s="203"/>
      <c r="F651" s="203"/>
    </row>
    <row r="652" spans="2:6" ht="15.75">
      <c r="B652" s="188"/>
      <c r="C652" s="188"/>
      <c r="D652" s="203"/>
      <c r="E652" s="203"/>
      <c r="F652" s="203"/>
    </row>
    <row r="653" spans="2:6" ht="15.75">
      <c r="B653" s="188"/>
      <c r="C653" s="188"/>
      <c r="D653" s="203"/>
      <c r="E653" s="203"/>
      <c r="F653" s="203"/>
    </row>
    <row r="654" spans="2:6" ht="15.75">
      <c r="B654" s="188"/>
      <c r="C654" s="188"/>
      <c r="D654" s="203"/>
      <c r="E654" s="203"/>
      <c r="F654" s="203"/>
    </row>
    <row r="655" spans="2:6" ht="15.75">
      <c r="B655" s="188"/>
      <c r="C655" s="188"/>
      <c r="D655" s="203"/>
      <c r="E655" s="203"/>
      <c r="F655" s="203"/>
    </row>
    <row r="656" spans="2:6" ht="15.75">
      <c r="B656" s="188"/>
      <c r="C656" s="188"/>
      <c r="D656" s="203"/>
      <c r="E656" s="203"/>
      <c r="F656" s="203"/>
    </row>
    <row r="657" spans="2:6" ht="15.75">
      <c r="B657" s="188"/>
      <c r="C657" s="188"/>
      <c r="D657" s="203"/>
      <c r="E657" s="203"/>
      <c r="F657" s="203"/>
    </row>
    <row r="658" spans="2:6" ht="15.75">
      <c r="B658" s="188"/>
      <c r="C658" s="188"/>
      <c r="D658" s="203"/>
      <c r="E658" s="203"/>
      <c r="F658" s="203"/>
    </row>
    <row r="659" spans="2:6" ht="15.75">
      <c r="B659" s="188"/>
      <c r="C659" s="188"/>
      <c r="D659" s="203"/>
      <c r="E659" s="203"/>
      <c r="F659" s="203"/>
    </row>
    <row r="660" spans="2:6" ht="15.75">
      <c r="B660" s="188"/>
      <c r="C660" s="188"/>
      <c r="D660" s="203"/>
      <c r="E660" s="203"/>
      <c r="F660" s="203"/>
    </row>
    <row r="661" spans="2:6" ht="15.75">
      <c r="B661" s="188"/>
      <c r="C661" s="188"/>
      <c r="D661" s="203"/>
      <c r="E661" s="203"/>
      <c r="F661" s="203"/>
    </row>
    <row r="662" spans="2:6" ht="15.75">
      <c r="B662" s="188"/>
      <c r="C662" s="188"/>
      <c r="D662" s="203"/>
      <c r="E662" s="203"/>
      <c r="F662" s="203"/>
    </row>
    <row r="663" spans="2:6" ht="15.75">
      <c r="B663" s="188"/>
      <c r="C663" s="188"/>
      <c r="D663" s="203"/>
      <c r="E663" s="203"/>
      <c r="F663" s="203"/>
    </row>
    <row r="664" spans="2:6" ht="15.75">
      <c r="B664" s="188"/>
      <c r="C664" s="188"/>
      <c r="D664" s="203"/>
      <c r="E664" s="203"/>
      <c r="F664" s="203"/>
    </row>
    <row r="665" spans="2:6" ht="15.75">
      <c r="B665" s="188"/>
      <c r="C665" s="188"/>
      <c r="D665" s="203"/>
      <c r="E665" s="203"/>
      <c r="F665" s="203"/>
    </row>
    <row r="666" spans="2:6" ht="15.75">
      <c r="B666" s="188"/>
      <c r="C666" s="188"/>
      <c r="D666" s="203"/>
      <c r="E666" s="203"/>
      <c r="F666" s="203"/>
    </row>
    <row r="667" spans="2:6" ht="15.75">
      <c r="B667" s="188"/>
      <c r="C667" s="188"/>
      <c r="D667" s="203"/>
      <c r="E667" s="203"/>
      <c r="F667" s="203"/>
    </row>
    <row r="668" spans="2:6" ht="15.75">
      <c r="B668" s="188"/>
      <c r="C668" s="188"/>
      <c r="D668" s="203"/>
      <c r="E668" s="203"/>
      <c r="F668" s="203"/>
    </row>
    <row r="669" spans="2:6" ht="15.75">
      <c r="B669" s="188"/>
      <c r="C669" s="188"/>
      <c r="D669" s="203"/>
      <c r="E669" s="203"/>
      <c r="F669" s="203"/>
    </row>
    <row r="670" spans="2:6" ht="15.75">
      <c r="B670" s="188"/>
      <c r="C670" s="188"/>
      <c r="D670" s="203"/>
      <c r="E670" s="203"/>
      <c r="F670" s="203"/>
    </row>
    <row r="671" spans="2:6" ht="15.75">
      <c r="B671" s="188"/>
      <c r="C671" s="188"/>
      <c r="D671" s="203"/>
      <c r="E671" s="203"/>
      <c r="F671" s="203"/>
    </row>
    <row r="672" spans="2:6" ht="15.75">
      <c r="B672" s="188"/>
      <c r="C672" s="188"/>
      <c r="D672" s="203"/>
      <c r="E672" s="203"/>
      <c r="F672" s="203"/>
    </row>
    <row r="673" spans="2:6" ht="15.75">
      <c r="B673" s="188"/>
      <c r="C673" s="188"/>
      <c r="D673" s="203"/>
      <c r="E673" s="203"/>
      <c r="F673" s="203"/>
    </row>
    <row r="674" spans="2:6" ht="15.75">
      <c r="B674" s="188"/>
      <c r="C674" s="188"/>
      <c r="D674" s="203"/>
      <c r="E674" s="203"/>
      <c r="F674" s="203"/>
    </row>
    <row r="675" spans="2:6" ht="15.75">
      <c r="B675" s="188"/>
      <c r="C675" s="188"/>
      <c r="D675" s="203"/>
      <c r="E675" s="203"/>
      <c r="F675" s="203"/>
    </row>
    <row r="676" spans="2:6" ht="15.75">
      <c r="B676" s="188"/>
      <c r="C676" s="188"/>
      <c r="D676" s="203"/>
      <c r="E676" s="203"/>
      <c r="F676" s="203"/>
    </row>
    <row r="677" spans="2:6" ht="15.75">
      <c r="B677" s="188"/>
      <c r="C677" s="188"/>
      <c r="D677" s="203"/>
      <c r="E677" s="203"/>
      <c r="F677" s="203"/>
    </row>
    <row r="678" spans="2:6" ht="15.75">
      <c r="B678" s="188"/>
      <c r="C678" s="188"/>
      <c r="D678" s="203"/>
      <c r="E678" s="203"/>
      <c r="F678" s="203"/>
    </row>
    <row r="679" spans="2:6" ht="15.75">
      <c r="B679" s="188"/>
      <c r="C679" s="188"/>
      <c r="D679" s="203"/>
      <c r="E679" s="203"/>
      <c r="F679" s="203"/>
    </row>
    <row r="680" spans="2:6" ht="15.75">
      <c r="B680" s="188"/>
      <c r="C680" s="188"/>
      <c r="D680" s="203"/>
      <c r="E680" s="203"/>
      <c r="F680" s="203"/>
    </row>
    <row r="681" spans="2:6" ht="15.75">
      <c r="B681" s="188"/>
      <c r="C681" s="188"/>
      <c r="D681" s="203"/>
      <c r="E681" s="203"/>
      <c r="F681" s="203"/>
    </row>
    <row r="682" spans="2:6" ht="15.75">
      <c r="B682" s="188"/>
      <c r="C682" s="188"/>
      <c r="D682" s="203"/>
      <c r="E682" s="203"/>
      <c r="F682" s="203"/>
    </row>
    <row r="683" spans="2:6" ht="15.75">
      <c r="B683" s="188"/>
      <c r="C683" s="188"/>
      <c r="D683" s="203"/>
      <c r="E683" s="203"/>
      <c r="F683" s="203"/>
    </row>
    <row r="684" spans="2:6" ht="15.75">
      <c r="B684" s="188"/>
      <c r="C684" s="188"/>
      <c r="D684" s="203"/>
      <c r="E684" s="203"/>
      <c r="F684" s="203"/>
    </row>
    <row r="685" spans="2:6" ht="15.75">
      <c r="B685" s="188"/>
      <c r="C685" s="188"/>
      <c r="D685" s="203"/>
      <c r="E685" s="203"/>
      <c r="F685" s="203"/>
    </row>
    <row r="686" spans="2:6" ht="15.75">
      <c r="B686" s="188"/>
      <c r="C686" s="188"/>
      <c r="D686" s="203"/>
      <c r="E686" s="203"/>
      <c r="F686" s="203"/>
    </row>
    <row r="687" spans="2:6" ht="15.75">
      <c r="B687" s="188"/>
      <c r="C687" s="188"/>
      <c r="D687" s="203"/>
      <c r="E687" s="203"/>
      <c r="F687" s="203"/>
    </row>
    <row r="688" spans="2:6" ht="15.75">
      <c r="B688" s="188"/>
      <c r="C688" s="188"/>
      <c r="D688" s="203"/>
      <c r="E688" s="203"/>
      <c r="F688" s="203"/>
    </row>
    <row r="689" spans="2:6" ht="15.75">
      <c r="B689" s="188"/>
      <c r="C689" s="188"/>
      <c r="D689" s="203"/>
      <c r="E689" s="203"/>
      <c r="F689" s="203"/>
    </row>
    <row r="690" spans="2:6" ht="15.75">
      <c r="B690" s="188"/>
      <c r="C690" s="188"/>
      <c r="D690" s="203"/>
      <c r="E690" s="203"/>
      <c r="F690" s="203"/>
    </row>
    <row r="691" spans="2:6" ht="15.75">
      <c r="B691" s="188"/>
      <c r="C691" s="188"/>
      <c r="D691" s="203"/>
      <c r="E691" s="203"/>
      <c r="F691" s="203"/>
    </row>
    <row r="692" spans="2:6" ht="15.75">
      <c r="B692" s="188"/>
      <c r="C692" s="188"/>
      <c r="D692" s="203"/>
      <c r="E692" s="203"/>
      <c r="F692" s="203"/>
    </row>
    <row r="693" spans="2:6" ht="15.75">
      <c r="B693" s="188"/>
      <c r="C693" s="188"/>
      <c r="D693" s="203"/>
      <c r="E693" s="203"/>
      <c r="F693" s="203"/>
    </row>
    <row r="694" spans="2:6" ht="15.75">
      <c r="B694" s="188"/>
      <c r="C694" s="188"/>
      <c r="D694" s="203"/>
      <c r="E694" s="203"/>
      <c r="F694" s="203"/>
    </row>
    <row r="695" spans="2:6" ht="15.75">
      <c r="B695" s="188"/>
      <c r="C695" s="188"/>
      <c r="D695" s="203"/>
      <c r="E695" s="203"/>
      <c r="F695" s="203"/>
    </row>
    <row r="696" spans="2:6" ht="15.75">
      <c r="B696" s="188"/>
      <c r="C696" s="188"/>
      <c r="D696" s="203"/>
      <c r="E696" s="203"/>
      <c r="F696" s="203"/>
    </row>
    <row r="697" spans="2:6" ht="15.75">
      <c r="B697" s="188"/>
      <c r="C697" s="188"/>
      <c r="D697" s="203"/>
      <c r="E697" s="203"/>
      <c r="F697" s="203"/>
    </row>
    <row r="698" spans="2:6" ht="15.75">
      <c r="B698" s="188"/>
      <c r="C698" s="188"/>
      <c r="D698" s="203"/>
      <c r="E698" s="203"/>
      <c r="F698" s="203"/>
    </row>
    <row r="699" spans="2:6" ht="15.75">
      <c r="B699" s="188"/>
      <c r="C699" s="188"/>
      <c r="D699" s="203"/>
      <c r="E699" s="203"/>
      <c r="F699" s="203"/>
    </row>
    <row r="700" spans="2:6" ht="15.75">
      <c r="B700" s="188"/>
      <c r="C700" s="188"/>
      <c r="D700" s="203"/>
      <c r="E700" s="203"/>
      <c r="F700" s="203"/>
    </row>
    <row r="701" spans="2:6" ht="15.75">
      <c r="B701" s="188"/>
      <c r="C701" s="188"/>
      <c r="D701" s="203"/>
      <c r="E701" s="203"/>
      <c r="F701" s="203"/>
    </row>
    <row r="702" spans="2:6" ht="15.75">
      <c r="B702" s="188"/>
      <c r="C702" s="188"/>
      <c r="D702" s="203"/>
      <c r="E702" s="203"/>
      <c r="F702" s="203"/>
    </row>
    <row r="703" spans="2:6" ht="15.75">
      <c r="B703" s="188"/>
      <c r="C703" s="188"/>
      <c r="D703" s="203"/>
      <c r="E703" s="203"/>
      <c r="F703" s="203"/>
    </row>
    <row r="704" spans="2:6" ht="15.75">
      <c r="B704" s="188"/>
      <c r="C704" s="188"/>
      <c r="D704" s="203"/>
      <c r="E704" s="203"/>
      <c r="F704" s="203"/>
    </row>
    <row r="705" spans="2:6" ht="15.75">
      <c r="B705" s="188"/>
      <c r="C705" s="188"/>
      <c r="D705" s="203"/>
      <c r="E705" s="203"/>
      <c r="F705" s="203"/>
    </row>
    <row r="706" spans="2:6" ht="15.75">
      <c r="B706" s="188"/>
      <c r="C706" s="188"/>
      <c r="D706" s="203"/>
      <c r="E706" s="203"/>
      <c r="F706" s="203"/>
    </row>
    <row r="707" spans="2:6" ht="15.75">
      <c r="B707" s="188"/>
      <c r="C707" s="188"/>
      <c r="D707" s="203"/>
      <c r="E707" s="203"/>
      <c r="F707" s="203"/>
    </row>
    <row r="708" spans="2:6" ht="15.75">
      <c r="B708" s="188"/>
      <c r="C708" s="188"/>
      <c r="D708" s="203"/>
      <c r="E708" s="203"/>
      <c r="F708" s="203"/>
    </row>
    <row r="709" spans="2:6" ht="15.75">
      <c r="B709" s="188"/>
      <c r="C709" s="188"/>
      <c r="D709" s="203"/>
      <c r="E709" s="203"/>
      <c r="F709" s="203"/>
    </row>
    <row r="710" spans="2:6" ht="15.75">
      <c r="B710" s="188"/>
      <c r="C710" s="188"/>
      <c r="D710" s="203"/>
      <c r="E710" s="203"/>
      <c r="F710" s="203"/>
    </row>
    <row r="711" spans="2:6" ht="15.75">
      <c r="B711" s="188"/>
      <c r="C711" s="188"/>
      <c r="D711" s="203"/>
      <c r="E711" s="203"/>
      <c r="F711" s="203"/>
    </row>
    <row r="712" spans="2:6" ht="15.75">
      <c r="B712" s="188"/>
      <c r="C712" s="188"/>
      <c r="D712" s="203"/>
      <c r="E712" s="203"/>
      <c r="F712" s="203"/>
    </row>
    <row r="713" spans="2:6" ht="15.75">
      <c r="B713" s="188"/>
      <c r="C713" s="188"/>
      <c r="D713" s="203"/>
      <c r="E713" s="203"/>
      <c r="F713" s="203"/>
    </row>
    <row r="714" spans="2:6" ht="15.75">
      <c r="B714" s="188"/>
      <c r="C714" s="188"/>
      <c r="D714" s="203"/>
      <c r="E714" s="203"/>
      <c r="F714" s="203"/>
    </row>
    <row r="715" spans="2:6" ht="15.75">
      <c r="B715" s="188"/>
      <c r="C715" s="188"/>
      <c r="D715" s="203"/>
      <c r="E715" s="203"/>
      <c r="F715" s="203"/>
    </row>
    <row r="716" spans="2:6" ht="15.75">
      <c r="B716" s="188"/>
      <c r="C716" s="188"/>
      <c r="D716" s="203"/>
      <c r="E716" s="203"/>
      <c r="F716" s="203"/>
    </row>
    <row r="717" spans="2:6" ht="15.75">
      <c r="B717" s="188"/>
      <c r="C717" s="188"/>
      <c r="D717" s="203"/>
      <c r="E717" s="203"/>
      <c r="F717" s="203"/>
    </row>
    <row r="718" spans="2:6" ht="15.75">
      <c r="B718" s="188"/>
      <c r="C718" s="188"/>
      <c r="D718" s="203"/>
      <c r="E718" s="203"/>
      <c r="F718" s="203"/>
    </row>
    <row r="719" spans="2:6" ht="15.75">
      <c r="B719" s="188"/>
      <c r="C719" s="188"/>
      <c r="D719" s="203"/>
      <c r="E719" s="203"/>
      <c r="F719" s="203"/>
    </row>
    <row r="720" spans="2:6" ht="15.75">
      <c r="B720" s="188"/>
      <c r="C720" s="188"/>
      <c r="D720" s="203"/>
      <c r="E720" s="203"/>
      <c r="F720" s="203"/>
    </row>
    <row r="721" spans="2:6" ht="15.75">
      <c r="B721" s="188"/>
      <c r="C721" s="188"/>
      <c r="D721" s="203"/>
      <c r="E721" s="203"/>
      <c r="F721" s="203"/>
    </row>
    <row r="722" spans="2:6" ht="15.75">
      <c r="B722" s="188"/>
      <c r="C722" s="188"/>
      <c r="D722" s="203"/>
      <c r="E722" s="203"/>
      <c r="F722" s="203"/>
    </row>
    <row r="723" spans="2:6" ht="15.75">
      <c r="B723" s="188"/>
      <c r="C723" s="188"/>
      <c r="D723" s="203"/>
      <c r="E723" s="203"/>
      <c r="F723" s="203"/>
    </row>
    <row r="724" spans="2:6" ht="15.75">
      <c r="B724" s="188"/>
      <c r="C724" s="188"/>
      <c r="D724" s="203"/>
      <c r="E724" s="203"/>
      <c r="F724" s="203"/>
    </row>
    <row r="725" spans="2:6" ht="15.75">
      <c r="B725" s="188"/>
      <c r="C725" s="188"/>
      <c r="D725" s="203"/>
      <c r="E725" s="203"/>
      <c r="F725" s="203"/>
    </row>
    <row r="726" spans="2:6" ht="15.75">
      <c r="B726" s="188"/>
      <c r="C726" s="188"/>
      <c r="D726" s="203"/>
      <c r="E726" s="203"/>
      <c r="F726" s="203"/>
    </row>
    <row r="727" spans="2:6" ht="15.75">
      <c r="B727" s="188"/>
      <c r="C727" s="188"/>
      <c r="D727" s="203"/>
      <c r="E727" s="203"/>
      <c r="F727" s="203"/>
    </row>
    <row r="728" spans="2:6" ht="15.75">
      <c r="B728" s="188"/>
      <c r="C728" s="188"/>
      <c r="D728" s="203"/>
      <c r="E728" s="203"/>
      <c r="F728" s="203"/>
    </row>
    <row r="729" spans="2:6" ht="15.75">
      <c r="B729" s="188"/>
      <c r="C729" s="188"/>
      <c r="D729" s="203"/>
      <c r="E729" s="203"/>
      <c r="F729" s="203"/>
    </row>
    <row r="730" spans="2:6" ht="15.75">
      <c r="B730" s="188"/>
      <c r="C730" s="188"/>
      <c r="D730" s="203"/>
      <c r="E730" s="203"/>
      <c r="F730" s="203"/>
    </row>
    <row r="731" spans="2:6" ht="15.75">
      <c r="B731" s="188"/>
      <c r="C731" s="188"/>
      <c r="D731" s="203"/>
      <c r="E731" s="203"/>
      <c r="F731" s="203"/>
    </row>
    <row r="732" spans="2:6" ht="15.75">
      <c r="B732" s="188"/>
      <c r="C732" s="188"/>
      <c r="D732" s="203"/>
      <c r="E732" s="203"/>
      <c r="F732" s="203"/>
    </row>
    <row r="733" spans="2:6" ht="15.75">
      <c r="B733" s="188"/>
      <c r="C733" s="188"/>
      <c r="D733" s="203"/>
      <c r="E733" s="203"/>
      <c r="F733" s="203"/>
    </row>
    <row r="734" spans="2:6" ht="15.75">
      <c r="B734" s="188"/>
      <c r="C734" s="188"/>
      <c r="D734" s="203"/>
      <c r="E734" s="203"/>
      <c r="F734" s="203"/>
    </row>
    <row r="735" spans="2:6" ht="15.75">
      <c r="B735" s="188"/>
      <c r="C735" s="188"/>
      <c r="D735" s="203"/>
      <c r="E735" s="203"/>
      <c r="F735" s="203"/>
    </row>
    <row r="736" spans="2:6" ht="15.75">
      <c r="B736" s="188"/>
      <c r="C736" s="188"/>
      <c r="D736" s="203"/>
      <c r="E736" s="203"/>
      <c r="F736" s="203"/>
    </row>
    <row r="737" spans="2:6" ht="15.75">
      <c r="B737" s="188"/>
      <c r="C737" s="188"/>
      <c r="D737" s="203"/>
      <c r="E737" s="203"/>
      <c r="F737" s="203"/>
    </row>
    <row r="738" spans="2:6" ht="15.75">
      <c r="B738" s="188"/>
      <c r="C738" s="188"/>
      <c r="D738" s="203"/>
      <c r="E738" s="203"/>
      <c r="F738" s="203"/>
    </row>
    <row r="739" spans="2:6" ht="15.75">
      <c r="B739" s="188"/>
      <c r="C739" s="188"/>
      <c r="D739" s="203"/>
      <c r="E739" s="203"/>
      <c r="F739" s="203"/>
    </row>
    <row r="740" spans="2:6" ht="15.75">
      <c r="B740" s="188"/>
      <c r="C740" s="188"/>
      <c r="D740" s="203"/>
      <c r="E740" s="203"/>
      <c r="F740" s="203"/>
    </row>
    <row r="741" spans="2:6" ht="15.75">
      <c r="B741" s="188"/>
      <c r="C741" s="188"/>
      <c r="D741" s="203"/>
      <c r="E741" s="203"/>
      <c r="F741" s="203"/>
    </row>
    <row r="742" spans="2:6" ht="15.75">
      <c r="B742" s="188"/>
      <c r="C742" s="188"/>
      <c r="D742" s="203"/>
      <c r="E742" s="203"/>
      <c r="F742" s="203"/>
    </row>
    <row r="743" spans="2:6" ht="15.75">
      <c r="B743" s="188"/>
      <c r="C743" s="188"/>
      <c r="D743" s="203"/>
      <c r="E743" s="203"/>
      <c r="F743" s="203"/>
    </row>
    <row r="744" spans="2:6" ht="15.75">
      <c r="B744" s="188"/>
      <c r="C744" s="188"/>
      <c r="D744" s="203"/>
      <c r="E744" s="203"/>
      <c r="F744" s="203"/>
    </row>
    <row r="745" spans="2:6" ht="15.75">
      <c r="B745" s="188"/>
      <c r="C745" s="188"/>
      <c r="D745" s="203"/>
      <c r="E745" s="203"/>
      <c r="F745" s="203"/>
    </row>
    <row r="746" spans="2:6" ht="15.75">
      <c r="B746" s="188"/>
      <c r="C746" s="188"/>
      <c r="D746" s="203"/>
      <c r="E746" s="203"/>
      <c r="F746" s="203"/>
    </row>
    <row r="747" spans="2:6" ht="15.75">
      <c r="B747" s="188"/>
      <c r="C747" s="188"/>
      <c r="D747" s="203"/>
      <c r="E747" s="203"/>
      <c r="F747" s="203"/>
    </row>
    <row r="748" spans="2:6" ht="15.75">
      <c r="B748" s="188"/>
      <c r="C748" s="188"/>
      <c r="D748" s="203"/>
      <c r="E748" s="203"/>
      <c r="F748" s="203"/>
    </row>
    <row r="749" spans="2:6" ht="15.75">
      <c r="B749" s="188"/>
      <c r="C749" s="188"/>
      <c r="D749" s="203"/>
      <c r="E749" s="203"/>
      <c r="F749" s="203"/>
    </row>
    <row r="750" spans="2:6" ht="15.75">
      <c r="B750" s="188"/>
      <c r="C750" s="188"/>
      <c r="D750" s="203"/>
      <c r="E750" s="203"/>
      <c r="F750" s="203"/>
    </row>
    <row r="751" spans="2:6" ht="15.75">
      <c r="B751" s="188"/>
      <c r="C751" s="188"/>
      <c r="D751" s="203"/>
      <c r="E751" s="203"/>
      <c r="F751" s="203"/>
    </row>
    <row r="752" spans="2:6" ht="15.75">
      <c r="B752" s="188"/>
      <c r="C752" s="188"/>
      <c r="D752" s="203"/>
      <c r="E752" s="203"/>
      <c r="F752" s="203"/>
    </row>
    <row r="753" spans="2:6" ht="15.75">
      <c r="B753" s="188"/>
      <c r="C753" s="188"/>
      <c r="D753" s="203"/>
      <c r="E753" s="203"/>
      <c r="F753" s="203"/>
    </row>
    <row r="754" spans="2:6" ht="15.75">
      <c r="B754" s="188"/>
      <c r="C754" s="188"/>
      <c r="D754" s="203"/>
      <c r="E754" s="203"/>
      <c r="F754" s="203"/>
    </row>
    <row r="755" spans="2:6" ht="15.75">
      <c r="B755" s="188"/>
      <c r="C755" s="188"/>
      <c r="D755" s="203"/>
      <c r="E755" s="203"/>
      <c r="F755" s="203"/>
    </row>
    <row r="756" spans="2:6" ht="15.75">
      <c r="B756" s="188"/>
      <c r="C756" s="188"/>
      <c r="D756" s="203"/>
      <c r="E756" s="203"/>
      <c r="F756" s="203"/>
    </row>
    <row r="757" spans="2:6" ht="15.75">
      <c r="B757" s="188"/>
      <c r="C757" s="188"/>
      <c r="D757" s="203"/>
      <c r="E757" s="203"/>
      <c r="F757" s="203"/>
    </row>
    <row r="758" spans="2:6" ht="15.75">
      <c r="B758" s="188"/>
      <c r="C758" s="188"/>
      <c r="D758" s="203"/>
      <c r="E758" s="203"/>
      <c r="F758" s="203"/>
    </row>
    <row r="759" spans="2:6" ht="15.75">
      <c r="B759" s="188"/>
      <c r="C759" s="188"/>
      <c r="D759" s="203"/>
      <c r="E759" s="203"/>
      <c r="F759" s="203"/>
    </row>
    <row r="760" spans="2:6" ht="15.75">
      <c r="B760" s="188"/>
      <c r="C760" s="188"/>
      <c r="D760" s="203"/>
      <c r="E760" s="203"/>
      <c r="F760" s="203"/>
    </row>
    <row r="761" spans="2:6" ht="15.75">
      <c r="B761" s="188"/>
      <c r="C761" s="188"/>
      <c r="D761" s="203"/>
      <c r="E761" s="203"/>
      <c r="F761" s="203"/>
    </row>
    <row r="762" spans="2:6" ht="15.75">
      <c r="B762" s="188"/>
      <c r="C762" s="188"/>
      <c r="D762" s="203"/>
      <c r="E762" s="203"/>
      <c r="F762" s="203"/>
    </row>
    <row r="763" spans="2:6" ht="15.75">
      <c r="B763" s="188"/>
      <c r="C763" s="188"/>
      <c r="D763" s="203"/>
      <c r="E763" s="203"/>
      <c r="F763" s="203"/>
    </row>
    <row r="764" spans="2:6" ht="15.75">
      <c r="B764" s="188"/>
      <c r="C764" s="188"/>
      <c r="D764" s="203"/>
      <c r="E764" s="203"/>
      <c r="F764" s="203"/>
    </row>
    <row r="765" spans="2:6" ht="15.75">
      <c r="B765" s="188"/>
      <c r="C765" s="188"/>
      <c r="D765" s="203"/>
      <c r="E765" s="203"/>
      <c r="F765" s="203"/>
    </row>
    <row r="766" spans="2:6" ht="15.75">
      <c r="B766" s="188"/>
      <c r="C766" s="188"/>
      <c r="D766" s="203"/>
      <c r="E766" s="203"/>
      <c r="F766" s="203"/>
    </row>
    <row r="767" spans="2:6" ht="15.75">
      <c r="B767" s="188"/>
      <c r="C767" s="188"/>
      <c r="D767" s="203"/>
      <c r="E767" s="203"/>
      <c r="F767" s="203"/>
    </row>
    <row r="768" spans="2:6" ht="15.75">
      <c r="B768" s="188"/>
      <c r="C768" s="188"/>
      <c r="D768" s="203"/>
      <c r="E768" s="203"/>
      <c r="F768" s="203"/>
    </row>
    <row r="769" spans="2:6" ht="15.75">
      <c r="B769" s="188"/>
      <c r="C769" s="188"/>
      <c r="D769" s="203"/>
      <c r="E769" s="203"/>
      <c r="F769" s="203"/>
    </row>
    <row r="770" spans="2:6" ht="15.75">
      <c r="B770" s="188"/>
      <c r="C770" s="188"/>
      <c r="D770" s="203"/>
      <c r="E770" s="203"/>
      <c r="F770" s="203"/>
    </row>
    <row r="771" spans="2:6" ht="15.75">
      <c r="B771" s="188"/>
      <c r="C771" s="188"/>
      <c r="D771" s="203"/>
      <c r="E771" s="203"/>
      <c r="F771" s="203"/>
    </row>
    <row r="772" spans="2:6" ht="15.75">
      <c r="B772" s="188"/>
      <c r="C772" s="188"/>
      <c r="D772" s="203"/>
      <c r="E772" s="203"/>
      <c r="F772" s="203"/>
    </row>
    <row r="773" spans="2:6" ht="15.75">
      <c r="B773" s="188"/>
      <c r="C773" s="188"/>
      <c r="D773" s="203"/>
      <c r="E773" s="203"/>
      <c r="F773" s="203"/>
    </row>
    <row r="774" spans="2:6" ht="15.75">
      <c r="B774" s="188"/>
      <c r="C774" s="188"/>
      <c r="D774" s="203"/>
      <c r="E774" s="203"/>
      <c r="F774" s="203"/>
    </row>
    <row r="775" spans="2:6" ht="15.75">
      <c r="B775" s="188"/>
      <c r="C775" s="188"/>
      <c r="D775" s="203"/>
      <c r="E775" s="203"/>
      <c r="F775" s="203"/>
    </row>
    <row r="776" spans="2:6" ht="15.75">
      <c r="B776" s="188"/>
      <c r="C776" s="188"/>
      <c r="D776" s="203"/>
      <c r="E776" s="203"/>
      <c r="F776" s="203"/>
    </row>
    <row r="777" spans="2:6" ht="15.75">
      <c r="B777" s="188"/>
      <c r="C777" s="188"/>
      <c r="D777" s="203"/>
      <c r="E777" s="203"/>
      <c r="F777" s="203"/>
    </row>
    <row r="778" spans="2:6" ht="15.75">
      <c r="B778" s="188"/>
      <c r="C778" s="188"/>
      <c r="D778" s="203"/>
      <c r="E778" s="203"/>
      <c r="F778" s="203"/>
    </row>
    <row r="779" spans="2:6" ht="15.75">
      <c r="B779" s="188"/>
      <c r="C779" s="188"/>
      <c r="D779" s="203"/>
      <c r="E779" s="203"/>
      <c r="F779" s="203"/>
    </row>
    <row r="780" spans="2:6" ht="15.75">
      <c r="B780" s="188"/>
      <c r="C780" s="188"/>
      <c r="D780" s="203"/>
      <c r="E780" s="203"/>
      <c r="F780" s="203"/>
    </row>
    <row r="781" spans="2:6" ht="15.75">
      <c r="B781" s="188"/>
      <c r="C781" s="188"/>
      <c r="D781" s="203"/>
      <c r="E781" s="203"/>
      <c r="F781" s="203"/>
    </row>
    <row r="782" spans="2:6" ht="15.75">
      <c r="B782" s="188"/>
      <c r="C782" s="188"/>
      <c r="D782" s="203"/>
      <c r="E782" s="203"/>
      <c r="F782" s="203"/>
    </row>
    <row r="783" spans="2:6" ht="15.75">
      <c r="B783" s="188"/>
      <c r="C783" s="188"/>
      <c r="D783" s="203"/>
      <c r="E783" s="203"/>
      <c r="F783" s="203"/>
    </row>
    <row r="784" spans="2:6" ht="15.75">
      <c r="B784" s="188"/>
      <c r="C784" s="188"/>
      <c r="D784" s="203"/>
      <c r="E784" s="203"/>
      <c r="F784" s="203"/>
    </row>
    <row r="785" spans="2:6" ht="15.75">
      <c r="B785" s="188"/>
      <c r="C785" s="188"/>
      <c r="D785" s="203"/>
      <c r="E785" s="203"/>
      <c r="F785" s="203"/>
    </row>
    <row r="786" spans="2:6" ht="15.75">
      <c r="B786" s="188"/>
      <c r="C786" s="188"/>
      <c r="D786" s="203"/>
      <c r="E786" s="203"/>
      <c r="F786" s="203"/>
    </row>
    <row r="787" spans="2:6" ht="15.75">
      <c r="B787" s="188"/>
      <c r="C787" s="188"/>
      <c r="D787" s="203"/>
      <c r="E787" s="203"/>
      <c r="F787" s="203"/>
    </row>
    <row r="788" spans="2:6" ht="15.75">
      <c r="B788" s="188"/>
      <c r="C788" s="188"/>
      <c r="D788" s="203"/>
      <c r="E788" s="203"/>
      <c r="F788" s="203"/>
    </row>
    <row r="789" spans="2:6" ht="15.75">
      <c r="B789" s="188"/>
      <c r="C789" s="188"/>
      <c r="D789" s="203"/>
      <c r="E789" s="203"/>
      <c r="F789" s="203"/>
    </row>
    <row r="790" spans="2:6" ht="15.75">
      <c r="B790" s="188"/>
      <c r="C790" s="188"/>
      <c r="D790" s="203"/>
      <c r="E790" s="203"/>
      <c r="F790" s="203"/>
    </row>
    <row r="791" spans="2:6" ht="15.75">
      <c r="B791" s="188"/>
      <c r="C791" s="188"/>
      <c r="D791" s="203"/>
      <c r="E791" s="203"/>
      <c r="F791" s="203"/>
    </row>
    <row r="792" spans="2:6" ht="15.75">
      <c r="B792" s="188"/>
      <c r="C792" s="188"/>
      <c r="D792" s="203"/>
      <c r="E792" s="203"/>
      <c r="F792" s="203"/>
    </row>
    <row r="793" spans="2:6" ht="15.75">
      <c r="B793" s="188"/>
      <c r="C793" s="188"/>
      <c r="D793" s="203"/>
      <c r="E793" s="203"/>
      <c r="F793" s="203"/>
    </row>
    <row r="794" spans="2:6" ht="15.75">
      <c r="B794" s="188"/>
      <c r="C794" s="188"/>
      <c r="D794" s="203"/>
      <c r="E794" s="203"/>
      <c r="F794" s="203"/>
    </row>
    <row r="795" spans="2:6" ht="15.75">
      <c r="B795" s="188"/>
      <c r="C795" s="188"/>
      <c r="D795" s="203"/>
      <c r="E795" s="203"/>
      <c r="F795" s="203"/>
    </row>
    <row r="796" spans="2:6" ht="15.75">
      <c r="B796" s="188"/>
      <c r="C796" s="188"/>
      <c r="D796" s="203"/>
      <c r="E796" s="203"/>
      <c r="F796" s="203"/>
    </row>
    <row r="797" spans="2:6" ht="15.75">
      <c r="B797" s="188"/>
      <c r="C797" s="188"/>
      <c r="D797" s="203"/>
      <c r="E797" s="203"/>
      <c r="F797" s="203"/>
    </row>
    <row r="798" spans="2:6" ht="15.75">
      <c r="B798" s="188"/>
      <c r="C798" s="188"/>
      <c r="D798" s="203"/>
      <c r="E798" s="203"/>
      <c r="F798" s="203"/>
    </row>
    <row r="799" spans="2:6" ht="15.75">
      <c r="B799" s="188"/>
      <c r="C799" s="188"/>
      <c r="D799" s="203"/>
      <c r="E799" s="203"/>
      <c r="F799" s="203"/>
    </row>
    <row r="800" spans="2:6" ht="15.75">
      <c r="B800" s="188"/>
      <c r="C800" s="188"/>
      <c r="D800" s="203"/>
      <c r="E800" s="203"/>
      <c r="F800" s="203"/>
    </row>
    <row r="801" spans="2:6" ht="15.75">
      <c r="B801" s="188"/>
      <c r="C801" s="188"/>
      <c r="D801" s="203"/>
      <c r="E801" s="203"/>
      <c r="F801" s="203"/>
    </row>
    <row r="802" spans="2:6" ht="15.75">
      <c r="B802" s="188"/>
      <c r="C802" s="188"/>
      <c r="D802" s="203"/>
      <c r="E802" s="203"/>
      <c r="F802" s="203"/>
    </row>
    <row r="803" spans="2:6" ht="15.75">
      <c r="B803" s="188"/>
      <c r="C803" s="188"/>
      <c r="D803" s="203"/>
      <c r="E803" s="203"/>
      <c r="F803" s="203"/>
    </row>
    <row r="804" spans="2:6" ht="15.75">
      <c r="B804" s="188"/>
      <c r="C804" s="188"/>
      <c r="D804" s="203"/>
      <c r="E804" s="203"/>
      <c r="F804" s="203"/>
    </row>
    <row r="805" spans="2:6" ht="15.75">
      <c r="B805" s="188"/>
      <c r="C805" s="188"/>
      <c r="D805" s="203"/>
      <c r="E805" s="203"/>
      <c r="F805" s="203"/>
    </row>
    <row r="806" spans="2:6" ht="15.75">
      <c r="B806" s="188"/>
      <c r="C806" s="188"/>
      <c r="D806" s="203"/>
      <c r="E806" s="203"/>
      <c r="F806" s="203"/>
    </row>
    <row r="807" spans="2:6" ht="15.75">
      <c r="B807" s="188"/>
      <c r="C807" s="188"/>
      <c r="D807" s="203"/>
      <c r="E807" s="203"/>
      <c r="F807" s="203"/>
    </row>
    <row r="808" spans="2:6" ht="15.75">
      <c r="B808" s="188"/>
      <c r="C808" s="188"/>
      <c r="D808" s="203"/>
      <c r="E808" s="203"/>
      <c r="F808" s="203"/>
    </row>
    <row r="809" spans="2:6" ht="15.75">
      <c r="B809" s="188"/>
      <c r="C809" s="188"/>
      <c r="D809" s="203"/>
      <c r="E809" s="203"/>
      <c r="F809" s="203"/>
    </row>
    <row r="810" spans="2:6" ht="15.75">
      <c r="B810" s="188"/>
      <c r="C810" s="188"/>
      <c r="D810" s="203"/>
      <c r="E810" s="203"/>
      <c r="F810" s="203"/>
    </row>
    <row r="811" spans="2:6" ht="15.75">
      <c r="B811" s="188"/>
      <c r="C811" s="188"/>
      <c r="D811" s="203"/>
      <c r="E811" s="203"/>
      <c r="F811" s="203"/>
    </row>
    <row r="812" spans="2:6" ht="15.75">
      <c r="B812" s="188"/>
      <c r="C812" s="188"/>
      <c r="D812" s="203"/>
      <c r="E812" s="203"/>
      <c r="F812" s="203"/>
    </row>
    <row r="813" spans="2:6" ht="15.75">
      <c r="B813" s="188"/>
      <c r="C813" s="188"/>
      <c r="D813" s="203"/>
      <c r="E813" s="203"/>
      <c r="F813" s="203"/>
    </row>
    <row r="814" spans="2:6" ht="15.75">
      <c r="B814" s="188"/>
      <c r="C814" s="188"/>
      <c r="D814" s="203"/>
      <c r="E814" s="203"/>
      <c r="F814" s="203"/>
    </row>
    <row r="815" spans="2:6" ht="15.75">
      <c r="B815" s="188"/>
      <c r="C815" s="188"/>
      <c r="D815" s="203"/>
      <c r="E815" s="203"/>
      <c r="F815" s="203"/>
    </row>
    <row r="816" spans="2:6" ht="15.75">
      <c r="B816" s="188"/>
      <c r="C816" s="188"/>
      <c r="D816" s="203"/>
      <c r="E816" s="203"/>
      <c r="F816" s="203"/>
    </row>
    <row r="817" spans="2:6" ht="15.75">
      <c r="B817" s="188"/>
      <c r="C817" s="188"/>
      <c r="D817" s="203"/>
      <c r="E817" s="203"/>
      <c r="F817" s="203"/>
    </row>
    <row r="818" spans="2:6" ht="15.75">
      <c r="B818" s="188"/>
      <c r="C818" s="188"/>
      <c r="D818" s="203"/>
      <c r="E818" s="203"/>
      <c r="F818" s="203"/>
    </row>
    <row r="819" spans="2:6" ht="15.75">
      <c r="B819" s="188"/>
      <c r="C819" s="188"/>
      <c r="D819" s="203"/>
      <c r="E819" s="203"/>
      <c r="F819" s="203"/>
    </row>
    <row r="820" spans="2:6" ht="15.75">
      <c r="B820" s="188"/>
      <c r="C820" s="188"/>
      <c r="D820" s="203"/>
      <c r="E820" s="203"/>
      <c r="F820" s="203"/>
    </row>
    <row r="821" spans="2:6" ht="15.75">
      <c r="B821" s="188"/>
      <c r="C821" s="188"/>
      <c r="D821" s="203"/>
      <c r="E821" s="203"/>
      <c r="F821" s="203"/>
    </row>
    <row r="822" spans="2:6" ht="15.75">
      <c r="B822" s="188"/>
      <c r="C822" s="188"/>
      <c r="D822" s="203"/>
      <c r="E822" s="203"/>
      <c r="F822" s="203"/>
    </row>
    <row r="823" spans="2:6" ht="15.75">
      <c r="B823" s="188"/>
      <c r="C823" s="188"/>
      <c r="D823" s="203"/>
      <c r="E823" s="203"/>
      <c r="F823" s="203"/>
    </row>
    <row r="824" spans="2:6" ht="15.75">
      <c r="B824" s="188"/>
      <c r="C824" s="188"/>
      <c r="D824" s="203"/>
      <c r="E824" s="203"/>
      <c r="F824" s="203"/>
    </row>
    <row r="825" spans="2:6" ht="15.75">
      <c r="B825" s="188"/>
      <c r="C825" s="188"/>
      <c r="D825" s="203"/>
      <c r="E825" s="203"/>
      <c r="F825" s="203"/>
    </row>
    <row r="826" spans="2:6" ht="15.75">
      <c r="B826" s="188"/>
      <c r="C826" s="188"/>
      <c r="D826" s="203"/>
      <c r="E826" s="203"/>
      <c r="F826" s="203"/>
    </row>
    <row r="827" spans="2:6" ht="15.75">
      <c r="B827" s="188"/>
      <c r="C827" s="188"/>
      <c r="D827" s="203"/>
      <c r="E827" s="203"/>
      <c r="F827" s="203"/>
    </row>
    <row r="828" spans="2:6" ht="15.75">
      <c r="B828" s="188"/>
      <c r="C828" s="188"/>
      <c r="D828" s="203"/>
      <c r="E828" s="203"/>
      <c r="F828" s="203"/>
    </row>
    <row r="829" spans="2:6" ht="15.75">
      <c r="B829" s="188"/>
      <c r="C829" s="188"/>
      <c r="D829" s="203"/>
      <c r="E829" s="203"/>
      <c r="F829" s="203"/>
    </row>
    <row r="830" spans="2:6" ht="15.75">
      <c r="B830" s="188"/>
      <c r="C830" s="188"/>
      <c r="D830" s="203"/>
      <c r="E830" s="203"/>
      <c r="F830" s="203"/>
    </row>
    <row r="831" spans="2:6" ht="15.75">
      <c r="B831" s="188"/>
      <c r="C831" s="188"/>
      <c r="D831" s="203"/>
      <c r="E831" s="203"/>
      <c r="F831" s="203"/>
    </row>
    <row r="832" spans="2:6" ht="15.75">
      <c r="B832" s="188"/>
      <c r="C832" s="188"/>
      <c r="D832" s="203"/>
      <c r="E832" s="203"/>
      <c r="F832" s="203"/>
    </row>
    <row r="833" spans="2:6" ht="15.75">
      <c r="B833" s="188"/>
      <c r="C833" s="188"/>
      <c r="D833" s="203"/>
      <c r="E833" s="203"/>
      <c r="F833" s="203"/>
    </row>
    <row r="834" spans="2:6" ht="15.75">
      <c r="B834" s="188"/>
      <c r="C834" s="188"/>
      <c r="D834" s="203"/>
      <c r="E834" s="203"/>
      <c r="F834" s="203"/>
    </row>
    <row r="835" spans="2:6" ht="15.75">
      <c r="B835" s="188"/>
      <c r="C835" s="188"/>
      <c r="D835" s="203"/>
      <c r="E835" s="203"/>
      <c r="F835" s="203"/>
    </row>
    <row r="836" spans="2:6" ht="15.75">
      <c r="B836" s="188"/>
      <c r="C836" s="188"/>
      <c r="D836" s="203"/>
      <c r="E836" s="203"/>
      <c r="F836" s="203"/>
    </row>
    <row r="837" spans="2:6" ht="15.75">
      <c r="B837" s="188"/>
      <c r="C837" s="188"/>
      <c r="D837" s="203"/>
      <c r="E837" s="203"/>
      <c r="F837" s="203"/>
    </row>
    <row r="838" spans="2:6" ht="15.75">
      <c r="B838" s="188"/>
      <c r="C838" s="188"/>
      <c r="D838" s="203"/>
      <c r="E838" s="203"/>
      <c r="F838" s="203"/>
    </row>
    <row r="839" spans="2:6" ht="15.75">
      <c r="B839" s="188"/>
      <c r="C839" s="188"/>
      <c r="D839" s="203"/>
      <c r="E839" s="203"/>
      <c r="F839" s="203"/>
    </row>
    <row r="840" spans="2:6" ht="15.75">
      <c r="B840" s="188"/>
      <c r="C840" s="188"/>
      <c r="D840" s="203"/>
      <c r="E840" s="203"/>
      <c r="F840" s="203"/>
    </row>
    <row r="841" spans="2:6" ht="15.75">
      <c r="B841" s="188"/>
      <c r="C841" s="188"/>
      <c r="D841" s="203"/>
      <c r="E841" s="203"/>
      <c r="F841" s="203"/>
    </row>
    <row r="842" spans="2:6" ht="15.75">
      <c r="B842" s="188"/>
      <c r="C842" s="188"/>
      <c r="D842" s="203"/>
      <c r="E842" s="203"/>
      <c r="F842" s="203"/>
    </row>
    <row r="843" spans="2:6" ht="15.75">
      <c r="B843" s="188"/>
      <c r="C843" s="188"/>
      <c r="D843" s="203"/>
      <c r="E843" s="203"/>
      <c r="F843" s="203"/>
    </row>
    <row r="844" spans="2:6" ht="15.75">
      <c r="B844" s="188"/>
      <c r="C844" s="188"/>
      <c r="D844" s="203"/>
      <c r="E844" s="203"/>
      <c r="F844" s="203"/>
    </row>
    <row r="845" spans="2:6" ht="15.75">
      <c r="B845" s="188"/>
      <c r="C845" s="188"/>
      <c r="D845" s="203"/>
      <c r="E845" s="203"/>
      <c r="F845" s="203"/>
    </row>
    <row r="846" spans="2:6" ht="15.75">
      <c r="B846" s="188"/>
      <c r="C846" s="188"/>
      <c r="D846" s="203"/>
      <c r="E846" s="203"/>
      <c r="F846" s="203"/>
    </row>
    <row r="847" spans="2:6" ht="15.75">
      <c r="B847" s="188"/>
      <c r="C847" s="188"/>
      <c r="D847" s="203"/>
      <c r="E847" s="203"/>
      <c r="F847" s="203"/>
    </row>
    <row r="848" spans="2:6" ht="15.75">
      <c r="B848" s="188"/>
      <c r="C848" s="188"/>
      <c r="D848" s="203"/>
      <c r="E848" s="203"/>
      <c r="F848" s="203"/>
    </row>
    <row r="849" spans="2:6" ht="15.75">
      <c r="B849" s="188"/>
      <c r="C849" s="188"/>
      <c r="D849" s="203"/>
      <c r="E849" s="203"/>
      <c r="F849" s="203"/>
    </row>
    <row r="850" spans="2:6" ht="15.75">
      <c r="B850" s="188"/>
      <c r="C850" s="188"/>
      <c r="D850" s="203"/>
      <c r="E850" s="203"/>
      <c r="F850" s="203"/>
    </row>
    <row r="851" spans="2:6" ht="15.75">
      <c r="B851" s="188"/>
      <c r="C851" s="188"/>
      <c r="D851" s="203"/>
      <c r="E851" s="203"/>
      <c r="F851" s="203"/>
    </row>
    <row r="852" spans="2:6" ht="15.75">
      <c r="B852" s="188"/>
      <c r="C852" s="188"/>
      <c r="D852" s="203"/>
      <c r="E852" s="203"/>
      <c r="F852" s="203"/>
    </row>
    <row r="853" spans="2:6" ht="15.75">
      <c r="B853" s="188"/>
      <c r="C853" s="188"/>
      <c r="D853" s="203"/>
      <c r="E853" s="203"/>
      <c r="F853" s="203"/>
    </row>
    <row r="854" spans="2:6" ht="15.75">
      <c r="B854" s="188"/>
      <c r="C854" s="188"/>
      <c r="D854" s="203"/>
      <c r="E854" s="203"/>
      <c r="F854" s="203"/>
    </row>
    <row r="855" spans="2:6" ht="15.75">
      <c r="B855" s="188"/>
      <c r="C855" s="188"/>
      <c r="D855" s="203"/>
      <c r="E855" s="203"/>
      <c r="F855" s="203"/>
    </row>
    <row r="856" spans="2:6" ht="15.75">
      <c r="B856" s="188"/>
      <c r="C856" s="188"/>
      <c r="D856" s="203"/>
      <c r="E856" s="203"/>
      <c r="F856" s="203"/>
    </row>
    <row r="857" spans="2:6" ht="15.75">
      <c r="B857" s="188"/>
      <c r="C857" s="188"/>
      <c r="D857" s="203"/>
      <c r="E857" s="203"/>
      <c r="F857" s="203"/>
    </row>
    <row r="858" spans="2:6" ht="15.75">
      <c r="B858" s="188"/>
      <c r="C858" s="188"/>
      <c r="D858" s="203"/>
      <c r="E858" s="203"/>
      <c r="F858" s="203"/>
    </row>
    <row r="859" spans="2:6" ht="15.75">
      <c r="B859" s="188"/>
      <c r="C859" s="188"/>
      <c r="D859" s="203"/>
      <c r="E859" s="203"/>
      <c r="F859" s="203"/>
    </row>
    <row r="860" spans="2:6" ht="15.75">
      <c r="B860" s="188"/>
      <c r="C860" s="188"/>
      <c r="D860" s="203"/>
      <c r="E860" s="203"/>
      <c r="F860" s="203"/>
    </row>
    <row r="861" spans="2:6" ht="15.75">
      <c r="B861" s="188"/>
      <c r="C861" s="188"/>
      <c r="D861" s="203"/>
      <c r="E861" s="203"/>
      <c r="F861" s="203"/>
    </row>
    <row r="862" spans="2:6" ht="15.75">
      <c r="B862" s="188"/>
      <c r="C862" s="188"/>
      <c r="D862" s="203"/>
      <c r="E862" s="203"/>
      <c r="F862" s="203"/>
    </row>
    <row r="863" spans="2:6" ht="15.75">
      <c r="B863" s="188"/>
      <c r="C863" s="188"/>
      <c r="D863" s="203"/>
      <c r="E863" s="203"/>
      <c r="F863" s="203"/>
    </row>
    <row r="864" spans="2:6" ht="15.75">
      <c r="B864" s="188"/>
      <c r="C864" s="188"/>
      <c r="D864" s="203"/>
      <c r="E864" s="203"/>
      <c r="F864" s="203"/>
    </row>
    <row r="865" spans="2:6" ht="15.75">
      <c r="B865" s="188"/>
      <c r="C865" s="188"/>
      <c r="D865" s="203"/>
      <c r="E865" s="203"/>
      <c r="F865" s="203"/>
    </row>
    <row r="866" spans="2:6" ht="15.75">
      <c r="B866" s="188"/>
      <c r="C866" s="188"/>
      <c r="D866" s="203"/>
      <c r="E866" s="203"/>
      <c r="F866" s="203"/>
    </row>
    <row r="867" spans="2:6" ht="15.75">
      <c r="B867" s="188"/>
      <c r="C867" s="188"/>
      <c r="D867" s="203"/>
      <c r="E867" s="203"/>
      <c r="F867" s="203"/>
    </row>
    <row r="868" spans="2:6" ht="15.75">
      <c r="B868" s="188"/>
      <c r="C868" s="188"/>
      <c r="D868" s="203"/>
      <c r="E868" s="203"/>
      <c r="F868" s="203"/>
    </row>
    <row r="869" spans="2:6" ht="15.75">
      <c r="B869" s="188"/>
      <c r="C869" s="188"/>
      <c r="D869" s="203"/>
      <c r="E869" s="203"/>
      <c r="F869" s="203"/>
    </row>
    <row r="870" spans="2:6" ht="15.75">
      <c r="B870" s="188"/>
      <c r="C870" s="188"/>
      <c r="D870" s="203"/>
      <c r="E870" s="203"/>
      <c r="F870" s="203"/>
    </row>
    <row r="871" spans="2:6" ht="15.75">
      <c r="B871" s="188"/>
      <c r="C871" s="188"/>
      <c r="D871" s="203"/>
      <c r="E871" s="203"/>
      <c r="F871" s="203"/>
    </row>
    <row r="872" spans="2:6" ht="15.75">
      <c r="B872" s="188"/>
      <c r="C872" s="188"/>
      <c r="D872" s="203"/>
      <c r="E872" s="203"/>
      <c r="F872" s="203"/>
    </row>
    <row r="873" spans="2:6" ht="15.75">
      <c r="B873" s="188"/>
      <c r="C873" s="188"/>
      <c r="D873" s="203"/>
      <c r="E873" s="203"/>
      <c r="F873" s="203"/>
    </row>
    <row r="874" spans="2:6" ht="15.75">
      <c r="B874" s="188"/>
      <c r="C874" s="188"/>
      <c r="D874" s="203"/>
      <c r="E874" s="203"/>
      <c r="F874" s="203"/>
    </row>
    <row r="875" spans="2:6" ht="15.75">
      <c r="B875" s="188"/>
      <c r="C875" s="188"/>
      <c r="D875" s="203"/>
      <c r="E875" s="203"/>
      <c r="F875" s="203"/>
    </row>
    <row r="876" spans="2:6" ht="15.75">
      <c r="B876" s="188"/>
      <c r="C876" s="188"/>
      <c r="D876" s="203"/>
      <c r="E876" s="203"/>
      <c r="F876" s="203"/>
    </row>
    <row r="877" spans="2:6" ht="15.75">
      <c r="B877" s="188"/>
      <c r="C877" s="188"/>
      <c r="D877" s="203"/>
      <c r="E877" s="203"/>
      <c r="F877" s="203"/>
    </row>
    <row r="878" spans="2:6" ht="15.75">
      <c r="B878" s="188"/>
      <c r="C878" s="188"/>
      <c r="D878" s="203"/>
      <c r="E878" s="203"/>
      <c r="F878" s="203"/>
    </row>
    <row r="879" spans="2:6" ht="15.75">
      <c r="B879" s="188"/>
      <c r="C879" s="188"/>
      <c r="D879" s="203"/>
      <c r="E879" s="203"/>
      <c r="F879" s="203"/>
    </row>
    <row r="880" spans="2:6" ht="15.75">
      <c r="B880" s="188"/>
      <c r="C880" s="188"/>
      <c r="D880" s="203"/>
      <c r="E880" s="203"/>
      <c r="F880" s="203"/>
    </row>
    <row r="881" spans="2:6" ht="15.75">
      <c r="B881" s="188"/>
      <c r="C881" s="188"/>
      <c r="D881" s="203"/>
      <c r="E881" s="203"/>
      <c r="F881" s="203"/>
    </row>
    <row r="882" spans="2:6" ht="15.75">
      <c r="B882" s="188"/>
      <c r="C882" s="188"/>
      <c r="D882" s="203"/>
      <c r="E882" s="203"/>
      <c r="F882" s="203"/>
    </row>
    <row r="883" spans="2:6" ht="15.75">
      <c r="B883" s="188"/>
      <c r="C883" s="188"/>
      <c r="D883" s="203"/>
      <c r="E883" s="203"/>
      <c r="F883" s="203"/>
    </row>
    <row r="884" spans="2:6" ht="15.75">
      <c r="B884" s="188"/>
      <c r="C884" s="188"/>
      <c r="D884" s="203"/>
      <c r="E884" s="203"/>
      <c r="F884" s="203"/>
    </row>
    <row r="885" spans="2:6" ht="15.75">
      <c r="B885" s="188"/>
      <c r="C885" s="188"/>
      <c r="D885" s="203"/>
      <c r="E885" s="203"/>
      <c r="F885" s="203"/>
    </row>
    <row r="886" spans="2:6" ht="15.75">
      <c r="B886" s="188"/>
      <c r="C886" s="188"/>
      <c r="D886" s="203"/>
      <c r="E886" s="203"/>
      <c r="F886" s="203"/>
    </row>
    <row r="887" spans="2:6" ht="15.75">
      <c r="B887" s="188"/>
      <c r="C887" s="188"/>
      <c r="D887" s="203"/>
      <c r="E887" s="203"/>
      <c r="F887" s="203"/>
    </row>
    <row r="888" spans="2:6" ht="15.75">
      <c r="B888" s="188"/>
      <c r="C888" s="188"/>
      <c r="D888" s="203"/>
      <c r="E888" s="203"/>
      <c r="F888" s="203"/>
    </row>
    <row r="889" spans="2:6" ht="15.75">
      <c r="B889" s="188"/>
      <c r="C889" s="188"/>
      <c r="D889" s="203"/>
      <c r="E889" s="203"/>
      <c r="F889" s="203"/>
    </row>
    <row r="890" spans="2:6" ht="15.75">
      <c r="B890" s="188"/>
      <c r="C890" s="188"/>
      <c r="D890" s="203"/>
      <c r="E890" s="203"/>
      <c r="F890" s="203"/>
    </row>
    <row r="891" spans="2:6" ht="15.75">
      <c r="B891" s="188"/>
      <c r="C891" s="188"/>
      <c r="D891" s="203"/>
      <c r="E891" s="203"/>
      <c r="F891" s="203"/>
    </row>
    <row r="892" spans="2:6" ht="15.75">
      <c r="B892" s="188"/>
      <c r="C892" s="188"/>
      <c r="D892" s="203"/>
      <c r="E892" s="203"/>
      <c r="F892" s="203"/>
    </row>
    <row r="893" spans="2:6" ht="15.75">
      <c r="B893" s="188"/>
      <c r="C893" s="188"/>
      <c r="D893" s="203"/>
      <c r="E893" s="203"/>
      <c r="F893" s="203"/>
    </row>
    <row r="894" spans="2:6" ht="15.75">
      <c r="B894" s="188"/>
      <c r="C894" s="188"/>
      <c r="D894" s="203"/>
      <c r="E894" s="203"/>
      <c r="F894" s="203"/>
    </row>
    <row r="895" spans="2:6" ht="15.75">
      <c r="B895" s="188"/>
      <c r="C895" s="188"/>
      <c r="D895" s="203"/>
      <c r="E895" s="203"/>
      <c r="F895" s="203"/>
    </row>
    <row r="896" spans="2:6" ht="15.75">
      <c r="B896" s="188"/>
      <c r="C896" s="188"/>
      <c r="D896" s="203"/>
      <c r="E896" s="203"/>
      <c r="F896" s="203"/>
    </row>
    <row r="897" spans="2:6" ht="15.75">
      <c r="B897" s="188"/>
      <c r="C897" s="188"/>
      <c r="D897" s="203"/>
      <c r="E897" s="203"/>
      <c r="F897" s="203"/>
    </row>
    <row r="898" spans="2:6" ht="15.75">
      <c r="B898" s="188"/>
      <c r="C898" s="188"/>
      <c r="D898" s="203"/>
      <c r="E898" s="203"/>
      <c r="F898" s="203"/>
    </row>
    <row r="899" spans="2:6" ht="15.75">
      <c r="B899" s="188"/>
      <c r="C899" s="188"/>
      <c r="D899" s="203"/>
      <c r="E899" s="203"/>
      <c r="F899" s="203"/>
    </row>
    <row r="900" spans="2:6" ht="15.75">
      <c r="B900" s="188"/>
      <c r="C900" s="188"/>
      <c r="D900" s="203"/>
      <c r="E900" s="203"/>
      <c r="F900" s="203"/>
    </row>
    <row r="901" spans="2:6" ht="15.75">
      <c r="B901" s="188"/>
      <c r="C901" s="188"/>
      <c r="D901" s="203"/>
      <c r="E901" s="203"/>
      <c r="F901" s="203"/>
    </row>
    <row r="902" spans="2:6" ht="15.75">
      <c r="B902" s="188"/>
      <c r="C902" s="188"/>
      <c r="D902" s="203"/>
      <c r="E902" s="203"/>
      <c r="F902" s="203"/>
    </row>
    <row r="903" spans="2:6" ht="15.75">
      <c r="B903" s="188"/>
      <c r="C903" s="188"/>
      <c r="D903" s="203"/>
      <c r="E903" s="203"/>
      <c r="F903" s="203"/>
    </row>
    <row r="904" spans="2:6" ht="15.75">
      <c r="B904" s="188"/>
      <c r="C904" s="188"/>
      <c r="D904" s="203"/>
      <c r="E904" s="203"/>
      <c r="F904" s="203"/>
    </row>
    <row r="905" spans="2:6" ht="15.75">
      <c r="B905" s="188"/>
      <c r="C905" s="188"/>
      <c r="D905" s="203"/>
      <c r="E905" s="203"/>
      <c r="F905" s="203"/>
    </row>
    <row r="906" spans="2:6" ht="15.75">
      <c r="B906" s="188"/>
      <c r="C906" s="188"/>
      <c r="D906" s="203"/>
      <c r="E906" s="203"/>
      <c r="F906" s="203"/>
    </row>
    <row r="907" spans="2:6" ht="15.75">
      <c r="B907" s="188"/>
      <c r="C907" s="188"/>
      <c r="D907" s="203"/>
      <c r="E907" s="203"/>
      <c r="F907" s="203"/>
    </row>
    <row r="908" spans="2:6" ht="15.75">
      <c r="B908" s="188"/>
      <c r="C908" s="188"/>
      <c r="D908" s="203"/>
      <c r="E908" s="203"/>
      <c r="F908" s="203"/>
    </row>
    <row r="909" spans="2:6" ht="15.75">
      <c r="B909" s="188"/>
      <c r="C909" s="188"/>
      <c r="D909" s="203"/>
      <c r="E909" s="203"/>
      <c r="F909" s="203"/>
    </row>
    <row r="910" spans="2:6" ht="15.75">
      <c r="B910" s="188"/>
      <c r="C910" s="188"/>
      <c r="D910" s="203"/>
      <c r="E910" s="203"/>
      <c r="F910" s="203"/>
    </row>
    <row r="911" spans="2:6" ht="15.75">
      <c r="B911" s="188"/>
      <c r="C911" s="188"/>
      <c r="D911" s="203"/>
      <c r="E911" s="203"/>
      <c r="F911" s="203"/>
    </row>
    <row r="912" spans="2:6" ht="15.75">
      <c r="B912" s="188"/>
      <c r="C912" s="188"/>
      <c r="D912" s="203"/>
      <c r="E912" s="203"/>
      <c r="F912" s="203"/>
    </row>
    <row r="913" spans="2:6" ht="15.75">
      <c r="B913" s="188"/>
      <c r="C913" s="188"/>
      <c r="D913" s="203"/>
      <c r="E913" s="203"/>
      <c r="F913" s="203"/>
    </row>
    <row r="914" spans="2:6" ht="15.75">
      <c r="B914" s="188"/>
      <c r="C914" s="188"/>
      <c r="D914" s="203"/>
      <c r="E914" s="203"/>
      <c r="F914" s="203"/>
    </row>
    <row r="915" spans="2:6" ht="15.75">
      <c r="B915" s="188"/>
      <c r="C915" s="188"/>
      <c r="D915" s="203"/>
      <c r="E915" s="203"/>
      <c r="F915" s="203"/>
    </row>
    <row r="916" spans="2:6" ht="15.75">
      <c r="B916" s="188"/>
      <c r="C916" s="188"/>
      <c r="D916" s="203"/>
      <c r="E916" s="203"/>
      <c r="F916" s="203"/>
    </row>
    <row r="917" spans="2:6" ht="15.75">
      <c r="B917" s="188"/>
      <c r="C917" s="188"/>
      <c r="D917" s="203"/>
      <c r="E917" s="203"/>
      <c r="F917" s="203"/>
    </row>
    <row r="918" spans="2:6" ht="15.75">
      <c r="B918" s="188"/>
      <c r="C918" s="188"/>
      <c r="D918" s="203"/>
      <c r="E918" s="203"/>
      <c r="F918" s="203"/>
    </row>
    <row r="919" spans="2:6" ht="15.75">
      <c r="B919" s="188"/>
      <c r="C919" s="188"/>
      <c r="D919" s="203"/>
      <c r="E919" s="203"/>
      <c r="F919" s="203"/>
    </row>
    <row r="920" spans="2:6" ht="15.75">
      <c r="B920" s="188"/>
      <c r="C920" s="188"/>
      <c r="D920" s="203"/>
      <c r="E920" s="203"/>
      <c r="F920" s="203"/>
    </row>
    <row r="921" spans="2:6" ht="15.75">
      <c r="B921" s="188"/>
      <c r="C921" s="188"/>
      <c r="D921" s="203"/>
      <c r="E921" s="203"/>
      <c r="F921" s="203"/>
    </row>
    <row r="922" spans="2:6" ht="15.75">
      <c r="B922" s="188"/>
      <c r="C922" s="188"/>
      <c r="D922" s="203"/>
      <c r="E922" s="203"/>
      <c r="F922" s="203"/>
    </row>
    <row r="923" spans="2:6" ht="15.75">
      <c r="B923" s="188"/>
      <c r="C923" s="188"/>
      <c r="D923" s="203"/>
      <c r="E923" s="203"/>
      <c r="F923" s="203"/>
    </row>
    <row r="924" spans="2:6" ht="15.75">
      <c r="B924" s="188"/>
      <c r="C924" s="188"/>
      <c r="D924" s="203"/>
      <c r="E924" s="203"/>
      <c r="F924" s="203"/>
    </row>
    <row r="925" spans="2:6" ht="15.75">
      <c r="B925" s="188"/>
      <c r="C925" s="188"/>
      <c r="D925" s="203"/>
      <c r="E925" s="203"/>
      <c r="F925" s="203"/>
    </row>
    <row r="926" spans="2:6" ht="15.75">
      <c r="B926" s="188"/>
      <c r="C926" s="188"/>
      <c r="D926" s="203"/>
      <c r="E926" s="203"/>
      <c r="F926" s="203"/>
    </row>
    <row r="927" spans="2:6" ht="15.75">
      <c r="B927" s="188"/>
      <c r="C927" s="188"/>
      <c r="D927" s="203"/>
      <c r="E927" s="203"/>
      <c r="F927" s="203"/>
    </row>
    <row r="928" spans="2:6" ht="15.75">
      <c r="B928" s="188"/>
      <c r="C928" s="188"/>
      <c r="D928" s="203"/>
      <c r="E928" s="203"/>
      <c r="F928" s="203"/>
    </row>
    <row r="929" spans="2:6" ht="15.75">
      <c r="B929" s="188"/>
      <c r="C929" s="188"/>
      <c r="D929" s="203"/>
      <c r="E929" s="203"/>
      <c r="F929" s="203"/>
    </row>
    <row r="930" spans="2:6" ht="15.75">
      <c r="B930" s="188"/>
      <c r="C930" s="188"/>
      <c r="D930" s="203"/>
      <c r="E930" s="203"/>
      <c r="F930" s="203"/>
    </row>
    <row r="931" spans="2:6" ht="15.75">
      <c r="B931" s="188"/>
      <c r="C931" s="188"/>
      <c r="D931" s="203"/>
      <c r="E931" s="203"/>
      <c r="F931" s="203"/>
    </row>
    <row r="932" spans="2:6" ht="15.75">
      <c r="B932" s="188"/>
      <c r="C932" s="188"/>
      <c r="D932" s="203"/>
      <c r="E932" s="203"/>
      <c r="F932" s="203"/>
    </row>
    <row r="933" spans="2:6" ht="15.75">
      <c r="B933" s="188"/>
      <c r="C933" s="188"/>
      <c r="D933" s="203"/>
      <c r="E933" s="203"/>
      <c r="F933" s="203"/>
    </row>
    <row r="934" spans="2:6" ht="15.75">
      <c r="B934" s="188"/>
      <c r="C934" s="188"/>
      <c r="D934" s="203"/>
      <c r="E934" s="203"/>
      <c r="F934" s="203"/>
    </row>
    <row r="935" spans="2:6" ht="15.75">
      <c r="B935" s="188"/>
      <c r="C935" s="188"/>
      <c r="D935" s="203"/>
      <c r="E935" s="203"/>
      <c r="F935" s="203"/>
    </row>
    <row r="936" spans="2:6" ht="15.75">
      <c r="B936" s="188"/>
      <c r="C936" s="188"/>
      <c r="D936" s="203"/>
      <c r="E936" s="203"/>
      <c r="F936" s="203"/>
    </row>
    <row r="937" spans="2:6" ht="15.75">
      <c r="B937" s="188"/>
      <c r="C937" s="188"/>
      <c r="D937" s="203"/>
      <c r="E937" s="203"/>
      <c r="F937" s="203"/>
    </row>
    <row r="938" spans="2:6" ht="15.75">
      <c r="B938" s="188"/>
      <c r="C938" s="188"/>
      <c r="D938" s="203"/>
      <c r="E938" s="203"/>
      <c r="F938" s="203"/>
    </row>
    <row r="939" spans="2:6" ht="15.75">
      <c r="B939" s="188"/>
      <c r="C939" s="188"/>
      <c r="D939" s="203"/>
      <c r="E939" s="203"/>
      <c r="F939" s="203"/>
    </row>
    <row r="940" spans="2:6" ht="15.75">
      <c r="B940" s="188"/>
      <c r="C940" s="188"/>
      <c r="D940" s="203"/>
      <c r="E940" s="203"/>
      <c r="F940" s="203"/>
    </row>
    <row r="941" spans="2:6" ht="15.75">
      <c r="B941" s="188"/>
      <c r="C941" s="188"/>
      <c r="D941" s="203"/>
      <c r="E941" s="203"/>
      <c r="F941" s="203"/>
    </row>
    <row r="942" spans="2:6" ht="15.75">
      <c r="B942" s="188"/>
      <c r="C942" s="188"/>
      <c r="D942" s="203"/>
      <c r="E942" s="203"/>
      <c r="F942" s="203"/>
    </row>
    <row r="943" spans="2:6" ht="15.75">
      <c r="B943" s="188"/>
      <c r="C943" s="188"/>
      <c r="D943" s="203"/>
      <c r="E943" s="203"/>
      <c r="F943" s="203"/>
    </row>
    <row r="944" spans="2:6" ht="15.75">
      <c r="B944" s="188"/>
      <c r="C944" s="188"/>
      <c r="D944" s="203"/>
      <c r="E944" s="203"/>
      <c r="F944" s="203"/>
    </row>
    <row r="945" spans="2:6" ht="15.75">
      <c r="B945" s="188"/>
      <c r="C945" s="188"/>
      <c r="D945" s="203"/>
      <c r="E945" s="203"/>
      <c r="F945" s="203"/>
    </row>
    <row r="946" spans="2:6" ht="15.75">
      <c r="B946" s="188"/>
      <c r="C946" s="188"/>
      <c r="D946" s="203"/>
      <c r="E946" s="203"/>
      <c r="F946" s="203"/>
    </row>
    <row r="947" spans="2:6" ht="15.75">
      <c r="B947" s="188"/>
      <c r="C947" s="188"/>
      <c r="D947" s="203"/>
      <c r="E947" s="203"/>
      <c r="F947" s="203"/>
    </row>
    <row r="948" spans="2:6" ht="15.75">
      <c r="B948" s="188"/>
      <c r="C948" s="188"/>
      <c r="D948" s="203"/>
      <c r="E948" s="203"/>
      <c r="F948" s="203"/>
    </row>
    <row r="949" spans="2:6" ht="15.75">
      <c r="B949" s="188"/>
      <c r="C949" s="188"/>
      <c r="D949" s="203"/>
      <c r="E949" s="203"/>
      <c r="F949" s="203"/>
    </row>
    <row r="950" spans="2:6" ht="15.75">
      <c r="B950" s="188"/>
      <c r="C950" s="188"/>
      <c r="D950" s="203"/>
      <c r="E950" s="203"/>
      <c r="F950" s="203"/>
    </row>
    <row r="951" spans="2:6" ht="15.75">
      <c r="B951" s="188"/>
      <c r="C951" s="188"/>
      <c r="D951" s="203"/>
      <c r="E951" s="203"/>
      <c r="F951" s="203"/>
    </row>
    <row r="952" spans="2:6" ht="15.75">
      <c r="B952" s="188"/>
      <c r="C952" s="188"/>
      <c r="D952" s="203"/>
      <c r="E952" s="203"/>
      <c r="F952" s="203"/>
    </row>
    <row r="953" spans="2:6" ht="15.75">
      <c r="B953" s="188"/>
      <c r="C953" s="188"/>
      <c r="D953" s="203"/>
      <c r="E953" s="203"/>
      <c r="F953" s="203"/>
    </row>
    <row r="954" spans="2:6" ht="15.75">
      <c r="B954" s="188"/>
      <c r="C954" s="188"/>
      <c r="D954" s="203"/>
      <c r="E954" s="203"/>
      <c r="F954" s="203"/>
    </row>
    <row r="955" spans="2:6" ht="15.75">
      <c r="B955" s="188"/>
      <c r="C955" s="188"/>
      <c r="D955" s="203"/>
      <c r="E955" s="203"/>
      <c r="F955" s="203"/>
    </row>
    <row r="956" spans="2:6" ht="15.75">
      <c r="B956" s="188"/>
      <c r="C956" s="188"/>
      <c r="D956" s="203"/>
      <c r="E956" s="203"/>
      <c r="F956" s="203"/>
    </row>
    <row r="957" spans="2:6" ht="15.75">
      <c r="B957" s="188"/>
      <c r="C957" s="188"/>
      <c r="D957" s="203"/>
      <c r="E957" s="203"/>
      <c r="F957" s="203"/>
    </row>
    <row r="958" spans="2:6" ht="15.75">
      <c r="B958" s="188"/>
      <c r="C958" s="188"/>
      <c r="D958" s="203"/>
      <c r="E958" s="203"/>
      <c r="F958" s="203"/>
    </row>
    <row r="959" spans="2:6" ht="15.75">
      <c r="B959" s="188"/>
      <c r="C959" s="188"/>
      <c r="D959" s="203"/>
      <c r="E959" s="203"/>
      <c r="F959" s="203"/>
    </row>
    <row r="960" spans="2:6" ht="15.75">
      <c r="B960" s="188"/>
      <c r="C960" s="188"/>
      <c r="D960" s="203"/>
      <c r="E960" s="203"/>
      <c r="F960" s="203"/>
    </row>
    <row r="961" spans="2:6" ht="15.75">
      <c r="B961" s="188"/>
      <c r="C961" s="188"/>
      <c r="D961" s="203"/>
      <c r="E961" s="203"/>
      <c r="F961" s="203"/>
    </row>
    <row r="962" spans="2:6" ht="15.75">
      <c r="B962" s="188"/>
      <c r="C962" s="188"/>
      <c r="D962" s="203"/>
      <c r="E962" s="203"/>
      <c r="F962" s="203"/>
    </row>
    <row r="963" spans="2:6" ht="15.75">
      <c r="B963" s="188"/>
      <c r="C963" s="188"/>
      <c r="D963" s="203"/>
      <c r="E963" s="203"/>
      <c r="F963" s="203"/>
    </row>
    <row r="964" spans="2:6" ht="15.75">
      <c r="B964" s="188"/>
      <c r="C964" s="188"/>
      <c r="D964" s="203"/>
      <c r="E964" s="203"/>
      <c r="F964" s="203"/>
    </row>
    <row r="965" spans="2:6" ht="15.75">
      <c r="B965" s="188"/>
      <c r="C965" s="188"/>
      <c r="D965" s="203"/>
      <c r="E965" s="203"/>
      <c r="F965" s="203"/>
    </row>
    <row r="966" spans="2:6" ht="15.75">
      <c r="B966" s="188"/>
      <c r="C966" s="188"/>
      <c r="D966" s="203"/>
      <c r="E966" s="203"/>
      <c r="F966" s="203"/>
    </row>
    <row r="967" spans="2:6" ht="15.75">
      <c r="B967" s="188"/>
      <c r="C967" s="188"/>
      <c r="D967" s="203"/>
      <c r="E967" s="203"/>
      <c r="F967" s="203"/>
    </row>
    <row r="968" spans="2:6" ht="15.75">
      <c r="B968" s="188"/>
      <c r="C968" s="188"/>
      <c r="D968" s="203"/>
      <c r="E968" s="203"/>
      <c r="F968" s="203"/>
    </row>
    <row r="969" spans="2:6" ht="15.75">
      <c r="B969" s="188"/>
      <c r="C969" s="188"/>
      <c r="D969" s="203"/>
      <c r="E969" s="203"/>
      <c r="F969" s="203"/>
    </row>
    <row r="970" spans="2:6" ht="15.75">
      <c r="B970" s="188"/>
      <c r="C970" s="188"/>
      <c r="D970" s="203"/>
      <c r="E970" s="203"/>
      <c r="F970" s="203"/>
    </row>
    <row r="971" spans="2:6" ht="15.75">
      <c r="B971" s="188"/>
      <c r="C971" s="188"/>
      <c r="D971" s="203"/>
      <c r="E971" s="203"/>
      <c r="F971" s="203"/>
    </row>
    <row r="972" spans="2:6" ht="15.75">
      <c r="B972" s="188"/>
      <c r="C972" s="188"/>
      <c r="D972" s="203"/>
      <c r="E972" s="203"/>
      <c r="F972" s="203"/>
    </row>
    <row r="973" spans="2:6" ht="15.75">
      <c r="B973" s="188"/>
      <c r="C973" s="188"/>
      <c r="D973" s="203"/>
      <c r="E973" s="203"/>
      <c r="F973" s="203"/>
    </row>
    <row r="974" spans="2:6" ht="15.75">
      <c r="B974" s="188"/>
      <c r="C974" s="188"/>
      <c r="D974" s="203"/>
      <c r="E974" s="203"/>
      <c r="F974" s="203"/>
    </row>
    <row r="975" spans="2:6" ht="15.75">
      <c r="B975" s="188"/>
      <c r="C975" s="188"/>
      <c r="D975" s="203"/>
      <c r="E975" s="203"/>
      <c r="F975" s="203"/>
    </row>
    <row r="976" spans="2:6" ht="15.75">
      <c r="B976" s="188"/>
      <c r="C976" s="188"/>
      <c r="D976" s="203"/>
      <c r="E976" s="203"/>
      <c r="F976" s="203"/>
    </row>
    <row r="977" spans="2:6" ht="15.75">
      <c r="B977" s="188"/>
      <c r="C977" s="188"/>
      <c r="D977" s="203"/>
      <c r="E977" s="203"/>
      <c r="F977" s="203"/>
    </row>
    <row r="978" spans="2:6" ht="15.75">
      <c r="B978" s="188"/>
      <c r="C978" s="188"/>
      <c r="D978" s="203"/>
      <c r="E978" s="203"/>
      <c r="F978" s="203"/>
    </row>
    <row r="979" spans="2:6" ht="15.75">
      <c r="B979" s="188"/>
      <c r="C979" s="188"/>
      <c r="D979" s="203"/>
      <c r="E979" s="203"/>
      <c r="F979" s="203"/>
    </row>
    <row r="980" spans="2:6" ht="15.75">
      <c r="B980" s="188"/>
      <c r="C980" s="188"/>
      <c r="D980" s="203"/>
      <c r="E980" s="203"/>
      <c r="F980" s="203"/>
    </row>
    <row r="981" spans="2:6" ht="15.75">
      <c r="B981" s="188"/>
      <c r="C981" s="188"/>
      <c r="D981" s="203"/>
      <c r="E981" s="203"/>
      <c r="F981" s="203"/>
    </row>
    <row r="982" spans="2:6" ht="15.75">
      <c r="B982" s="188"/>
      <c r="C982" s="188"/>
      <c r="D982" s="203"/>
      <c r="E982" s="203"/>
      <c r="F982" s="203"/>
    </row>
    <row r="983" spans="2:6" ht="15.75">
      <c r="B983" s="188"/>
      <c r="C983" s="188"/>
      <c r="D983" s="203"/>
      <c r="E983" s="203"/>
      <c r="F983" s="203"/>
    </row>
    <row r="984" spans="2:6" ht="15.75">
      <c r="B984" s="188"/>
      <c r="C984" s="188"/>
      <c r="D984" s="203"/>
      <c r="E984" s="203"/>
      <c r="F984" s="203"/>
    </row>
    <row r="985" spans="2:6" ht="15.75">
      <c r="B985" s="188"/>
      <c r="C985" s="188"/>
      <c r="D985" s="203"/>
      <c r="E985" s="203"/>
      <c r="F985" s="203"/>
    </row>
    <row r="986" spans="2:6" ht="15.75">
      <c r="B986" s="188"/>
      <c r="C986" s="188"/>
      <c r="D986" s="203"/>
      <c r="E986" s="203"/>
      <c r="F986" s="203"/>
    </row>
    <row r="987" spans="2:6" ht="15.75">
      <c r="B987" s="188"/>
      <c r="C987" s="188"/>
      <c r="D987" s="203"/>
      <c r="E987" s="203"/>
      <c r="F987" s="203"/>
    </row>
    <row r="988" spans="2:6" ht="15.75">
      <c r="B988" s="188"/>
      <c r="C988" s="188"/>
      <c r="D988" s="203"/>
      <c r="E988" s="203"/>
      <c r="F988" s="203"/>
    </row>
    <row r="989" spans="2:6" ht="15.75">
      <c r="B989" s="188"/>
      <c r="C989" s="188"/>
      <c r="D989" s="203"/>
      <c r="E989" s="203"/>
      <c r="F989" s="203"/>
    </row>
    <row r="990" spans="2:6" ht="15.75">
      <c r="B990" s="188"/>
      <c r="C990" s="188"/>
      <c r="D990" s="203"/>
      <c r="E990" s="203"/>
      <c r="F990" s="203"/>
    </row>
    <row r="991" spans="2:6" ht="15.75">
      <c r="B991" s="188"/>
      <c r="C991" s="188"/>
      <c r="D991" s="203"/>
      <c r="E991" s="203"/>
      <c r="F991" s="203"/>
    </row>
    <row r="992" spans="2:6" ht="15.75">
      <c r="B992" s="188"/>
      <c r="C992" s="188"/>
      <c r="D992" s="203"/>
      <c r="E992" s="203"/>
      <c r="F992" s="203"/>
    </row>
    <row r="993" spans="2:6" ht="15.75">
      <c r="B993" s="188"/>
      <c r="C993" s="188"/>
      <c r="D993" s="203"/>
      <c r="E993" s="203"/>
      <c r="F993" s="203"/>
    </row>
    <row r="994" spans="2:6" ht="15.75">
      <c r="B994" s="188"/>
      <c r="C994" s="188"/>
      <c r="D994" s="203"/>
      <c r="E994" s="203"/>
      <c r="F994" s="203"/>
    </row>
    <row r="995" spans="2:6" ht="15.75">
      <c r="B995" s="188"/>
      <c r="C995" s="188"/>
      <c r="D995" s="203"/>
      <c r="E995" s="203"/>
      <c r="F995" s="203"/>
    </row>
    <row r="996" spans="2:6" ht="15.75">
      <c r="B996" s="188"/>
      <c r="C996" s="188"/>
      <c r="D996" s="203"/>
      <c r="E996" s="203"/>
      <c r="F996" s="203"/>
    </row>
    <row r="997" spans="2:6" ht="15.75">
      <c r="B997" s="188"/>
      <c r="C997" s="188"/>
      <c r="D997" s="203"/>
      <c r="E997" s="203"/>
      <c r="F997" s="203"/>
    </row>
    <row r="998" spans="2:6" ht="15.75">
      <c r="B998" s="188"/>
      <c r="C998" s="188"/>
      <c r="D998" s="203"/>
      <c r="E998" s="203"/>
      <c r="F998" s="203"/>
    </row>
    <row r="999" spans="2:6" ht="15.75">
      <c r="B999" s="188"/>
      <c r="C999" s="188"/>
      <c r="D999" s="203"/>
      <c r="E999" s="203"/>
      <c r="F999" s="203"/>
    </row>
    <row r="1000" spans="2:6" ht="15.75">
      <c r="B1000" s="188"/>
      <c r="C1000" s="188"/>
      <c r="D1000" s="203"/>
      <c r="E1000" s="203"/>
      <c r="F1000" s="203"/>
    </row>
    <row r="1001" spans="2:6" ht="15.75">
      <c r="B1001" s="188"/>
      <c r="C1001" s="188"/>
      <c r="D1001" s="203"/>
      <c r="E1001" s="203"/>
      <c r="F1001" s="203"/>
    </row>
    <row r="1002" spans="2:6" ht="15.75">
      <c r="B1002" s="188"/>
      <c r="C1002" s="188"/>
      <c r="D1002" s="203"/>
      <c r="E1002" s="203"/>
      <c r="F1002" s="203"/>
    </row>
    <row r="1003" spans="2:6" ht="15.75">
      <c r="B1003" s="188"/>
      <c r="C1003" s="188"/>
      <c r="D1003" s="203"/>
      <c r="E1003" s="203"/>
      <c r="F1003" s="203"/>
    </row>
    <row r="1004" spans="2:6" ht="15.75">
      <c r="B1004" s="188"/>
      <c r="C1004" s="188"/>
      <c r="D1004" s="203"/>
      <c r="E1004" s="203"/>
      <c r="F1004" s="203"/>
    </row>
    <row r="1005" spans="2:6" ht="15.75">
      <c r="B1005" s="188"/>
      <c r="C1005" s="188"/>
      <c r="D1005" s="203"/>
      <c r="E1005" s="203"/>
      <c r="F1005" s="203"/>
    </row>
    <row r="1006" spans="2:6" ht="15.75">
      <c r="B1006" s="188"/>
      <c r="C1006" s="188"/>
      <c r="D1006" s="203"/>
      <c r="E1006" s="203"/>
      <c r="F1006" s="203"/>
    </row>
    <row r="1007" spans="2:6" ht="15.75">
      <c r="B1007" s="188"/>
      <c r="C1007" s="188"/>
      <c r="D1007" s="203"/>
      <c r="E1007" s="203"/>
      <c r="F1007" s="203"/>
    </row>
    <row r="1008" spans="2:6" ht="15.75">
      <c r="B1008" s="188"/>
      <c r="C1008" s="188"/>
      <c r="D1008" s="203"/>
      <c r="E1008" s="203"/>
      <c r="F1008" s="203"/>
    </row>
    <row r="1009" spans="2:6" ht="15.75">
      <c r="B1009" s="188"/>
      <c r="C1009" s="188"/>
      <c r="D1009" s="203"/>
      <c r="E1009" s="203"/>
      <c r="F1009" s="203"/>
    </row>
    <row r="1010" spans="2:6" ht="15.75">
      <c r="B1010" s="188"/>
      <c r="C1010" s="188"/>
      <c r="D1010" s="203"/>
      <c r="E1010" s="203"/>
      <c r="F1010" s="203"/>
    </row>
    <row r="1011" spans="2:6" ht="15.75">
      <c r="B1011" s="188"/>
      <c r="C1011" s="188"/>
      <c r="D1011" s="203"/>
      <c r="E1011" s="203"/>
      <c r="F1011" s="203"/>
    </row>
    <row r="1012" spans="2:6" ht="15.75">
      <c r="B1012" s="188"/>
      <c r="C1012" s="188"/>
      <c r="D1012" s="203"/>
      <c r="E1012" s="203"/>
      <c r="F1012" s="203"/>
    </row>
    <row r="1013" spans="2:6" ht="15.75">
      <c r="B1013" s="188"/>
      <c r="C1013" s="188"/>
      <c r="D1013" s="203"/>
      <c r="E1013" s="203"/>
      <c r="F1013" s="203"/>
    </row>
    <row r="1014" spans="2:6" ht="15.75">
      <c r="B1014" s="188"/>
      <c r="C1014" s="188"/>
      <c r="D1014" s="203"/>
      <c r="E1014" s="203"/>
      <c r="F1014" s="203"/>
    </row>
    <row r="1015" spans="2:6" ht="15.75">
      <c r="B1015" s="188"/>
      <c r="C1015" s="188"/>
      <c r="D1015" s="203"/>
      <c r="E1015" s="203"/>
      <c r="F1015" s="203"/>
    </row>
    <row r="1016" spans="2:6" ht="15.75">
      <c r="B1016" s="188"/>
      <c r="C1016" s="188"/>
      <c r="D1016" s="203"/>
      <c r="E1016" s="203"/>
      <c r="F1016" s="203"/>
    </row>
    <row r="1017" spans="2:6" ht="15.75">
      <c r="B1017" s="188"/>
      <c r="C1017" s="188"/>
      <c r="D1017" s="203"/>
      <c r="E1017" s="203"/>
      <c r="F1017" s="203"/>
    </row>
    <row r="1018" spans="2:6" ht="15.75">
      <c r="B1018" s="188"/>
      <c r="C1018" s="188"/>
      <c r="D1018" s="203"/>
      <c r="E1018" s="203"/>
      <c r="F1018" s="203"/>
    </row>
    <row r="1019" spans="2:6" ht="15.75">
      <c r="B1019" s="188"/>
      <c r="C1019" s="188"/>
      <c r="D1019" s="203"/>
      <c r="E1019" s="203"/>
      <c r="F1019" s="203"/>
    </row>
    <row r="1020" spans="2:6" ht="15.75">
      <c r="B1020" s="188"/>
      <c r="C1020" s="188"/>
      <c r="D1020" s="203"/>
      <c r="E1020" s="203"/>
      <c r="F1020" s="203"/>
    </row>
    <row r="1021" spans="2:6" ht="15.75">
      <c r="B1021" s="188"/>
      <c r="C1021" s="188"/>
      <c r="D1021" s="203"/>
      <c r="E1021" s="203"/>
      <c r="F1021" s="203"/>
    </row>
    <row r="1022" spans="2:6" ht="15.75">
      <c r="B1022" s="188"/>
      <c r="C1022" s="188"/>
      <c r="D1022" s="203"/>
      <c r="E1022" s="203"/>
      <c r="F1022" s="203"/>
    </row>
    <row r="1023" spans="2:6" ht="15.75">
      <c r="B1023" s="188"/>
      <c r="C1023" s="188"/>
      <c r="D1023" s="203"/>
      <c r="E1023" s="203"/>
      <c r="F1023" s="203"/>
    </row>
    <row r="1024" spans="2:6" ht="15.75">
      <c r="B1024" s="188"/>
      <c r="C1024" s="188"/>
      <c r="D1024" s="203"/>
      <c r="E1024" s="203"/>
      <c r="F1024" s="203"/>
    </row>
    <row r="1025" spans="2:6" ht="15.75">
      <c r="B1025" s="188"/>
      <c r="C1025" s="188"/>
      <c r="D1025" s="203"/>
      <c r="E1025" s="203"/>
      <c r="F1025" s="203"/>
    </row>
    <row r="1026" spans="2:6" ht="15.75">
      <c r="B1026" s="188"/>
      <c r="C1026" s="188"/>
      <c r="D1026" s="203"/>
      <c r="E1026" s="203"/>
      <c r="F1026" s="203"/>
    </row>
    <row r="1027" spans="2:6" ht="15.75">
      <c r="B1027" s="188"/>
      <c r="C1027" s="188"/>
      <c r="D1027" s="203"/>
      <c r="E1027" s="203"/>
      <c r="F1027" s="203"/>
    </row>
    <row r="1028" spans="2:6" ht="15.75">
      <c r="B1028" s="188"/>
      <c r="C1028" s="188"/>
      <c r="D1028" s="203"/>
      <c r="E1028" s="203"/>
      <c r="F1028" s="203"/>
    </row>
    <row r="1029" spans="2:6" ht="15.75">
      <c r="B1029" s="188"/>
      <c r="C1029" s="188"/>
      <c r="D1029" s="203"/>
      <c r="E1029" s="203"/>
      <c r="F1029" s="203"/>
    </row>
    <row r="1030" spans="2:6" ht="15.75">
      <c r="B1030" s="188"/>
      <c r="C1030" s="188"/>
      <c r="D1030" s="203"/>
      <c r="E1030" s="203"/>
      <c r="F1030" s="203"/>
    </row>
    <row r="1031" spans="2:6" ht="15.75">
      <c r="B1031" s="188"/>
      <c r="C1031" s="188"/>
      <c r="D1031" s="203"/>
      <c r="E1031" s="203"/>
      <c r="F1031" s="203"/>
    </row>
    <row r="1032" spans="2:6" ht="15.75">
      <c r="B1032" s="188"/>
      <c r="C1032" s="188"/>
      <c r="D1032" s="203"/>
      <c r="E1032" s="203"/>
      <c r="F1032" s="203"/>
    </row>
    <row r="1033" spans="2:6" ht="15.75">
      <c r="B1033" s="188"/>
      <c r="C1033" s="188"/>
      <c r="D1033" s="203"/>
      <c r="E1033" s="203"/>
      <c r="F1033" s="203"/>
    </row>
    <row r="1034" spans="2:6" ht="15.75">
      <c r="B1034" s="188"/>
      <c r="C1034" s="188"/>
      <c r="D1034" s="203"/>
      <c r="E1034" s="203"/>
      <c r="F1034" s="203"/>
    </row>
    <row r="1035" spans="2:6" ht="15.75">
      <c r="B1035" s="188"/>
      <c r="C1035" s="188"/>
      <c r="D1035" s="203"/>
      <c r="E1035" s="203"/>
      <c r="F1035" s="203"/>
    </row>
    <row r="1036" spans="2:6" ht="15.75">
      <c r="B1036" s="188"/>
      <c r="C1036" s="188"/>
      <c r="D1036" s="203"/>
      <c r="E1036" s="203"/>
      <c r="F1036" s="203"/>
    </row>
    <row r="1037" spans="2:6" ht="15.75">
      <c r="B1037" s="188"/>
      <c r="C1037" s="188"/>
      <c r="D1037" s="203"/>
      <c r="E1037" s="203"/>
      <c r="F1037" s="203"/>
    </row>
    <row r="1038" spans="2:6" ht="15.75">
      <c r="B1038" s="188"/>
      <c r="C1038" s="188"/>
      <c r="D1038" s="203"/>
      <c r="E1038" s="203"/>
      <c r="F1038" s="203"/>
    </row>
    <row r="1039" spans="2:6" ht="15.75">
      <c r="B1039" s="188"/>
      <c r="C1039" s="188"/>
      <c r="D1039" s="203"/>
      <c r="E1039" s="203"/>
      <c r="F1039" s="203"/>
    </row>
    <row r="1040" spans="2:6" ht="15.75">
      <c r="B1040" s="188"/>
      <c r="C1040" s="188"/>
      <c r="D1040" s="203"/>
      <c r="E1040" s="203"/>
      <c r="F1040" s="203"/>
    </row>
    <row r="1041" spans="2:6" ht="15.75">
      <c r="B1041" s="188"/>
      <c r="C1041" s="188"/>
      <c r="D1041" s="203"/>
      <c r="E1041" s="203"/>
      <c r="F1041" s="203"/>
    </row>
    <row r="1042" spans="2:6" ht="15.75">
      <c r="B1042" s="188"/>
      <c r="C1042" s="188"/>
      <c r="D1042" s="203"/>
      <c r="E1042" s="203"/>
      <c r="F1042" s="203"/>
    </row>
    <row r="1043" spans="2:6" ht="15.75">
      <c r="B1043" s="188"/>
      <c r="C1043" s="188"/>
      <c r="D1043" s="203"/>
      <c r="E1043" s="203"/>
      <c r="F1043" s="203"/>
    </row>
    <row r="1044" spans="2:6" ht="15.75">
      <c r="B1044" s="188"/>
      <c r="C1044" s="188"/>
      <c r="D1044" s="203"/>
      <c r="E1044" s="203"/>
      <c r="F1044" s="203"/>
    </row>
    <row r="1045" spans="2:6" ht="15.75">
      <c r="B1045" s="188"/>
      <c r="C1045" s="188"/>
      <c r="D1045" s="203"/>
      <c r="E1045" s="203"/>
      <c r="F1045" s="203"/>
    </row>
    <row r="1046" spans="2:6" ht="15.75">
      <c r="B1046" s="188"/>
      <c r="C1046" s="188"/>
      <c r="D1046" s="203"/>
      <c r="E1046" s="203"/>
      <c r="F1046" s="203"/>
    </row>
    <row r="1047" spans="2:6" ht="15.75">
      <c r="B1047" s="188"/>
      <c r="C1047" s="188"/>
      <c r="D1047" s="203"/>
      <c r="E1047" s="203"/>
      <c r="F1047" s="203"/>
    </row>
    <row r="1048" spans="2:6" ht="15.75">
      <c r="B1048" s="188"/>
      <c r="C1048" s="188"/>
      <c r="D1048" s="203"/>
      <c r="E1048" s="203"/>
      <c r="F1048" s="203"/>
    </row>
    <row r="1049" spans="2:6" ht="15.75">
      <c r="B1049" s="188"/>
      <c r="C1049" s="188"/>
      <c r="D1049" s="203"/>
      <c r="E1049" s="203"/>
      <c r="F1049" s="203"/>
    </row>
    <row r="1050" spans="2:6" ht="15.75">
      <c r="B1050" s="188"/>
      <c r="C1050" s="188"/>
      <c r="D1050" s="203"/>
      <c r="E1050" s="203"/>
      <c r="F1050" s="203"/>
    </row>
    <row r="1051" spans="2:6" ht="15.75">
      <c r="B1051" s="188"/>
      <c r="C1051" s="188"/>
      <c r="D1051" s="203"/>
      <c r="E1051" s="203"/>
      <c r="F1051" s="203"/>
    </row>
    <row r="1052" spans="2:6" ht="15.75">
      <c r="B1052" s="188"/>
      <c r="C1052" s="188"/>
      <c r="D1052" s="203"/>
      <c r="E1052" s="203"/>
      <c r="F1052" s="203"/>
    </row>
    <row r="1053" spans="2:6" ht="15.75">
      <c r="B1053" s="188"/>
      <c r="C1053" s="188"/>
      <c r="D1053" s="203"/>
      <c r="E1053" s="203"/>
      <c r="F1053" s="203"/>
    </row>
    <row r="1054" spans="2:6" ht="15.75">
      <c r="B1054" s="188"/>
      <c r="C1054" s="188"/>
      <c r="D1054" s="203"/>
      <c r="E1054" s="203"/>
      <c r="F1054" s="203"/>
    </row>
    <row r="1055" spans="2:6" ht="15.75">
      <c r="B1055" s="188"/>
      <c r="C1055" s="188"/>
      <c r="D1055" s="203"/>
      <c r="E1055" s="203"/>
      <c r="F1055" s="203"/>
    </row>
    <row r="1056" spans="2:6" ht="15.75">
      <c r="B1056" s="188"/>
      <c r="C1056" s="188"/>
      <c r="D1056" s="203"/>
      <c r="E1056" s="203"/>
      <c r="F1056" s="203"/>
    </row>
    <row r="1057" spans="2:6" ht="15.75">
      <c r="B1057" s="188"/>
      <c r="C1057" s="188"/>
      <c r="D1057" s="203"/>
      <c r="E1057" s="203"/>
      <c r="F1057" s="203"/>
    </row>
    <row r="1058" spans="2:6" ht="15.75">
      <c r="B1058" s="188"/>
      <c r="C1058" s="188"/>
      <c r="D1058" s="203"/>
      <c r="E1058" s="203"/>
      <c r="F1058" s="203"/>
    </row>
    <row r="1059" spans="2:6" ht="15.75">
      <c r="B1059" s="188"/>
      <c r="C1059" s="188"/>
      <c r="D1059" s="203"/>
      <c r="E1059" s="203"/>
      <c r="F1059" s="203"/>
    </row>
    <row r="1060" spans="2:6" ht="15.75">
      <c r="B1060" s="188"/>
      <c r="C1060" s="188"/>
      <c r="D1060" s="203"/>
      <c r="E1060" s="203"/>
      <c r="F1060" s="203"/>
    </row>
    <row r="1061" spans="2:6" ht="15.75">
      <c r="B1061" s="188"/>
      <c r="C1061" s="188"/>
      <c r="D1061" s="203"/>
      <c r="E1061" s="203"/>
      <c r="F1061" s="203"/>
    </row>
    <row r="1062" spans="2:6" ht="15.75">
      <c r="B1062" s="188"/>
      <c r="C1062" s="188"/>
      <c r="D1062" s="203"/>
      <c r="E1062" s="203"/>
      <c r="F1062" s="203"/>
    </row>
    <row r="1063" spans="2:6" ht="15.75">
      <c r="B1063" s="188"/>
      <c r="C1063" s="188"/>
      <c r="D1063" s="203"/>
      <c r="E1063" s="203"/>
      <c r="F1063" s="203"/>
    </row>
    <row r="1064" spans="2:6" ht="15.75">
      <c r="B1064" s="188"/>
      <c r="C1064" s="188"/>
      <c r="D1064" s="203"/>
      <c r="E1064" s="203"/>
      <c r="F1064" s="203"/>
    </row>
    <row r="1065" spans="2:6" ht="15.75">
      <c r="B1065" s="188"/>
      <c r="C1065" s="188"/>
      <c r="D1065" s="203"/>
      <c r="E1065" s="203"/>
      <c r="F1065" s="203"/>
    </row>
    <row r="1066" spans="2:6" ht="15.75">
      <c r="B1066" s="188"/>
      <c r="C1066" s="188"/>
      <c r="D1066" s="203"/>
      <c r="E1066" s="203"/>
      <c r="F1066" s="203"/>
    </row>
    <row r="1067" spans="2:6" ht="15.75">
      <c r="B1067" s="188"/>
      <c r="C1067" s="188"/>
      <c r="D1067" s="203"/>
      <c r="E1067" s="203"/>
      <c r="F1067" s="203"/>
    </row>
    <row r="1068" spans="2:6" ht="15.75">
      <c r="B1068" s="188"/>
      <c r="C1068" s="188"/>
      <c r="D1068" s="203"/>
      <c r="E1068" s="203"/>
      <c r="F1068" s="203"/>
    </row>
    <row r="1069" spans="2:6" ht="15.75">
      <c r="B1069" s="188"/>
      <c r="C1069" s="188"/>
      <c r="D1069" s="203"/>
      <c r="E1069" s="203"/>
      <c r="F1069" s="203"/>
    </row>
    <row r="1070" spans="2:6" ht="15.75">
      <c r="B1070" s="188"/>
      <c r="C1070" s="188"/>
      <c r="D1070" s="203"/>
      <c r="E1070" s="203"/>
      <c r="F1070" s="203"/>
    </row>
    <row r="1071" spans="2:6" ht="15.75">
      <c r="B1071" s="188"/>
      <c r="C1071" s="188"/>
      <c r="D1071" s="203"/>
      <c r="E1071" s="203"/>
      <c r="F1071" s="203"/>
    </row>
    <row r="1072" spans="2:6" ht="15.75">
      <c r="B1072" s="188"/>
      <c r="C1072" s="188"/>
      <c r="D1072" s="203"/>
      <c r="E1072" s="203"/>
      <c r="F1072" s="203"/>
    </row>
    <row r="1073" spans="2:6" ht="15.75">
      <c r="B1073" s="188"/>
      <c r="C1073" s="188"/>
      <c r="D1073" s="203"/>
      <c r="E1073" s="203"/>
      <c r="F1073" s="203"/>
    </row>
    <row r="1074" spans="2:6" ht="15.75">
      <c r="B1074" s="188"/>
      <c r="C1074" s="188"/>
      <c r="D1074" s="203"/>
      <c r="E1074" s="203"/>
      <c r="F1074" s="203"/>
    </row>
    <row r="1075" spans="2:6" ht="15.75">
      <c r="B1075" s="188"/>
      <c r="C1075" s="188"/>
      <c r="D1075" s="203"/>
      <c r="E1075" s="203"/>
      <c r="F1075" s="203"/>
    </row>
    <row r="1076" spans="2:6" ht="15.75">
      <c r="B1076" s="188"/>
      <c r="C1076" s="188"/>
      <c r="D1076" s="203"/>
      <c r="E1076" s="203"/>
      <c r="F1076" s="203"/>
    </row>
    <row r="1077" spans="2:6" ht="15.75">
      <c r="B1077" s="188"/>
      <c r="C1077" s="188"/>
      <c r="D1077" s="203"/>
      <c r="E1077" s="203"/>
      <c r="F1077" s="203"/>
    </row>
    <row r="1078" spans="2:6" ht="15.75">
      <c r="B1078" s="188"/>
      <c r="C1078" s="188"/>
      <c r="D1078" s="203"/>
      <c r="E1078" s="203"/>
      <c r="F1078" s="203"/>
    </row>
    <row r="1079" spans="2:6" ht="15.75">
      <c r="B1079" s="188"/>
      <c r="C1079" s="188"/>
      <c r="D1079" s="203"/>
      <c r="E1079" s="203"/>
      <c r="F1079" s="203"/>
    </row>
    <row r="1080" spans="2:6" ht="15.75">
      <c r="B1080" s="188"/>
      <c r="C1080" s="188"/>
      <c r="D1080" s="203"/>
      <c r="E1080" s="203"/>
      <c r="F1080" s="203"/>
    </row>
    <row r="1081" spans="2:6" ht="15.75">
      <c r="B1081" s="188"/>
      <c r="C1081" s="188"/>
      <c r="D1081" s="203"/>
      <c r="E1081" s="203"/>
      <c r="F1081" s="203"/>
    </row>
    <row r="1082" spans="2:6" ht="15.75">
      <c r="B1082" s="188"/>
      <c r="C1082" s="188"/>
      <c r="D1082" s="203"/>
      <c r="E1082" s="203"/>
      <c r="F1082" s="203"/>
    </row>
    <row r="1083" spans="2:6" ht="15.75">
      <c r="B1083" s="188"/>
      <c r="C1083" s="188"/>
      <c r="D1083" s="203"/>
      <c r="E1083" s="203"/>
      <c r="F1083" s="203"/>
    </row>
    <row r="1084" spans="2:6" ht="15.75">
      <c r="B1084" s="188"/>
      <c r="C1084" s="188"/>
      <c r="D1084" s="203"/>
      <c r="E1084" s="203"/>
      <c r="F1084" s="203"/>
    </row>
    <row r="1085" spans="2:6" ht="15.75">
      <c r="B1085" s="188"/>
      <c r="C1085" s="188"/>
      <c r="D1085" s="203"/>
      <c r="E1085" s="203"/>
      <c r="F1085" s="203"/>
    </row>
    <row r="1086" spans="2:6" ht="15.75">
      <c r="B1086" s="188"/>
      <c r="C1086" s="188"/>
      <c r="D1086" s="203"/>
      <c r="E1086" s="203"/>
      <c r="F1086" s="203"/>
    </row>
    <row r="1087" spans="2:6" ht="15.75">
      <c r="B1087" s="188"/>
      <c r="C1087" s="188"/>
      <c r="D1087" s="203"/>
      <c r="E1087" s="203"/>
      <c r="F1087" s="203"/>
    </row>
    <row r="1088" spans="2:6" ht="15.75">
      <c r="B1088" s="188"/>
      <c r="C1088" s="188"/>
      <c r="D1088" s="203"/>
      <c r="E1088" s="203"/>
      <c r="F1088" s="203"/>
    </row>
    <row r="1089" spans="2:6" ht="15.75">
      <c r="B1089" s="188"/>
      <c r="C1089" s="188"/>
      <c r="D1089" s="203"/>
      <c r="E1089" s="203"/>
      <c r="F1089" s="203"/>
    </row>
    <row r="1090" spans="2:6" ht="15.75">
      <c r="B1090" s="188"/>
      <c r="C1090" s="188"/>
      <c r="D1090" s="203"/>
      <c r="E1090" s="203"/>
      <c r="F1090" s="203"/>
    </row>
    <row r="1091" spans="2:6" ht="15.75">
      <c r="B1091" s="188"/>
      <c r="C1091" s="188"/>
      <c r="D1091" s="203"/>
      <c r="E1091" s="203"/>
      <c r="F1091" s="203"/>
    </row>
    <row r="1092" spans="2:6" ht="15.75">
      <c r="B1092" s="188"/>
      <c r="C1092" s="188"/>
      <c r="D1092" s="203"/>
      <c r="E1092" s="203"/>
      <c r="F1092" s="203"/>
    </row>
    <row r="1093" spans="2:6" ht="15.75">
      <c r="B1093" s="188"/>
      <c r="C1093" s="188"/>
      <c r="D1093" s="203"/>
      <c r="E1093" s="203"/>
      <c r="F1093" s="203"/>
    </row>
    <row r="1094" spans="2:6" ht="15.75">
      <c r="B1094" s="188"/>
      <c r="C1094" s="188"/>
      <c r="D1094" s="203"/>
      <c r="E1094" s="203"/>
      <c r="F1094" s="203"/>
    </row>
    <row r="1095" spans="2:6" ht="15.75">
      <c r="B1095" s="188"/>
      <c r="C1095" s="188"/>
      <c r="D1095" s="203"/>
      <c r="E1095" s="203"/>
      <c r="F1095" s="203"/>
    </row>
    <row r="1096" spans="2:6" ht="15.75">
      <c r="B1096" s="188"/>
      <c r="C1096" s="188"/>
      <c r="D1096" s="203"/>
      <c r="E1096" s="203"/>
      <c r="F1096" s="203"/>
    </row>
    <row r="1097" spans="2:6" ht="15.75">
      <c r="B1097" s="188"/>
      <c r="C1097" s="188"/>
      <c r="D1097" s="203"/>
      <c r="E1097" s="203"/>
      <c r="F1097" s="203"/>
    </row>
    <row r="1098" spans="2:6" ht="15.75">
      <c r="B1098" s="188"/>
      <c r="C1098" s="188"/>
      <c r="D1098" s="203"/>
      <c r="E1098" s="203"/>
      <c r="F1098" s="203"/>
    </row>
    <row r="1099" spans="2:6" ht="15.75">
      <c r="B1099" s="188"/>
      <c r="C1099" s="188"/>
      <c r="D1099" s="203"/>
      <c r="E1099" s="203"/>
      <c r="F1099" s="203"/>
    </row>
    <row r="1100" spans="2:6" ht="15.75">
      <c r="B1100" s="188"/>
      <c r="C1100" s="188"/>
      <c r="D1100" s="203"/>
      <c r="E1100" s="203"/>
      <c r="F1100" s="203"/>
    </row>
    <row r="1101" spans="2:6" ht="15.75">
      <c r="B1101" s="188"/>
      <c r="C1101" s="188"/>
      <c r="D1101" s="203"/>
      <c r="E1101" s="203"/>
      <c r="F1101" s="203"/>
    </row>
    <row r="1102" spans="2:6" ht="15.75">
      <c r="B1102" s="188"/>
      <c r="C1102" s="188"/>
      <c r="D1102" s="203"/>
      <c r="E1102" s="203"/>
      <c r="F1102" s="203"/>
    </row>
    <row r="1103" spans="2:6" ht="15.75">
      <c r="B1103" s="188"/>
      <c r="C1103" s="188"/>
      <c r="D1103" s="203"/>
      <c r="E1103" s="203"/>
      <c r="F1103" s="203"/>
    </row>
    <row r="1104" spans="2:6" ht="15.75">
      <c r="B1104" s="188"/>
      <c r="C1104" s="188"/>
      <c r="D1104" s="203"/>
      <c r="E1104" s="203"/>
      <c r="F1104" s="203"/>
    </row>
    <row r="1105" spans="2:6" ht="15.75">
      <c r="B1105" s="188"/>
      <c r="C1105" s="188"/>
      <c r="D1105" s="203"/>
      <c r="E1105" s="203"/>
      <c r="F1105" s="203"/>
    </row>
    <row r="1106" spans="2:6" ht="15.75">
      <c r="B1106" s="188"/>
      <c r="C1106" s="188"/>
      <c r="D1106" s="203"/>
      <c r="E1106" s="203"/>
      <c r="F1106" s="203"/>
    </row>
    <row r="1107" spans="2:6" ht="15.75">
      <c r="B1107" s="188"/>
      <c r="C1107" s="188"/>
      <c r="D1107" s="203"/>
      <c r="E1107" s="203"/>
      <c r="F1107" s="203"/>
    </row>
    <row r="1108" spans="2:6" ht="15.75">
      <c r="B1108" s="188"/>
      <c r="C1108" s="188"/>
      <c r="D1108" s="203"/>
      <c r="E1108" s="203"/>
      <c r="F1108" s="203"/>
    </row>
    <row r="1109" spans="2:6" ht="15.75">
      <c r="B1109" s="188"/>
      <c r="C1109" s="188"/>
      <c r="D1109" s="203"/>
      <c r="E1109" s="203"/>
      <c r="F1109" s="203"/>
    </row>
    <row r="1110" spans="2:6" ht="15.75">
      <c r="B1110" s="188"/>
      <c r="C1110" s="188"/>
      <c r="D1110" s="203"/>
      <c r="E1110" s="203"/>
      <c r="F1110" s="203"/>
    </row>
    <row r="1111" spans="2:6" ht="15.75">
      <c r="B1111" s="188"/>
      <c r="C1111" s="188"/>
      <c r="D1111" s="203"/>
      <c r="E1111" s="203"/>
      <c r="F1111" s="203"/>
    </row>
    <row r="1112" spans="2:6" ht="15.75">
      <c r="B1112" s="188"/>
      <c r="C1112" s="188"/>
      <c r="D1112" s="203"/>
      <c r="E1112" s="203"/>
      <c r="F1112" s="203"/>
    </row>
    <row r="1113" spans="2:6" ht="15.75">
      <c r="B1113" s="188"/>
      <c r="C1113" s="188"/>
      <c r="D1113" s="203"/>
      <c r="E1113" s="203"/>
      <c r="F1113" s="203"/>
    </row>
    <row r="1114" spans="2:6" ht="15.75">
      <c r="B1114" s="188"/>
      <c r="C1114" s="188"/>
      <c r="D1114" s="203"/>
      <c r="E1114" s="203"/>
      <c r="F1114" s="203"/>
    </row>
    <row r="1115" spans="2:6" ht="15.75">
      <c r="B1115" s="188"/>
      <c r="C1115" s="188"/>
      <c r="D1115" s="203"/>
      <c r="E1115" s="203"/>
      <c r="F1115" s="203"/>
    </row>
    <row r="1116" spans="2:6" ht="15.75">
      <c r="B1116" s="188"/>
      <c r="C1116" s="188"/>
      <c r="D1116" s="203"/>
      <c r="E1116" s="203"/>
      <c r="F1116" s="203"/>
    </row>
    <row r="1117" spans="2:6" ht="15.75">
      <c r="B1117" s="188"/>
      <c r="C1117" s="188"/>
      <c r="D1117" s="203"/>
      <c r="E1117" s="203"/>
      <c r="F1117" s="203"/>
    </row>
    <row r="1118" spans="2:6" ht="15.75">
      <c r="B1118" s="188"/>
      <c r="C1118" s="188"/>
      <c r="D1118" s="203"/>
      <c r="E1118" s="203"/>
      <c r="F1118" s="203"/>
    </row>
    <row r="1119" spans="2:6" ht="15.75">
      <c r="B1119" s="188"/>
      <c r="C1119" s="188"/>
      <c r="D1119" s="203"/>
      <c r="E1119" s="203"/>
      <c r="F1119" s="203"/>
    </row>
    <row r="1120" spans="2:6" ht="15.75">
      <c r="B1120" s="188"/>
      <c r="C1120" s="188"/>
      <c r="D1120" s="203"/>
      <c r="E1120" s="203"/>
      <c r="F1120" s="203"/>
    </row>
    <row r="1121" spans="2:6" ht="15.75">
      <c r="B1121" s="188"/>
      <c r="C1121" s="188"/>
      <c r="D1121" s="203"/>
      <c r="E1121" s="203"/>
      <c r="F1121" s="203"/>
    </row>
    <row r="1122" spans="2:6" ht="15.75">
      <c r="B1122" s="188"/>
      <c r="C1122" s="188"/>
      <c r="D1122" s="203"/>
      <c r="E1122" s="203"/>
      <c r="F1122" s="203"/>
    </row>
    <row r="1123" spans="2:6" ht="15.75">
      <c r="B1123" s="188"/>
      <c r="C1123" s="188"/>
      <c r="D1123" s="203"/>
      <c r="E1123" s="203"/>
      <c r="F1123" s="203"/>
    </row>
    <row r="1124" spans="2:6" ht="15.75">
      <c r="B1124" s="188"/>
      <c r="C1124" s="188"/>
      <c r="D1124" s="203"/>
      <c r="E1124" s="203"/>
      <c r="F1124" s="203"/>
    </row>
    <row r="1125" spans="2:6" ht="15.75">
      <c r="B1125" s="188"/>
      <c r="C1125" s="188"/>
      <c r="D1125" s="203"/>
      <c r="E1125" s="203"/>
      <c r="F1125" s="203"/>
    </row>
    <row r="1126" spans="2:6" ht="15.75">
      <c r="B1126" s="188"/>
      <c r="C1126" s="188"/>
      <c r="D1126" s="203"/>
      <c r="E1126" s="203"/>
      <c r="F1126" s="203"/>
    </row>
    <row r="1127" spans="2:6" ht="15.75">
      <c r="B1127" s="188"/>
      <c r="C1127" s="188"/>
      <c r="D1127" s="203"/>
      <c r="E1127" s="203"/>
      <c r="F1127" s="203"/>
    </row>
    <row r="1128" spans="2:6" ht="15.75">
      <c r="B1128" s="188"/>
      <c r="C1128" s="188"/>
      <c r="D1128" s="203"/>
      <c r="E1128" s="203"/>
      <c r="F1128" s="203"/>
    </row>
    <row r="1129" spans="2:6" ht="15.75">
      <c r="B1129" s="188"/>
      <c r="C1129" s="188"/>
      <c r="D1129" s="203"/>
      <c r="E1129" s="203"/>
      <c r="F1129" s="203"/>
    </row>
    <row r="1130" spans="2:6" ht="15.75">
      <c r="B1130" s="188"/>
      <c r="C1130" s="188"/>
      <c r="D1130" s="203"/>
      <c r="E1130" s="203"/>
      <c r="F1130" s="203"/>
    </row>
    <row r="1131" spans="2:6" ht="15.75">
      <c r="B1131" s="188"/>
      <c r="C1131" s="188"/>
      <c r="D1131" s="203"/>
      <c r="E1131" s="203"/>
      <c r="F1131" s="203"/>
    </row>
    <row r="1132" spans="2:6" ht="15.75">
      <c r="B1132" s="188"/>
      <c r="C1132" s="188"/>
      <c r="D1132" s="203"/>
      <c r="E1132" s="203"/>
      <c r="F1132" s="203"/>
    </row>
    <row r="1133" spans="2:6" ht="15.75">
      <c r="B1133" s="188"/>
      <c r="C1133" s="188"/>
      <c r="D1133" s="203"/>
      <c r="E1133" s="203"/>
      <c r="F1133" s="203"/>
    </row>
    <row r="1134" spans="2:6" ht="15.75">
      <c r="B1134" s="188"/>
      <c r="C1134" s="188"/>
      <c r="D1134" s="203"/>
      <c r="E1134" s="203"/>
      <c r="F1134" s="203"/>
    </row>
    <row r="1135" spans="2:6" ht="15.75">
      <c r="B1135" s="188"/>
      <c r="C1135" s="188"/>
      <c r="D1135" s="203"/>
      <c r="E1135" s="203"/>
      <c r="F1135" s="203"/>
    </row>
    <row r="1136" spans="2:6" ht="15.75">
      <c r="B1136" s="188"/>
      <c r="C1136" s="188"/>
      <c r="D1136" s="203"/>
      <c r="E1136" s="203"/>
      <c r="F1136" s="203"/>
    </row>
    <row r="1137" spans="2:6" ht="15.75">
      <c r="B1137" s="188"/>
      <c r="C1137" s="188"/>
      <c r="D1137" s="203"/>
      <c r="E1137" s="203"/>
      <c r="F1137" s="203"/>
    </row>
    <row r="1138" spans="2:6" ht="15.75">
      <c r="B1138" s="188"/>
      <c r="C1138" s="188"/>
      <c r="D1138" s="203"/>
      <c r="E1138" s="203"/>
      <c r="F1138" s="203"/>
    </row>
    <row r="1139" spans="2:6" ht="15.75">
      <c r="B1139" s="188"/>
      <c r="C1139" s="188"/>
      <c r="D1139" s="203"/>
      <c r="E1139" s="203"/>
      <c r="F1139" s="203"/>
    </row>
    <row r="1140" spans="2:6" ht="15.75">
      <c r="B1140" s="188"/>
      <c r="C1140" s="188"/>
      <c r="D1140" s="203"/>
      <c r="E1140" s="203"/>
      <c r="F1140" s="203"/>
    </row>
    <row r="1141" spans="2:6" ht="15.75">
      <c r="B1141" s="188"/>
      <c r="C1141" s="188"/>
      <c r="D1141" s="203"/>
      <c r="E1141" s="203"/>
      <c r="F1141" s="203"/>
    </row>
    <row r="1142" spans="2:6" ht="15.75">
      <c r="B1142" s="188"/>
      <c r="C1142" s="188"/>
      <c r="D1142" s="203"/>
      <c r="E1142" s="203"/>
      <c r="F1142" s="203"/>
    </row>
    <row r="1143" spans="2:6" ht="15.75">
      <c r="B1143" s="188"/>
      <c r="C1143" s="188"/>
      <c r="D1143" s="203"/>
      <c r="E1143" s="203"/>
      <c r="F1143" s="203"/>
    </row>
    <row r="1144" spans="2:6" ht="15.75">
      <c r="B1144" s="188"/>
      <c r="C1144" s="188"/>
      <c r="D1144" s="203"/>
      <c r="E1144" s="203"/>
      <c r="F1144" s="203"/>
    </row>
    <row r="1145" spans="2:6" ht="15.75">
      <c r="B1145" s="188"/>
      <c r="C1145" s="188"/>
      <c r="D1145" s="203"/>
      <c r="E1145" s="203"/>
      <c r="F1145" s="203"/>
    </row>
    <row r="1146" spans="2:6" ht="15.75">
      <c r="B1146" s="188"/>
      <c r="C1146" s="188"/>
      <c r="D1146" s="203"/>
      <c r="E1146" s="203"/>
      <c r="F1146" s="203"/>
    </row>
    <row r="1147" spans="2:6" ht="15.75">
      <c r="B1147" s="188"/>
      <c r="C1147" s="188"/>
      <c r="D1147" s="203"/>
      <c r="E1147" s="203"/>
      <c r="F1147" s="203"/>
    </row>
    <row r="1148" spans="2:6" ht="15.75">
      <c r="B1148" s="188"/>
      <c r="C1148" s="188"/>
      <c r="D1148" s="203"/>
      <c r="E1148" s="203"/>
      <c r="F1148" s="203"/>
    </row>
    <row r="1149" spans="2:6" ht="15.75">
      <c r="B1149" s="188"/>
      <c r="C1149" s="188"/>
      <c r="D1149" s="203"/>
      <c r="E1149" s="203"/>
      <c r="F1149" s="203"/>
    </row>
    <row r="1150" spans="2:6" ht="15.75">
      <c r="B1150" s="188"/>
      <c r="C1150" s="188"/>
      <c r="D1150" s="203"/>
      <c r="E1150" s="203"/>
      <c r="F1150" s="203"/>
    </row>
    <row r="1151" spans="2:6" ht="15.75">
      <c r="B1151" s="188"/>
      <c r="C1151" s="188"/>
      <c r="D1151" s="203"/>
      <c r="E1151" s="203"/>
      <c r="F1151" s="203"/>
    </row>
    <row r="1152" spans="2:6" ht="15.75">
      <c r="B1152" s="188"/>
      <c r="C1152" s="188"/>
      <c r="D1152" s="203"/>
      <c r="E1152" s="203"/>
      <c r="F1152" s="203"/>
    </row>
    <row r="1153" spans="2:6" ht="15.75">
      <c r="B1153" s="188"/>
      <c r="C1153" s="188"/>
      <c r="D1153" s="203"/>
      <c r="E1153" s="203"/>
      <c r="F1153" s="203"/>
    </row>
    <row r="1154" spans="2:6" ht="15.75">
      <c r="B1154" s="188"/>
      <c r="C1154" s="188"/>
      <c r="D1154" s="203"/>
      <c r="E1154" s="203"/>
      <c r="F1154" s="203"/>
    </row>
    <row r="1155" spans="2:6" ht="15.75">
      <c r="B1155" s="188"/>
      <c r="C1155" s="188"/>
      <c r="D1155" s="203"/>
      <c r="E1155" s="203"/>
      <c r="F1155" s="203"/>
    </row>
    <row r="1156" spans="2:6" ht="15.75">
      <c r="B1156" s="188"/>
      <c r="C1156" s="188"/>
      <c r="D1156" s="203"/>
      <c r="E1156" s="203"/>
      <c r="F1156" s="203"/>
    </row>
    <row r="1157" spans="2:6" ht="15.75">
      <c r="B1157" s="188"/>
      <c r="C1157" s="188"/>
      <c r="D1157" s="203"/>
      <c r="E1157" s="203"/>
      <c r="F1157" s="203"/>
    </row>
    <row r="1158" spans="2:6" ht="15.75">
      <c r="B1158" s="188"/>
      <c r="C1158" s="188"/>
      <c r="D1158" s="203"/>
      <c r="E1158" s="203"/>
      <c r="F1158" s="203"/>
    </row>
    <row r="1159" spans="2:6" ht="15.75">
      <c r="B1159" s="188"/>
      <c r="C1159" s="188"/>
      <c r="D1159" s="203"/>
      <c r="E1159" s="203"/>
      <c r="F1159" s="203"/>
    </row>
    <row r="1160" spans="2:6" ht="15.75">
      <c r="B1160" s="188"/>
      <c r="C1160" s="188"/>
      <c r="D1160" s="203"/>
      <c r="E1160" s="203"/>
      <c r="F1160" s="203"/>
    </row>
    <row r="1161" spans="2:6" ht="15.75">
      <c r="B1161" s="188"/>
      <c r="C1161" s="188"/>
      <c r="D1161" s="203"/>
      <c r="E1161" s="203"/>
      <c r="F1161" s="203"/>
    </row>
    <row r="1162" spans="2:6" ht="15.75">
      <c r="B1162" s="188"/>
      <c r="C1162" s="188"/>
      <c r="D1162" s="203"/>
      <c r="E1162" s="203"/>
      <c r="F1162" s="203"/>
    </row>
    <row r="1163" spans="2:6" ht="15.75">
      <c r="B1163" s="188"/>
      <c r="C1163" s="188"/>
      <c r="D1163" s="203"/>
      <c r="E1163" s="203"/>
      <c r="F1163" s="203"/>
    </row>
    <row r="1164" spans="2:6" ht="15.75">
      <c r="B1164" s="188"/>
      <c r="C1164" s="188"/>
      <c r="D1164" s="203"/>
      <c r="E1164" s="203"/>
      <c r="F1164" s="203"/>
    </row>
    <row r="1165" spans="2:6" ht="15.75">
      <c r="B1165" s="188"/>
      <c r="C1165" s="188"/>
      <c r="D1165" s="203"/>
      <c r="E1165" s="203"/>
      <c r="F1165" s="203"/>
    </row>
    <row r="1166" spans="2:6" ht="15.75">
      <c r="B1166" s="188"/>
      <c r="C1166" s="188"/>
      <c r="D1166" s="203"/>
      <c r="E1166" s="203"/>
      <c r="F1166" s="203"/>
    </row>
    <row r="1167" spans="2:6" ht="15.75">
      <c r="B1167" s="188"/>
      <c r="C1167" s="188"/>
      <c r="D1167" s="203"/>
      <c r="E1167" s="203"/>
      <c r="F1167" s="203"/>
    </row>
    <row r="1168" spans="2:6" ht="15.75">
      <c r="B1168" s="188"/>
      <c r="C1168" s="188"/>
      <c r="D1168" s="203"/>
      <c r="E1168" s="203"/>
      <c r="F1168" s="203"/>
    </row>
    <row r="1169" spans="2:6" ht="15.75">
      <c r="B1169" s="188"/>
      <c r="C1169" s="188"/>
      <c r="D1169" s="203"/>
      <c r="E1169" s="203"/>
      <c r="F1169" s="203"/>
    </row>
    <row r="1170" spans="2:6" ht="15.75">
      <c r="B1170" s="188"/>
      <c r="C1170" s="188"/>
      <c r="D1170" s="203"/>
      <c r="E1170" s="203"/>
      <c r="F1170" s="203"/>
    </row>
    <row r="1171" spans="2:6" ht="15.75">
      <c r="B1171" s="188"/>
      <c r="C1171" s="188"/>
      <c r="D1171" s="203"/>
      <c r="E1171" s="203"/>
      <c r="F1171" s="203"/>
    </row>
    <row r="1172" spans="2:6" ht="15.75">
      <c r="B1172" s="188"/>
      <c r="C1172" s="188"/>
      <c r="D1172" s="203"/>
      <c r="E1172" s="203"/>
      <c r="F1172" s="203"/>
    </row>
    <row r="1173" spans="2:6" ht="15.75">
      <c r="B1173" s="188"/>
      <c r="C1173" s="188"/>
      <c r="D1173" s="203"/>
      <c r="E1173" s="203"/>
      <c r="F1173" s="203"/>
    </row>
    <row r="1174" spans="2:6" ht="15.75">
      <c r="B1174" s="188"/>
      <c r="C1174" s="188"/>
      <c r="D1174" s="203"/>
      <c r="E1174" s="203"/>
      <c r="F1174" s="203"/>
    </row>
    <row r="1175" spans="2:6" ht="15.75">
      <c r="B1175" s="188"/>
      <c r="C1175" s="188"/>
      <c r="D1175" s="203"/>
      <c r="E1175" s="203"/>
      <c r="F1175" s="203"/>
    </row>
    <row r="1176" spans="2:6" ht="15.75">
      <c r="B1176" s="188"/>
      <c r="C1176" s="188"/>
      <c r="D1176" s="203"/>
      <c r="E1176" s="203"/>
      <c r="F1176" s="203"/>
    </row>
    <row r="1177" spans="2:6" ht="15.75">
      <c r="B1177" s="188"/>
      <c r="C1177" s="188"/>
      <c r="D1177" s="203"/>
      <c r="E1177" s="203"/>
      <c r="F1177" s="203"/>
    </row>
    <row r="1178" spans="2:6" ht="15.75">
      <c r="B1178" s="188"/>
      <c r="C1178" s="188"/>
      <c r="D1178" s="203"/>
      <c r="E1178" s="203"/>
      <c r="F1178" s="203"/>
    </row>
    <row r="1179" spans="2:6" ht="15.75">
      <c r="B1179" s="188"/>
      <c r="C1179" s="188"/>
      <c r="D1179" s="203"/>
      <c r="E1179" s="203"/>
      <c r="F1179" s="203"/>
    </row>
    <row r="1180" spans="2:6" ht="15.75">
      <c r="B1180" s="188"/>
      <c r="C1180" s="188"/>
      <c r="D1180" s="203"/>
      <c r="E1180" s="203"/>
      <c r="F1180" s="203"/>
    </row>
    <row r="1181" spans="2:6" ht="15.75">
      <c r="B1181" s="188"/>
      <c r="C1181" s="188"/>
      <c r="D1181" s="203"/>
      <c r="E1181" s="203"/>
      <c r="F1181" s="203"/>
    </row>
    <row r="1182" spans="2:6" ht="15.75">
      <c r="B1182" s="188"/>
      <c r="C1182" s="188"/>
      <c r="D1182" s="203"/>
      <c r="E1182" s="203"/>
      <c r="F1182" s="203"/>
    </row>
    <row r="1183" spans="2:6" ht="15.75">
      <c r="B1183" s="188"/>
      <c r="C1183" s="188"/>
      <c r="D1183" s="203"/>
      <c r="E1183" s="203"/>
      <c r="F1183" s="203"/>
    </row>
    <row r="1184" spans="2:6" ht="15.75">
      <c r="B1184" s="188"/>
      <c r="C1184" s="188"/>
      <c r="D1184" s="203"/>
      <c r="E1184" s="203"/>
      <c r="F1184" s="203"/>
    </row>
    <row r="1185" spans="2:6" ht="15.75">
      <c r="B1185" s="188"/>
      <c r="C1185" s="188"/>
      <c r="D1185" s="203"/>
      <c r="E1185" s="203"/>
      <c r="F1185" s="203"/>
    </row>
    <row r="1186" spans="2:6" ht="15.75">
      <c r="B1186" s="188"/>
      <c r="C1186" s="188"/>
      <c r="D1186" s="203"/>
      <c r="E1186" s="203"/>
      <c r="F1186" s="203"/>
    </row>
    <row r="1187" spans="2:6" ht="15.75">
      <c r="B1187" s="188"/>
      <c r="C1187" s="188"/>
      <c r="D1187" s="203"/>
      <c r="E1187" s="203"/>
      <c r="F1187" s="203"/>
    </row>
    <row r="1188" spans="2:6" ht="15.75">
      <c r="B1188" s="188"/>
      <c r="C1188" s="188"/>
      <c r="D1188" s="203"/>
      <c r="E1188" s="203"/>
      <c r="F1188" s="203"/>
    </row>
    <row r="1189" spans="2:6" ht="15.75">
      <c r="B1189" s="188"/>
      <c r="C1189" s="188"/>
      <c r="D1189" s="203"/>
      <c r="E1189" s="203"/>
      <c r="F1189" s="203"/>
    </row>
    <row r="1190" spans="2:6" ht="15.75">
      <c r="B1190" s="188"/>
      <c r="C1190" s="188"/>
      <c r="D1190" s="203"/>
      <c r="E1190" s="203"/>
      <c r="F1190" s="203"/>
    </row>
    <row r="1191" spans="2:6" ht="15.75">
      <c r="B1191" s="188"/>
      <c r="C1191" s="188"/>
      <c r="D1191" s="203"/>
      <c r="E1191" s="203"/>
      <c r="F1191" s="203"/>
    </row>
    <row r="1192" spans="2:6" ht="15.75">
      <c r="B1192" s="188"/>
      <c r="C1192" s="188"/>
      <c r="D1192" s="203"/>
      <c r="E1192" s="203"/>
      <c r="F1192" s="203"/>
    </row>
    <row r="1193" spans="2:6" ht="15.75">
      <c r="B1193" s="188"/>
      <c r="C1193" s="188"/>
      <c r="D1193" s="203"/>
      <c r="E1193" s="203"/>
      <c r="F1193" s="203"/>
    </row>
    <row r="1194" spans="2:6" ht="15.75">
      <c r="B1194" s="188"/>
      <c r="C1194" s="188"/>
      <c r="D1194" s="203"/>
      <c r="E1194" s="203"/>
      <c r="F1194" s="203"/>
    </row>
    <row r="1195" spans="2:6" ht="15.75">
      <c r="B1195" s="188"/>
      <c r="C1195" s="188"/>
      <c r="D1195" s="203"/>
      <c r="E1195" s="203"/>
      <c r="F1195" s="203"/>
    </row>
    <row r="1196" spans="2:6" ht="15.75">
      <c r="B1196" s="188"/>
      <c r="C1196" s="188"/>
      <c r="D1196" s="203"/>
      <c r="E1196" s="203"/>
      <c r="F1196" s="203"/>
    </row>
    <row r="1197" spans="2:6" ht="15.75">
      <c r="B1197" s="188"/>
      <c r="C1197" s="188"/>
      <c r="D1197" s="203"/>
      <c r="E1197" s="203"/>
      <c r="F1197" s="203"/>
    </row>
    <row r="1198" spans="2:6" ht="15.75">
      <c r="B1198" s="188"/>
      <c r="C1198" s="188"/>
      <c r="D1198" s="203"/>
      <c r="E1198" s="203"/>
      <c r="F1198" s="203"/>
    </row>
    <row r="1199" spans="2:6" ht="15.75">
      <c r="B1199" s="188"/>
      <c r="C1199" s="188"/>
      <c r="D1199" s="203"/>
      <c r="E1199" s="203"/>
      <c r="F1199" s="203"/>
    </row>
    <row r="1200" spans="2:6" ht="15.75">
      <c r="B1200" s="188"/>
      <c r="C1200" s="188"/>
      <c r="D1200" s="203"/>
      <c r="E1200" s="203"/>
      <c r="F1200" s="203"/>
    </row>
    <row r="1201" spans="2:6" ht="15.75">
      <c r="B1201" s="188"/>
      <c r="C1201" s="188"/>
      <c r="D1201" s="203"/>
      <c r="E1201" s="203"/>
      <c r="F1201" s="203"/>
    </row>
    <row r="1202" spans="2:6" ht="15.75">
      <c r="B1202" s="188"/>
      <c r="C1202" s="188"/>
      <c r="D1202" s="203"/>
      <c r="E1202" s="203"/>
      <c r="F1202" s="203"/>
    </row>
    <row r="1203" spans="2:6" ht="15.75">
      <c r="B1203" s="188"/>
      <c r="C1203" s="188"/>
      <c r="D1203" s="203"/>
      <c r="E1203" s="203"/>
      <c r="F1203" s="203"/>
    </row>
    <row r="1204" spans="2:6" ht="15.75">
      <c r="B1204" s="188"/>
      <c r="C1204" s="188"/>
      <c r="D1204" s="203"/>
      <c r="E1204" s="203"/>
      <c r="F1204" s="203"/>
    </row>
    <row r="1205" spans="2:6" ht="15.75">
      <c r="B1205" s="188"/>
      <c r="C1205" s="188"/>
      <c r="D1205" s="203"/>
      <c r="E1205" s="203"/>
      <c r="F1205" s="203"/>
    </row>
    <row r="1206" spans="2:6" ht="15.75">
      <c r="B1206" s="188"/>
      <c r="C1206" s="188"/>
      <c r="D1206" s="203"/>
      <c r="E1206" s="203"/>
      <c r="F1206" s="203"/>
    </row>
    <row r="1207" spans="2:6" ht="15.75">
      <c r="B1207" s="188"/>
      <c r="C1207" s="188"/>
      <c r="D1207" s="203"/>
      <c r="E1207" s="203"/>
      <c r="F1207" s="203"/>
    </row>
    <row r="1208" spans="2:6" ht="15.75">
      <c r="B1208" s="188"/>
      <c r="C1208" s="188"/>
      <c r="D1208" s="203"/>
      <c r="E1208" s="203"/>
      <c r="F1208" s="203"/>
    </row>
    <row r="1209" spans="2:6" ht="15.75">
      <c r="B1209" s="188"/>
      <c r="C1209" s="188"/>
      <c r="D1209" s="203"/>
      <c r="E1209" s="203"/>
      <c r="F1209" s="203"/>
    </row>
    <row r="1210" spans="2:6" ht="15.75">
      <c r="B1210" s="188"/>
      <c r="C1210" s="188"/>
      <c r="D1210" s="203"/>
      <c r="E1210" s="203"/>
      <c r="F1210" s="203"/>
    </row>
    <row r="1211" spans="2:6" ht="15.75">
      <c r="B1211" s="188"/>
      <c r="C1211" s="188"/>
      <c r="D1211" s="203"/>
      <c r="E1211" s="203"/>
      <c r="F1211" s="203"/>
    </row>
    <row r="1212" spans="2:6" ht="15.75">
      <c r="B1212" s="188"/>
      <c r="C1212" s="188"/>
      <c r="D1212" s="203"/>
      <c r="E1212" s="203"/>
      <c r="F1212" s="203"/>
    </row>
    <row r="1213" spans="2:6" ht="15.75">
      <c r="B1213" s="188"/>
      <c r="C1213" s="188"/>
      <c r="D1213" s="203"/>
      <c r="E1213" s="203"/>
      <c r="F1213" s="203"/>
    </row>
    <row r="1214" spans="2:6" ht="15.75">
      <c r="B1214" s="188"/>
      <c r="C1214" s="188"/>
      <c r="D1214" s="203"/>
      <c r="E1214" s="203"/>
      <c r="F1214" s="203"/>
    </row>
    <row r="1215" spans="2:6" ht="15.75">
      <c r="B1215" s="188"/>
      <c r="C1215" s="188"/>
      <c r="D1215" s="203"/>
      <c r="E1215" s="203"/>
      <c r="F1215" s="203"/>
    </row>
    <row r="1216" spans="2:6" ht="15.75">
      <c r="B1216" s="188"/>
      <c r="C1216" s="188"/>
      <c r="D1216" s="203"/>
      <c r="E1216" s="203"/>
      <c r="F1216" s="203"/>
    </row>
    <row r="1217" spans="2:6" ht="15.75">
      <c r="B1217" s="188"/>
      <c r="C1217" s="188"/>
      <c r="D1217" s="203"/>
      <c r="E1217" s="203"/>
      <c r="F1217" s="203"/>
    </row>
    <row r="1218" spans="2:6" ht="15.75">
      <c r="B1218" s="188"/>
      <c r="C1218" s="188"/>
      <c r="D1218" s="203"/>
      <c r="E1218" s="203"/>
      <c r="F1218" s="203"/>
    </row>
    <row r="1219" spans="2:6" ht="15.75">
      <c r="B1219" s="188"/>
      <c r="C1219" s="188"/>
      <c r="D1219" s="203"/>
      <c r="E1219" s="203"/>
      <c r="F1219" s="203"/>
    </row>
    <row r="1220" spans="2:6" ht="15.75">
      <c r="B1220" s="188"/>
      <c r="C1220" s="188"/>
      <c r="D1220" s="203"/>
      <c r="E1220" s="203"/>
      <c r="F1220" s="203"/>
    </row>
    <row r="1221" spans="2:6" ht="15.75">
      <c r="B1221" s="188"/>
      <c r="C1221" s="188"/>
      <c r="D1221" s="203"/>
      <c r="E1221" s="203"/>
      <c r="F1221" s="203"/>
    </row>
    <row r="1222" spans="2:6" ht="15.75">
      <c r="B1222" s="188"/>
      <c r="C1222" s="188"/>
      <c r="D1222" s="203"/>
      <c r="E1222" s="203"/>
      <c r="F1222" s="203"/>
    </row>
    <row r="1223" spans="2:6" ht="15.75">
      <c r="B1223" s="188"/>
      <c r="C1223" s="188"/>
      <c r="D1223" s="203"/>
      <c r="E1223" s="203"/>
      <c r="F1223" s="203"/>
    </row>
    <row r="1224" spans="2:6" ht="15.75">
      <c r="B1224" s="188"/>
      <c r="C1224" s="188"/>
      <c r="D1224" s="203"/>
      <c r="E1224" s="203"/>
      <c r="F1224" s="203"/>
    </row>
    <row r="1225" spans="2:6" ht="15.75">
      <c r="B1225" s="188"/>
      <c r="C1225" s="188"/>
      <c r="D1225" s="203"/>
      <c r="E1225" s="203"/>
      <c r="F1225" s="203"/>
    </row>
    <row r="1226" spans="2:6" ht="15.75">
      <c r="B1226" s="188"/>
      <c r="C1226" s="188"/>
      <c r="D1226" s="203"/>
      <c r="E1226" s="203"/>
      <c r="F1226" s="203"/>
    </row>
    <row r="1227" spans="2:6" ht="15.75">
      <c r="B1227" s="188"/>
      <c r="C1227" s="188"/>
      <c r="D1227" s="203"/>
      <c r="E1227" s="203"/>
      <c r="F1227" s="203"/>
    </row>
    <row r="1228" spans="2:6" ht="15.75">
      <c r="B1228" s="188"/>
      <c r="C1228" s="188"/>
      <c r="D1228" s="203"/>
      <c r="E1228" s="203"/>
      <c r="F1228" s="203"/>
    </row>
    <row r="1229" spans="2:6" ht="15.75">
      <c r="B1229" s="188"/>
      <c r="C1229" s="188"/>
      <c r="D1229" s="203"/>
      <c r="E1229" s="203"/>
      <c r="F1229" s="203"/>
    </row>
    <row r="1230" spans="2:6" ht="15.75">
      <c r="B1230" s="188"/>
      <c r="C1230" s="188"/>
      <c r="D1230" s="203"/>
      <c r="E1230" s="203"/>
      <c r="F1230" s="203"/>
    </row>
    <row r="1231" spans="2:6" ht="15.75">
      <c r="B1231" s="188"/>
      <c r="C1231" s="188"/>
      <c r="D1231" s="203"/>
      <c r="E1231" s="203"/>
      <c r="F1231" s="203"/>
    </row>
    <row r="1232" spans="2:6" ht="15.75">
      <c r="B1232" s="188"/>
      <c r="C1232" s="188"/>
      <c r="D1232" s="203"/>
      <c r="E1232" s="203"/>
      <c r="F1232" s="203"/>
    </row>
    <row r="1233" spans="2:6" ht="15.75">
      <c r="B1233" s="188"/>
      <c r="C1233" s="188"/>
      <c r="D1233" s="203"/>
      <c r="E1233" s="203"/>
      <c r="F1233" s="203"/>
    </row>
    <row r="1234" spans="2:6" ht="15.75">
      <c r="B1234" s="188"/>
      <c r="C1234" s="188"/>
      <c r="D1234" s="203"/>
      <c r="E1234" s="203"/>
      <c r="F1234" s="203"/>
    </row>
    <row r="1235" spans="2:6" ht="15.75">
      <c r="B1235" s="188"/>
      <c r="C1235" s="188"/>
      <c r="D1235" s="203"/>
      <c r="E1235" s="203"/>
      <c r="F1235" s="203"/>
    </row>
    <row r="1236" spans="2:6" ht="15.75">
      <c r="B1236" s="188"/>
      <c r="C1236" s="188"/>
      <c r="D1236" s="203"/>
      <c r="E1236" s="203"/>
      <c r="F1236" s="203"/>
    </row>
    <row r="1237" spans="2:6" ht="15.75">
      <c r="B1237" s="188"/>
      <c r="C1237" s="188"/>
      <c r="D1237" s="203"/>
      <c r="E1237" s="203"/>
      <c r="F1237" s="203"/>
    </row>
    <row r="1238" spans="2:6" ht="15.75">
      <c r="B1238" s="188"/>
      <c r="C1238" s="188"/>
      <c r="D1238" s="203"/>
      <c r="E1238" s="203"/>
      <c r="F1238" s="203"/>
    </row>
    <row r="1239" spans="2:6" ht="15.75">
      <c r="B1239" s="188"/>
      <c r="C1239" s="188"/>
      <c r="D1239" s="203"/>
      <c r="E1239" s="203"/>
      <c r="F1239" s="203"/>
    </row>
    <row r="1240" spans="2:6" ht="15.75">
      <c r="B1240" s="188"/>
      <c r="C1240" s="188"/>
      <c r="D1240" s="203"/>
      <c r="E1240" s="203"/>
      <c r="F1240" s="203"/>
    </row>
    <row r="1241" spans="2:6" ht="15.75">
      <c r="B1241" s="188"/>
      <c r="C1241" s="188"/>
      <c r="D1241" s="203"/>
      <c r="E1241" s="203"/>
      <c r="F1241" s="203"/>
    </row>
    <row r="1242" spans="2:6" ht="15.75">
      <c r="B1242" s="188"/>
      <c r="C1242" s="188"/>
      <c r="D1242" s="203"/>
      <c r="E1242" s="203"/>
      <c r="F1242" s="203"/>
    </row>
    <row r="1243" spans="2:6" ht="15.75">
      <c r="B1243" s="188"/>
      <c r="C1243" s="188"/>
      <c r="D1243" s="203"/>
      <c r="E1243" s="203"/>
      <c r="F1243" s="203"/>
    </row>
    <row r="1244" spans="2:6" ht="15.75">
      <c r="B1244" s="188"/>
      <c r="C1244" s="188"/>
      <c r="D1244" s="203"/>
      <c r="E1244" s="203"/>
      <c r="F1244" s="203"/>
    </row>
    <row r="1245" spans="2:6" ht="15.75">
      <c r="B1245" s="188"/>
      <c r="C1245" s="188"/>
      <c r="D1245" s="203"/>
      <c r="E1245" s="203"/>
      <c r="F1245" s="203"/>
    </row>
    <row r="1246" spans="2:6" ht="15.75">
      <c r="B1246" s="188"/>
      <c r="C1246" s="188"/>
      <c r="D1246" s="203"/>
      <c r="E1246" s="203"/>
      <c r="F1246" s="203"/>
    </row>
    <row r="1247" spans="2:6" ht="15.75">
      <c r="B1247" s="188"/>
      <c r="C1247" s="188"/>
      <c r="D1247" s="203"/>
      <c r="E1247" s="203"/>
      <c r="F1247" s="203"/>
    </row>
    <row r="1248" spans="2:6" ht="15.75">
      <c r="B1248" s="188"/>
      <c r="C1248" s="188"/>
      <c r="D1248" s="203"/>
      <c r="E1248" s="203"/>
      <c r="F1248" s="203"/>
    </row>
    <row r="1249" spans="2:6" ht="15.75">
      <c r="B1249" s="188"/>
      <c r="C1249" s="188"/>
      <c r="D1249" s="203"/>
      <c r="E1249" s="203"/>
      <c r="F1249" s="203"/>
    </row>
    <row r="1250" spans="2:6" ht="15.75">
      <c r="B1250" s="188"/>
      <c r="C1250" s="188"/>
      <c r="D1250" s="203"/>
      <c r="E1250" s="203"/>
      <c r="F1250" s="203"/>
    </row>
    <row r="1251" spans="2:6" ht="15.75">
      <c r="B1251" s="188"/>
      <c r="C1251" s="188"/>
      <c r="D1251" s="203"/>
      <c r="E1251" s="203"/>
      <c r="F1251" s="203"/>
    </row>
    <row r="1252" spans="2:6" ht="15.75">
      <c r="B1252" s="188"/>
      <c r="C1252" s="188"/>
      <c r="D1252" s="203"/>
      <c r="E1252" s="203"/>
      <c r="F1252" s="203"/>
    </row>
    <row r="1253" spans="2:6" ht="15.75">
      <c r="B1253" s="188"/>
      <c r="C1253" s="188"/>
      <c r="D1253" s="203"/>
      <c r="E1253" s="203"/>
      <c r="F1253" s="203"/>
    </row>
    <row r="1254" spans="2:6" ht="15.75">
      <c r="B1254" s="188"/>
      <c r="C1254" s="188"/>
      <c r="D1254" s="203"/>
      <c r="E1254" s="203"/>
      <c r="F1254" s="203"/>
    </row>
    <row r="1255" spans="2:6" ht="15.75">
      <c r="B1255" s="188"/>
      <c r="C1255" s="188"/>
      <c r="D1255" s="203"/>
      <c r="E1255" s="203"/>
      <c r="F1255" s="203"/>
    </row>
    <row r="1256" spans="2:6" ht="15.75">
      <c r="B1256" s="188"/>
      <c r="C1256" s="188"/>
      <c r="D1256" s="203"/>
      <c r="E1256" s="203"/>
      <c r="F1256" s="203"/>
    </row>
    <row r="1257" spans="2:6" ht="15.75">
      <c r="B1257" s="188"/>
      <c r="C1257" s="188"/>
      <c r="D1257" s="203"/>
      <c r="E1257" s="203"/>
      <c r="F1257" s="203"/>
    </row>
    <row r="1258" spans="2:6" ht="15.75">
      <c r="B1258" s="188"/>
      <c r="C1258" s="188"/>
      <c r="D1258" s="203"/>
      <c r="E1258" s="203"/>
      <c r="F1258" s="203"/>
    </row>
    <row r="1259" spans="2:6" ht="15.75">
      <c r="B1259" s="188"/>
      <c r="C1259" s="188"/>
      <c r="D1259" s="203"/>
      <c r="E1259" s="203"/>
      <c r="F1259" s="203"/>
    </row>
    <row r="1260" spans="2:6" ht="15.75">
      <c r="B1260" s="188"/>
      <c r="C1260" s="188"/>
      <c r="D1260" s="203"/>
      <c r="E1260" s="203"/>
      <c r="F1260" s="203"/>
    </row>
    <row r="1261" spans="2:6" ht="15.75">
      <c r="B1261" s="188"/>
      <c r="C1261" s="188"/>
      <c r="D1261" s="203"/>
      <c r="E1261" s="203"/>
      <c r="F1261" s="203"/>
    </row>
    <row r="1262" spans="2:6" ht="15.75">
      <c r="B1262" s="188"/>
      <c r="C1262" s="188"/>
      <c r="D1262" s="203"/>
      <c r="E1262" s="203"/>
      <c r="F1262" s="203"/>
    </row>
    <row r="1263" spans="2:6" ht="15.75">
      <c r="B1263" s="188"/>
      <c r="C1263" s="188"/>
      <c r="D1263" s="203"/>
      <c r="E1263" s="203"/>
      <c r="F1263" s="203"/>
    </row>
    <row r="1264" spans="2:6" ht="15.75">
      <c r="B1264" s="188"/>
      <c r="C1264" s="188"/>
      <c r="D1264" s="203"/>
      <c r="E1264" s="203"/>
      <c r="F1264" s="203"/>
    </row>
    <row r="1265" spans="2:6" ht="15.75">
      <c r="B1265" s="188"/>
      <c r="C1265" s="188"/>
      <c r="D1265" s="203"/>
      <c r="E1265" s="203"/>
      <c r="F1265" s="203"/>
    </row>
    <row r="1266" spans="2:6" ht="15.75">
      <c r="B1266" s="188"/>
      <c r="C1266" s="188"/>
      <c r="D1266" s="203"/>
      <c r="E1266" s="203"/>
      <c r="F1266" s="203"/>
    </row>
    <row r="1267" spans="2:6" ht="15.75">
      <c r="B1267" s="188"/>
      <c r="C1267" s="188"/>
      <c r="D1267" s="203"/>
      <c r="E1267" s="203"/>
      <c r="F1267" s="203"/>
    </row>
    <row r="1268" spans="2:6" ht="15.75">
      <c r="B1268" s="188"/>
      <c r="C1268" s="188"/>
      <c r="D1268" s="203"/>
      <c r="E1268" s="203"/>
      <c r="F1268" s="203"/>
    </row>
    <row r="1269" spans="2:6" ht="15.75">
      <c r="B1269" s="188"/>
      <c r="C1269" s="188"/>
      <c r="D1269" s="203"/>
      <c r="E1269" s="203"/>
      <c r="F1269" s="203"/>
    </row>
    <row r="1270" spans="2:6" ht="15.75">
      <c r="B1270" s="188"/>
      <c r="C1270" s="188"/>
      <c r="D1270" s="203"/>
      <c r="E1270" s="203"/>
      <c r="F1270" s="203"/>
    </row>
    <row r="1271" spans="2:6" ht="15.75">
      <c r="B1271" s="188"/>
      <c r="C1271" s="188"/>
      <c r="D1271" s="203"/>
      <c r="E1271" s="203"/>
      <c r="F1271" s="203"/>
    </row>
    <row r="1272" spans="2:6" ht="15.75">
      <c r="B1272" s="188"/>
      <c r="C1272" s="188"/>
      <c r="D1272" s="203"/>
      <c r="E1272" s="203"/>
      <c r="F1272" s="203"/>
    </row>
    <row r="1273" spans="2:6" ht="15.75">
      <c r="B1273" s="188"/>
      <c r="C1273" s="188"/>
      <c r="D1273" s="203"/>
      <c r="E1273" s="203"/>
      <c r="F1273" s="203"/>
    </row>
    <row r="1274" spans="2:6" ht="15.75">
      <c r="B1274" s="188"/>
      <c r="C1274" s="188"/>
      <c r="D1274" s="203"/>
      <c r="E1274" s="203"/>
      <c r="F1274" s="203"/>
    </row>
    <row r="1275" spans="2:6" ht="15.75">
      <c r="B1275" s="188"/>
      <c r="C1275" s="188"/>
      <c r="D1275" s="203"/>
      <c r="E1275" s="203"/>
      <c r="F1275" s="203"/>
    </row>
    <row r="1276" spans="2:6" ht="15.75">
      <c r="B1276" s="188"/>
      <c r="C1276" s="188"/>
      <c r="D1276" s="203"/>
      <c r="E1276" s="203"/>
      <c r="F1276" s="203"/>
    </row>
    <row r="1277" spans="2:6" ht="15.75">
      <c r="B1277" s="188"/>
      <c r="C1277" s="188"/>
      <c r="D1277" s="203"/>
      <c r="E1277" s="203"/>
      <c r="F1277" s="203"/>
    </row>
    <row r="1278" spans="2:6" ht="15.75">
      <c r="B1278" s="188"/>
      <c r="C1278" s="188"/>
      <c r="D1278" s="203"/>
      <c r="E1278" s="203"/>
      <c r="F1278" s="203"/>
    </row>
    <row r="1279" spans="2:6" ht="15.75">
      <c r="B1279" s="188"/>
      <c r="C1279" s="188"/>
      <c r="D1279" s="203"/>
      <c r="E1279" s="203"/>
      <c r="F1279" s="203"/>
    </row>
    <row r="1280" spans="2:6" ht="15.75">
      <c r="B1280" s="188"/>
      <c r="C1280" s="188"/>
      <c r="D1280" s="203"/>
      <c r="E1280" s="203"/>
      <c r="F1280" s="203"/>
    </row>
    <row r="1281" spans="2:6" ht="15.75">
      <c r="B1281" s="188"/>
      <c r="C1281" s="188"/>
      <c r="D1281" s="203"/>
      <c r="E1281" s="203"/>
      <c r="F1281" s="203"/>
    </row>
    <row r="1282" spans="2:6" ht="15.75">
      <c r="B1282" s="188"/>
      <c r="C1282" s="188"/>
      <c r="D1282" s="203"/>
      <c r="E1282" s="203"/>
      <c r="F1282" s="203"/>
    </row>
    <row r="1283" spans="2:6" ht="15.75">
      <c r="B1283" s="188"/>
      <c r="C1283" s="188"/>
      <c r="D1283" s="203"/>
      <c r="E1283" s="203"/>
      <c r="F1283" s="203"/>
    </row>
    <row r="1284" spans="2:6" ht="15.75">
      <c r="B1284" s="188"/>
      <c r="C1284" s="188"/>
      <c r="D1284" s="203"/>
      <c r="E1284" s="203"/>
      <c r="F1284" s="203"/>
    </row>
    <row r="1285" spans="2:6" ht="15.75">
      <c r="B1285" s="188"/>
      <c r="C1285" s="188"/>
      <c r="D1285" s="203"/>
      <c r="E1285" s="203"/>
      <c r="F1285" s="203"/>
    </row>
    <row r="1286" spans="2:6" ht="15.75">
      <c r="B1286" s="188"/>
      <c r="C1286" s="188"/>
      <c r="D1286" s="203"/>
      <c r="E1286" s="203"/>
      <c r="F1286" s="203"/>
    </row>
    <row r="1287" spans="2:6" ht="15.75">
      <c r="B1287" s="188"/>
      <c r="C1287" s="188"/>
      <c r="D1287" s="203"/>
      <c r="E1287" s="203"/>
      <c r="F1287" s="203"/>
    </row>
    <row r="1288" spans="2:6" ht="15.75">
      <c r="B1288" s="188"/>
      <c r="C1288" s="188"/>
      <c r="D1288" s="203"/>
      <c r="E1288" s="203"/>
      <c r="F1288" s="203"/>
    </row>
    <row r="1289" spans="2:6" ht="15.75">
      <c r="B1289" s="188"/>
      <c r="C1289" s="188"/>
      <c r="D1289" s="203"/>
      <c r="E1289" s="203"/>
      <c r="F1289" s="203"/>
    </row>
    <row r="1290" spans="2:6" ht="15.75">
      <c r="B1290" s="188"/>
      <c r="C1290" s="188"/>
      <c r="D1290" s="203"/>
      <c r="E1290" s="203"/>
      <c r="F1290" s="203"/>
    </row>
    <row r="1291" spans="2:6" ht="15.75">
      <c r="B1291" s="188"/>
      <c r="C1291" s="188"/>
      <c r="D1291" s="203"/>
      <c r="E1291" s="203"/>
      <c r="F1291" s="203"/>
    </row>
    <row r="1292" spans="2:6" ht="15.75">
      <c r="B1292" s="188"/>
      <c r="C1292" s="188"/>
      <c r="D1292" s="203"/>
      <c r="E1292" s="203"/>
      <c r="F1292" s="203"/>
    </row>
    <row r="1293" spans="2:6" ht="15.75">
      <c r="B1293" s="188"/>
      <c r="C1293" s="188"/>
      <c r="D1293" s="203"/>
      <c r="E1293" s="203"/>
      <c r="F1293" s="203"/>
    </row>
    <row r="1294" spans="2:6" ht="15.75">
      <c r="B1294" s="188"/>
      <c r="C1294" s="188"/>
      <c r="D1294" s="203"/>
      <c r="E1294" s="203"/>
      <c r="F1294" s="203"/>
    </row>
    <row r="1295" spans="2:6" ht="15.75">
      <c r="B1295" s="188"/>
      <c r="C1295" s="188"/>
      <c r="D1295" s="203"/>
      <c r="E1295" s="203"/>
      <c r="F1295" s="203"/>
    </row>
    <row r="1296" spans="2:6" ht="15.75">
      <c r="B1296" s="188"/>
      <c r="C1296" s="188"/>
      <c r="D1296" s="203"/>
      <c r="E1296" s="203"/>
      <c r="F1296" s="203"/>
    </row>
    <row r="1297" spans="2:6" ht="15.75">
      <c r="B1297" s="188"/>
      <c r="C1297" s="188"/>
      <c r="D1297" s="203"/>
      <c r="E1297" s="203"/>
      <c r="F1297" s="203"/>
    </row>
    <row r="1298" spans="2:6" ht="15.75">
      <c r="B1298" s="188"/>
      <c r="C1298" s="188"/>
      <c r="D1298" s="203"/>
      <c r="E1298" s="203"/>
      <c r="F1298" s="203"/>
    </row>
    <row r="1299" spans="2:6" ht="15.75">
      <c r="B1299" s="188"/>
      <c r="C1299" s="188"/>
      <c r="D1299" s="203"/>
      <c r="E1299" s="203"/>
      <c r="F1299" s="203"/>
    </row>
    <row r="1300" spans="2:6" ht="15.75">
      <c r="B1300" s="188"/>
      <c r="C1300" s="188"/>
      <c r="D1300" s="203"/>
      <c r="E1300" s="203"/>
      <c r="F1300" s="203"/>
    </row>
    <row r="1301" spans="2:6" ht="15.75">
      <c r="B1301" s="188"/>
      <c r="C1301" s="188"/>
      <c r="D1301" s="203"/>
      <c r="E1301" s="203"/>
      <c r="F1301" s="203"/>
    </row>
    <row r="1302" spans="2:6" ht="15.75">
      <c r="B1302" s="188"/>
      <c r="C1302" s="188"/>
      <c r="D1302" s="203"/>
      <c r="E1302" s="203"/>
      <c r="F1302" s="203"/>
    </row>
    <row r="1303" spans="2:6" ht="15.75">
      <c r="B1303" s="188"/>
      <c r="C1303" s="188"/>
      <c r="D1303" s="203"/>
      <c r="E1303" s="203"/>
      <c r="F1303" s="203"/>
    </row>
    <row r="1304" spans="2:6" ht="15.75">
      <c r="B1304" s="188"/>
      <c r="C1304" s="188"/>
      <c r="D1304" s="203"/>
      <c r="E1304" s="203"/>
      <c r="F1304" s="203"/>
    </row>
    <row r="1305" spans="2:6" ht="15.75">
      <c r="B1305" s="188"/>
      <c r="C1305" s="188"/>
      <c r="D1305" s="203"/>
      <c r="E1305" s="203"/>
      <c r="F1305" s="203"/>
    </row>
    <row r="1306" spans="2:6" ht="15.75">
      <c r="B1306" s="188"/>
      <c r="C1306" s="188"/>
      <c r="D1306" s="203"/>
      <c r="E1306" s="203"/>
      <c r="F1306" s="203"/>
    </row>
    <row r="1307" spans="2:6" ht="15.75">
      <c r="B1307" s="188"/>
      <c r="C1307" s="188"/>
      <c r="D1307" s="203"/>
      <c r="E1307" s="203"/>
      <c r="F1307" s="203"/>
    </row>
    <row r="1308" spans="2:6" ht="15.75">
      <c r="B1308" s="188"/>
      <c r="C1308" s="188"/>
      <c r="D1308" s="203"/>
      <c r="E1308" s="203"/>
      <c r="F1308" s="203"/>
    </row>
    <row r="1309" spans="2:6" ht="15.75">
      <c r="B1309" s="188"/>
      <c r="C1309" s="188"/>
      <c r="D1309" s="203"/>
      <c r="E1309" s="203"/>
      <c r="F1309" s="203"/>
    </row>
    <row r="1310" spans="2:6" ht="15.75">
      <c r="B1310" s="188"/>
      <c r="C1310" s="188"/>
      <c r="D1310" s="203"/>
      <c r="E1310" s="203"/>
      <c r="F1310" s="203"/>
    </row>
    <row r="1311" spans="2:6" ht="15.75">
      <c r="B1311" s="188"/>
      <c r="C1311" s="188"/>
      <c r="D1311" s="203"/>
      <c r="E1311" s="203"/>
      <c r="F1311" s="203"/>
    </row>
    <row r="1312" spans="2:6" ht="15.75">
      <c r="B1312" s="188"/>
      <c r="C1312" s="188"/>
      <c r="D1312" s="203"/>
      <c r="E1312" s="203"/>
      <c r="F1312" s="203"/>
    </row>
    <row r="1313" spans="2:6" ht="15.75">
      <c r="B1313" s="188"/>
      <c r="C1313" s="188"/>
      <c r="D1313" s="203"/>
      <c r="E1313" s="203"/>
      <c r="F1313" s="203"/>
    </row>
    <row r="1314" spans="2:6" ht="15.75">
      <c r="B1314" s="188"/>
      <c r="C1314" s="188"/>
      <c r="D1314" s="203"/>
      <c r="E1314" s="203"/>
      <c r="F1314" s="203"/>
    </row>
    <row r="1315" spans="2:6" ht="15.75">
      <c r="B1315" s="188"/>
      <c r="C1315" s="188"/>
      <c r="D1315" s="203"/>
      <c r="E1315" s="203"/>
      <c r="F1315" s="203"/>
    </row>
    <row r="1316" spans="2:6" ht="15.75">
      <c r="B1316" s="188"/>
      <c r="C1316" s="188"/>
      <c r="D1316" s="203"/>
      <c r="E1316" s="203"/>
      <c r="F1316" s="203"/>
    </row>
    <row r="1317" spans="2:6" ht="15.75">
      <c r="B1317" s="188"/>
      <c r="C1317" s="188"/>
      <c r="D1317" s="203"/>
      <c r="E1317" s="203"/>
      <c r="F1317" s="203"/>
    </row>
    <row r="1318" spans="2:6" ht="15.75">
      <c r="B1318" s="188"/>
      <c r="C1318" s="188"/>
      <c r="D1318" s="203"/>
      <c r="E1318" s="203"/>
      <c r="F1318" s="203"/>
    </row>
    <row r="1319" spans="2:6" ht="15.75">
      <c r="B1319" s="188"/>
      <c r="C1319" s="188"/>
      <c r="D1319" s="203"/>
      <c r="E1319" s="203"/>
      <c r="F1319" s="203"/>
    </row>
    <row r="1320" spans="2:6" ht="15.75">
      <c r="B1320" s="188"/>
      <c r="C1320" s="188"/>
      <c r="D1320" s="203"/>
      <c r="E1320" s="203"/>
      <c r="F1320" s="203"/>
    </row>
    <row r="1321" spans="2:6" ht="15.75">
      <c r="B1321" s="188"/>
      <c r="C1321" s="188"/>
      <c r="D1321" s="203"/>
      <c r="E1321" s="203"/>
      <c r="F1321" s="203"/>
    </row>
    <row r="1322" spans="2:6" ht="15.75">
      <c r="B1322" s="188"/>
      <c r="C1322" s="188"/>
      <c r="D1322" s="203"/>
      <c r="E1322" s="203"/>
      <c r="F1322" s="203"/>
    </row>
    <row r="1323" spans="2:6" ht="15.75">
      <c r="B1323" s="188"/>
      <c r="C1323" s="188"/>
      <c r="D1323" s="203"/>
      <c r="E1323" s="203"/>
      <c r="F1323" s="203"/>
    </row>
    <row r="1324" spans="2:6" ht="15.75">
      <c r="B1324" s="188"/>
      <c r="C1324" s="188"/>
      <c r="D1324" s="203"/>
      <c r="E1324" s="203"/>
      <c r="F1324" s="203"/>
    </row>
    <row r="1325" spans="2:6" ht="15.75">
      <c r="B1325" s="188"/>
      <c r="C1325" s="188"/>
      <c r="D1325" s="203"/>
      <c r="E1325" s="203"/>
      <c r="F1325" s="203"/>
    </row>
    <row r="1326" spans="2:6" ht="15.75">
      <c r="B1326" s="188"/>
      <c r="C1326" s="188"/>
      <c r="D1326" s="203"/>
      <c r="E1326" s="203"/>
      <c r="F1326" s="203"/>
    </row>
    <row r="1327" spans="2:6" ht="15.75">
      <c r="B1327" s="188"/>
      <c r="C1327" s="188"/>
      <c r="D1327" s="203"/>
      <c r="E1327" s="203"/>
      <c r="F1327" s="203"/>
    </row>
    <row r="1328" spans="2:6" ht="15.75">
      <c r="B1328" s="188"/>
      <c r="C1328" s="188"/>
      <c r="D1328" s="203"/>
      <c r="E1328" s="203"/>
      <c r="F1328" s="203"/>
    </row>
    <row r="1329" spans="2:6" ht="15.75">
      <c r="B1329" s="188"/>
      <c r="C1329" s="188"/>
      <c r="D1329" s="203"/>
      <c r="E1329" s="203"/>
      <c r="F1329" s="203"/>
    </row>
    <row r="1330" spans="2:6" ht="15.75">
      <c r="B1330" s="188"/>
      <c r="C1330" s="188"/>
      <c r="D1330" s="203"/>
      <c r="E1330" s="203"/>
      <c r="F1330" s="203"/>
    </row>
    <row r="1331" spans="2:6" ht="15.75">
      <c r="B1331" s="188"/>
      <c r="C1331" s="188"/>
      <c r="D1331" s="203"/>
      <c r="E1331" s="203"/>
      <c r="F1331" s="203"/>
    </row>
    <row r="1332" spans="2:6" ht="15.75">
      <c r="B1332" s="188"/>
      <c r="C1332" s="188"/>
      <c r="D1332" s="203"/>
      <c r="E1332" s="203"/>
      <c r="F1332" s="203"/>
    </row>
    <row r="1333" spans="2:6" ht="15.75">
      <c r="B1333" s="188"/>
      <c r="C1333" s="188"/>
      <c r="D1333" s="203"/>
      <c r="E1333" s="203"/>
      <c r="F1333" s="203"/>
    </row>
    <row r="1334" spans="2:6" ht="15.75">
      <c r="B1334" s="188"/>
      <c r="C1334" s="188"/>
      <c r="D1334" s="203"/>
      <c r="E1334" s="203"/>
      <c r="F1334" s="203"/>
    </row>
    <row r="1335" spans="2:6" ht="15.75">
      <c r="B1335" s="188"/>
      <c r="C1335" s="188"/>
      <c r="D1335" s="203"/>
      <c r="E1335" s="203"/>
      <c r="F1335" s="203"/>
    </row>
    <row r="1336" spans="2:6" ht="15.75">
      <c r="B1336" s="188"/>
      <c r="C1336" s="188"/>
      <c r="D1336" s="203"/>
      <c r="E1336" s="203"/>
      <c r="F1336" s="203"/>
    </row>
    <row r="1337" spans="2:6" ht="15.75">
      <c r="B1337" s="188"/>
      <c r="C1337" s="188"/>
      <c r="D1337" s="203"/>
      <c r="E1337" s="203"/>
      <c r="F1337" s="203"/>
    </row>
    <row r="1338" spans="2:6" ht="15.75">
      <c r="B1338" s="188"/>
      <c r="C1338" s="188"/>
      <c r="D1338" s="203"/>
      <c r="E1338" s="203"/>
      <c r="F1338" s="203"/>
    </row>
    <row r="1339" spans="2:6" ht="15.75">
      <c r="B1339" s="188"/>
      <c r="C1339" s="188"/>
      <c r="D1339" s="203"/>
      <c r="E1339" s="203"/>
      <c r="F1339" s="203"/>
    </row>
    <row r="1340" spans="2:6" ht="15.75">
      <c r="B1340" s="188"/>
      <c r="C1340" s="188"/>
      <c r="D1340" s="203"/>
      <c r="E1340" s="203"/>
      <c r="F1340" s="203"/>
    </row>
    <row r="1341" spans="2:6" ht="15.75">
      <c r="B1341" s="188"/>
      <c r="C1341" s="188"/>
      <c r="D1341" s="203"/>
      <c r="E1341" s="203"/>
      <c r="F1341" s="203"/>
    </row>
    <row r="1342" spans="2:6" ht="15.75">
      <c r="B1342" s="188"/>
      <c r="C1342" s="188"/>
      <c r="D1342" s="203"/>
      <c r="E1342" s="203"/>
      <c r="F1342" s="203"/>
    </row>
    <row r="1343" spans="2:6" ht="15.75">
      <c r="B1343" s="188"/>
      <c r="C1343" s="188"/>
      <c r="D1343" s="203"/>
      <c r="E1343" s="203"/>
      <c r="F1343" s="203"/>
    </row>
    <row r="1344" spans="2:6" ht="15.75">
      <c r="B1344" s="188"/>
      <c r="C1344" s="188"/>
      <c r="D1344" s="203"/>
      <c r="E1344" s="203"/>
      <c r="F1344" s="203"/>
    </row>
    <row r="1345" spans="2:6" ht="15.75">
      <c r="B1345" s="188"/>
      <c r="C1345" s="188"/>
      <c r="D1345" s="203"/>
      <c r="E1345" s="203"/>
      <c r="F1345" s="203"/>
    </row>
    <row r="1346" spans="2:6" ht="15.75">
      <c r="B1346" s="188"/>
      <c r="C1346" s="188"/>
      <c r="D1346" s="203"/>
      <c r="E1346" s="203"/>
      <c r="F1346" s="203"/>
    </row>
    <row r="1347" spans="2:6" ht="15.75">
      <c r="B1347" s="188"/>
      <c r="C1347" s="188"/>
      <c r="D1347" s="203"/>
      <c r="E1347" s="203"/>
      <c r="F1347" s="203"/>
    </row>
    <row r="1348" spans="2:6" ht="15.75">
      <c r="B1348" s="188"/>
      <c r="C1348" s="188"/>
      <c r="D1348" s="203"/>
      <c r="E1348" s="203"/>
      <c r="F1348" s="203"/>
    </row>
    <row r="1349" spans="2:6" ht="15.75">
      <c r="B1349" s="188"/>
      <c r="C1349" s="188"/>
      <c r="D1349" s="203"/>
      <c r="E1349" s="203"/>
      <c r="F1349" s="203"/>
    </row>
    <row r="1350" spans="2:6" ht="15.75">
      <c r="B1350" s="188"/>
      <c r="C1350" s="188"/>
      <c r="D1350" s="203"/>
      <c r="E1350" s="203"/>
      <c r="F1350" s="203"/>
    </row>
    <row r="1351" spans="2:6" ht="15.75">
      <c r="B1351" s="188"/>
      <c r="C1351" s="188"/>
      <c r="D1351" s="203"/>
      <c r="E1351" s="203"/>
      <c r="F1351" s="203"/>
    </row>
    <row r="1352" spans="2:6" ht="15.75">
      <c r="B1352" s="188"/>
      <c r="C1352" s="188"/>
      <c r="D1352" s="203"/>
      <c r="E1352" s="203"/>
      <c r="F1352" s="203"/>
    </row>
    <row r="1353" spans="2:6" ht="15.75">
      <c r="B1353" s="188"/>
      <c r="C1353" s="188"/>
      <c r="D1353" s="203"/>
      <c r="E1353" s="203"/>
      <c r="F1353" s="203"/>
    </row>
    <row r="1354" spans="2:6" ht="15.75">
      <c r="B1354" s="188"/>
      <c r="C1354" s="188"/>
      <c r="D1354" s="203"/>
      <c r="E1354" s="203"/>
      <c r="F1354" s="203"/>
    </row>
    <row r="1355" spans="2:6" ht="15.75">
      <c r="B1355" s="188"/>
      <c r="C1355" s="188"/>
      <c r="D1355" s="203"/>
      <c r="E1355" s="203"/>
      <c r="F1355" s="203"/>
    </row>
    <row r="1356" spans="2:6" ht="15.75">
      <c r="B1356" s="188"/>
      <c r="C1356" s="188"/>
      <c r="D1356" s="203"/>
      <c r="E1356" s="203"/>
      <c r="F1356" s="203"/>
    </row>
    <row r="1357" spans="2:6" ht="15.75">
      <c r="B1357" s="188"/>
      <c r="C1357" s="188"/>
      <c r="D1357" s="203"/>
      <c r="E1357" s="203"/>
      <c r="F1357" s="203"/>
    </row>
    <row r="1358" spans="2:6" ht="15.75">
      <c r="B1358" s="188"/>
      <c r="C1358" s="188"/>
      <c r="D1358" s="203"/>
      <c r="E1358" s="203"/>
      <c r="F1358" s="203"/>
    </row>
    <row r="1359" spans="2:6" ht="15.75">
      <c r="B1359" s="188"/>
      <c r="C1359" s="188"/>
      <c r="D1359" s="203"/>
      <c r="E1359" s="203"/>
      <c r="F1359" s="203"/>
    </row>
    <row r="1360" spans="2:6" ht="15.75">
      <c r="B1360" s="188"/>
      <c r="C1360" s="188"/>
      <c r="D1360" s="203"/>
      <c r="E1360" s="203"/>
      <c r="F1360" s="203"/>
    </row>
    <row r="1361" spans="2:6" ht="15.75">
      <c r="B1361" s="188"/>
      <c r="C1361" s="188"/>
      <c r="D1361" s="203"/>
      <c r="E1361" s="203"/>
      <c r="F1361" s="203"/>
    </row>
    <row r="1362" spans="2:6" ht="15.75">
      <c r="B1362" s="188"/>
      <c r="C1362" s="188"/>
      <c r="D1362" s="203"/>
      <c r="E1362" s="203"/>
      <c r="F1362" s="203"/>
    </row>
    <row r="1363" spans="2:6" ht="15.75">
      <c r="B1363" s="188"/>
      <c r="C1363" s="188"/>
      <c r="D1363" s="203"/>
      <c r="E1363" s="203"/>
      <c r="F1363" s="203"/>
    </row>
    <row r="1364" spans="2:6" ht="15.75">
      <c r="B1364" s="188"/>
      <c r="C1364" s="188"/>
      <c r="D1364" s="203"/>
      <c r="E1364" s="203"/>
      <c r="F1364" s="203"/>
    </row>
    <row r="1365" spans="2:6" ht="15.75">
      <c r="B1365" s="188"/>
      <c r="C1365" s="188"/>
      <c r="D1365" s="203"/>
      <c r="E1365" s="203"/>
      <c r="F1365" s="203"/>
    </row>
    <row r="1366" spans="2:6" ht="15.75">
      <c r="B1366" s="188"/>
      <c r="C1366" s="188"/>
      <c r="D1366" s="203"/>
      <c r="E1366" s="203"/>
      <c r="F1366" s="203"/>
    </row>
    <row r="1367" spans="2:6" ht="15.75">
      <c r="B1367" s="188"/>
      <c r="C1367" s="188"/>
      <c r="D1367" s="203"/>
      <c r="E1367" s="203"/>
      <c r="F1367" s="203"/>
    </row>
    <row r="1368" spans="2:6" ht="15.75">
      <c r="B1368" s="188"/>
      <c r="C1368" s="188"/>
      <c r="D1368" s="203"/>
      <c r="E1368" s="203"/>
      <c r="F1368" s="203"/>
    </row>
    <row r="1369" spans="2:6" ht="15.75">
      <c r="B1369" s="188"/>
      <c r="C1369" s="188"/>
      <c r="D1369" s="203"/>
      <c r="E1369" s="203"/>
      <c r="F1369" s="203"/>
    </row>
    <row r="1370" spans="2:6" ht="15.75">
      <c r="B1370" s="188"/>
      <c r="C1370" s="188"/>
      <c r="D1370" s="203"/>
      <c r="E1370" s="203"/>
      <c r="F1370" s="203"/>
    </row>
    <row r="1371" spans="2:6" ht="15.75">
      <c r="B1371" s="188"/>
      <c r="C1371" s="188"/>
      <c r="D1371" s="203"/>
      <c r="E1371" s="203"/>
      <c r="F1371" s="203"/>
    </row>
    <row r="1372" spans="2:6" ht="15.75">
      <c r="B1372" s="188"/>
      <c r="C1372" s="188"/>
      <c r="D1372" s="203"/>
      <c r="E1372" s="203"/>
      <c r="F1372" s="203"/>
    </row>
    <row r="1373" spans="2:6" ht="15.75">
      <c r="B1373" s="188"/>
      <c r="C1373" s="188"/>
      <c r="D1373" s="203"/>
      <c r="E1373" s="203"/>
      <c r="F1373" s="203"/>
    </row>
    <row r="1374" spans="2:6" ht="15.75">
      <c r="B1374" s="188"/>
      <c r="C1374" s="188"/>
      <c r="D1374" s="203"/>
      <c r="E1374" s="203"/>
      <c r="F1374" s="203"/>
    </row>
    <row r="1375" spans="2:6" ht="15.75">
      <c r="B1375" s="188"/>
      <c r="C1375" s="188"/>
      <c r="D1375" s="203"/>
      <c r="E1375" s="203"/>
      <c r="F1375" s="203"/>
    </row>
    <row r="1376" spans="2:6" ht="15.75">
      <c r="B1376" s="188"/>
      <c r="C1376" s="188"/>
      <c r="D1376" s="203"/>
      <c r="E1376" s="203"/>
      <c r="F1376" s="203"/>
    </row>
    <row r="1377" spans="2:6" ht="15.75">
      <c r="B1377" s="188"/>
      <c r="C1377" s="188"/>
      <c r="D1377" s="203"/>
      <c r="E1377" s="203"/>
      <c r="F1377" s="203"/>
    </row>
    <row r="1378" spans="2:6" ht="15.75">
      <c r="B1378" s="188"/>
      <c r="C1378" s="188"/>
      <c r="D1378" s="203"/>
      <c r="E1378" s="203"/>
      <c r="F1378" s="203"/>
    </row>
    <row r="1379" spans="2:6" ht="15.75">
      <c r="B1379" s="188"/>
      <c r="C1379" s="188"/>
      <c r="D1379" s="203"/>
      <c r="E1379" s="203"/>
      <c r="F1379" s="203"/>
    </row>
    <row r="1380" spans="2:6" ht="15.75">
      <c r="B1380" s="188"/>
      <c r="C1380" s="188"/>
      <c r="D1380" s="203"/>
      <c r="E1380" s="203"/>
      <c r="F1380" s="203"/>
    </row>
    <row r="1381" spans="2:6" ht="15.75">
      <c r="B1381" s="188"/>
      <c r="C1381" s="188"/>
      <c r="D1381" s="203"/>
      <c r="E1381" s="203"/>
      <c r="F1381" s="203"/>
    </row>
    <row r="1382" spans="2:6" ht="15.75">
      <c r="B1382" s="188"/>
      <c r="C1382" s="188"/>
      <c r="D1382" s="203"/>
      <c r="E1382" s="203"/>
      <c r="F1382" s="203"/>
    </row>
    <row r="1383" spans="2:6" ht="15.75">
      <c r="B1383" s="188"/>
      <c r="C1383" s="188"/>
      <c r="D1383" s="203"/>
      <c r="E1383" s="203"/>
      <c r="F1383" s="203"/>
    </row>
    <row r="1384" spans="2:6" ht="15.75">
      <c r="B1384" s="188"/>
      <c r="C1384" s="188"/>
      <c r="D1384" s="203"/>
      <c r="E1384" s="203"/>
      <c r="F1384" s="203"/>
    </row>
    <row r="1385" spans="2:6" ht="15.75">
      <c r="B1385" s="188"/>
      <c r="C1385" s="188"/>
      <c r="D1385" s="203"/>
      <c r="E1385" s="203"/>
      <c r="F1385" s="203"/>
    </row>
    <row r="1386" spans="2:6" ht="15.75">
      <c r="B1386" s="188"/>
      <c r="C1386" s="188"/>
      <c r="D1386" s="203"/>
      <c r="E1386" s="203"/>
      <c r="F1386" s="203"/>
    </row>
    <row r="1387" spans="2:6" ht="15.75">
      <c r="B1387" s="188"/>
      <c r="C1387" s="188"/>
      <c r="D1387" s="203"/>
      <c r="E1387" s="203"/>
      <c r="F1387" s="203"/>
    </row>
    <row r="1388" spans="2:6" ht="15.75">
      <c r="B1388" s="188"/>
      <c r="C1388" s="188"/>
      <c r="D1388" s="203"/>
      <c r="E1388" s="203"/>
      <c r="F1388" s="203"/>
    </row>
    <row r="1389" spans="2:6" ht="15.75">
      <c r="B1389" s="188"/>
      <c r="C1389" s="188"/>
      <c r="D1389" s="203"/>
      <c r="E1389" s="203"/>
      <c r="F1389" s="203"/>
    </row>
    <row r="1390" spans="2:6" ht="15.75">
      <c r="B1390" s="188"/>
      <c r="C1390" s="188"/>
      <c r="D1390" s="203"/>
      <c r="E1390" s="203"/>
      <c r="F1390" s="203"/>
    </row>
    <row r="1391" spans="2:6" ht="15.75">
      <c r="B1391" s="188"/>
      <c r="C1391" s="188"/>
      <c r="D1391" s="203"/>
      <c r="E1391" s="203"/>
      <c r="F1391" s="203"/>
    </row>
    <row r="1392" spans="2:6" ht="15.75">
      <c r="B1392" s="188"/>
      <c r="C1392" s="188"/>
      <c r="D1392" s="203"/>
      <c r="E1392" s="203"/>
      <c r="F1392" s="203"/>
    </row>
    <row r="1393" spans="2:6" ht="15.75">
      <c r="B1393" s="188"/>
      <c r="C1393" s="188"/>
      <c r="D1393" s="203"/>
      <c r="E1393" s="203"/>
      <c r="F1393" s="203"/>
    </row>
    <row r="1394" spans="2:6" ht="15.75">
      <c r="B1394" s="188"/>
      <c r="C1394" s="188"/>
      <c r="D1394" s="203"/>
      <c r="E1394" s="203"/>
      <c r="F1394" s="203"/>
    </row>
    <row r="1395" spans="2:6" ht="15.75">
      <c r="B1395" s="188"/>
      <c r="C1395" s="188"/>
      <c r="D1395" s="203"/>
      <c r="E1395" s="203"/>
      <c r="F1395" s="203"/>
    </row>
    <row r="1396" spans="2:6" ht="15.75">
      <c r="B1396" s="188"/>
      <c r="C1396" s="188"/>
      <c r="D1396" s="203"/>
      <c r="E1396" s="203"/>
      <c r="F1396" s="203"/>
    </row>
    <row r="1397" spans="2:6" ht="15.75">
      <c r="B1397" s="188"/>
      <c r="C1397" s="188"/>
      <c r="D1397" s="203"/>
      <c r="E1397" s="203"/>
      <c r="F1397" s="203"/>
    </row>
    <row r="1398" spans="2:6" ht="15.75">
      <c r="B1398" s="188"/>
      <c r="C1398" s="188"/>
      <c r="D1398" s="203"/>
      <c r="E1398" s="203"/>
      <c r="F1398" s="203"/>
    </row>
    <row r="1399" spans="2:6" ht="15.75">
      <c r="B1399" s="188"/>
      <c r="C1399" s="188"/>
      <c r="D1399" s="203"/>
      <c r="E1399" s="203"/>
      <c r="F1399" s="203"/>
    </row>
    <row r="1400" spans="2:6" ht="15.75">
      <c r="B1400" s="188"/>
      <c r="C1400" s="188"/>
      <c r="D1400" s="203"/>
      <c r="E1400" s="203"/>
      <c r="F1400" s="203"/>
    </row>
    <row r="1401" spans="2:6" ht="15.75">
      <c r="B1401" s="188"/>
      <c r="C1401" s="188"/>
      <c r="D1401" s="203"/>
      <c r="E1401" s="203"/>
      <c r="F1401" s="203"/>
    </row>
    <row r="1402" spans="2:6" ht="15.75">
      <c r="B1402" s="188"/>
      <c r="C1402" s="188"/>
      <c r="D1402" s="203"/>
      <c r="E1402" s="203"/>
      <c r="F1402" s="203"/>
    </row>
    <row r="1403" spans="2:6" ht="15.75">
      <c r="B1403" s="188"/>
      <c r="C1403" s="188"/>
      <c r="D1403" s="203"/>
      <c r="E1403" s="203"/>
      <c r="F1403" s="203"/>
    </row>
    <row r="1404" spans="2:6" ht="15.75">
      <c r="B1404" s="188"/>
      <c r="C1404" s="188"/>
      <c r="D1404" s="203"/>
      <c r="E1404" s="203"/>
      <c r="F1404" s="203"/>
    </row>
    <row r="1405" spans="2:6" ht="15.75">
      <c r="B1405" s="188"/>
      <c r="C1405" s="188"/>
      <c r="D1405" s="203"/>
      <c r="E1405" s="203"/>
      <c r="F1405" s="203"/>
    </row>
    <row r="1406" spans="2:6" ht="15.75">
      <c r="B1406" s="188"/>
      <c r="C1406" s="188"/>
      <c r="D1406" s="203"/>
      <c r="E1406" s="203"/>
      <c r="F1406" s="203"/>
    </row>
    <row r="1407" spans="2:6" ht="15.75">
      <c r="B1407" s="188"/>
      <c r="C1407" s="188"/>
      <c r="D1407" s="203"/>
      <c r="E1407" s="203"/>
      <c r="F1407" s="203"/>
    </row>
    <row r="1408" spans="2:6" ht="15.75">
      <c r="B1408" s="188"/>
      <c r="C1408" s="188"/>
      <c r="D1408" s="203"/>
      <c r="E1408" s="203"/>
      <c r="F1408" s="203"/>
    </row>
    <row r="1409" spans="2:6" ht="15.75">
      <c r="B1409" s="188"/>
      <c r="C1409" s="188"/>
      <c r="D1409" s="203"/>
      <c r="E1409" s="203"/>
      <c r="F1409" s="203"/>
    </row>
    <row r="1410" spans="2:6" ht="15.75">
      <c r="B1410" s="188"/>
      <c r="C1410" s="188"/>
      <c r="D1410" s="203"/>
      <c r="E1410" s="203"/>
      <c r="F1410" s="203"/>
    </row>
    <row r="1411" spans="2:6" ht="15.75">
      <c r="B1411" s="188"/>
      <c r="C1411" s="188"/>
      <c r="D1411" s="203"/>
      <c r="E1411" s="203"/>
      <c r="F1411" s="203"/>
    </row>
    <row r="1412" spans="2:6" ht="15.75">
      <c r="B1412" s="188"/>
      <c r="C1412" s="188"/>
      <c r="D1412" s="203"/>
      <c r="E1412" s="203"/>
      <c r="F1412" s="203"/>
    </row>
    <row r="1413" spans="2:6" ht="15.75">
      <c r="B1413" s="188"/>
      <c r="C1413" s="188"/>
      <c r="D1413" s="203"/>
      <c r="E1413" s="203"/>
      <c r="F1413" s="203"/>
    </row>
    <row r="1414" spans="2:6" ht="15.75">
      <c r="B1414" s="188"/>
      <c r="C1414" s="188"/>
      <c r="D1414" s="203"/>
      <c r="E1414" s="203"/>
      <c r="F1414" s="203"/>
    </row>
    <row r="1415" spans="2:6" ht="15.75">
      <c r="B1415" s="188"/>
      <c r="C1415" s="188"/>
      <c r="D1415" s="203"/>
      <c r="E1415" s="203"/>
      <c r="F1415" s="203"/>
    </row>
    <row r="1416" spans="2:6" ht="15.75">
      <c r="B1416" s="188"/>
      <c r="C1416" s="188"/>
      <c r="D1416" s="203"/>
      <c r="E1416" s="203"/>
      <c r="F1416" s="203"/>
    </row>
    <row r="1417" spans="2:6" ht="15.75">
      <c r="B1417" s="188"/>
      <c r="C1417" s="188"/>
      <c r="D1417" s="203"/>
      <c r="E1417" s="203"/>
      <c r="F1417" s="203"/>
    </row>
    <row r="1418" spans="2:6" ht="15.75">
      <c r="B1418" s="188"/>
      <c r="C1418" s="188"/>
      <c r="D1418" s="203"/>
      <c r="E1418" s="203"/>
      <c r="F1418" s="203"/>
    </row>
    <row r="1419" spans="2:6" ht="15.75">
      <c r="B1419" s="188"/>
      <c r="C1419" s="188"/>
      <c r="D1419" s="203"/>
      <c r="E1419" s="203"/>
      <c r="F1419" s="203"/>
    </row>
    <row r="1420" spans="2:6" ht="15.75">
      <c r="B1420" s="188"/>
      <c r="C1420" s="188"/>
      <c r="D1420" s="203"/>
      <c r="E1420" s="203"/>
      <c r="F1420" s="203"/>
    </row>
    <row r="1421" spans="2:6" ht="15.75">
      <c r="B1421" s="188"/>
      <c r="C1421" s="188"/>
      <c r="D1421" s="203"/>
      <c r="E1421" s="203"/>
      <c r="F1421" s="203"/>
    </row>
    <row r="1422" spans="2:6" ht="15.75">
      <c r="B1422" s="188"/>
      <c r="C1422" s="188"/>
      <c r="D1422" s="203"/>
      <c r="E1422" s="203"/>
      <c r="F1422" s="203"/>
    </row>
    <row r="1423" spans="2:6" ht="15.75">
      <c r="B1423" s="188"/>
      <c r="C1423" s="188"/>
      <c r="D1423" s="203"/>
      <c r="E1423" s="203"/>
      <c r="F1423" s="203"/>
    </row>
    <row r="1424" spans="2:6" ht="15.75">
      <c r="B1424" s="188"/>
      <c r="C1424" s="188"/>
      <c r="D1424" s="203"/>
      <c r="E1424" s="203"/>
      <c r="F1424" s="203"/>
    </row>
    <row r="1425" spans="2:6" ht="15.75">
      <c r="B1425" s="188"/>
      <c r="C1425" s="188"/>
      <c r="D1425" s="203"/>
      <c r="E1425" s="203"/>
      <c r="F1425" s="203"/>
    </row>
    <row r="1426" spans="2:6" ht="15.75">
      <c r="B1426" s="188"/>
      <c r="C1426" s="188"/>
      <c r="D1426" s="203"/>
      <c r="E1426" s="203"/>
      <c r="F1426" s="203"/>
    </row>
    <row r="1427" spans="2:6" ht="15.75">
      <c r="B1427" s="188"/>
      <c r="C1427" s="188"/>
      <c r="D1427" s="203"/>
      <c r="E1427" s="203"/>
      <c r="F1427" s="203"/>
    </row>
    <row r="1428" spans="2:6" ht="15.75">
      <c r="B1428" s="188"/>
      <c r="C1428" s="188"/>
      <c r="D1428" s="203"/>
      <c r="E1428" s="203"/>
      <c r="F1428" s="203"/>
    </row>
    <row r="1429" spans="2:6" ht="15.75">
      <c r="B1429" s="188"/>
      <c r="C1429" s="188"/>
      <c r="D1429" s="203"/>
      <c r="E1429" s="203"/>
      <c r="F1429" s="203"/>
    </row>
    <row r="1430" spans="2:6" ht="15.75">
      <c r="B1430" s="188"/>
      <c r="C1430" s="188"/>
      <c r="D1430" s="203"/>
      <c r="E1430" s="203"/>
      <c r="F1430" s="203"/>
    </row>
    <row r="1431" spans="2:6" ht="15.75">
      <c r="B1431" s="188"/>
      <c r="C1431" s="188"/>
      <c r="D1431" s="203"/>
      <c r="E1431" s="203"/>
      <c r="F1431" s="203"/>
    </row>
    <row r="1432" spans="2:6" ht="15.75">
      <c r="B1432" s="188"/>
      <c r="C1432" s="188"/>
      <c r="D1432" s="203"/>
      <c r="E1432" s="203"/>
      <c r="F1432" s="203"/>
    </row>
    <row r="1433" spans="2:6" ht="15.75">
      <c r="B1433" s="188"/>
      <c r="C1433" s="188"/>
      <c r="D1433" s="203"/>
      <c r="E1433" s="203"/>
      <c r="F1433" s="203"/>
    </row>
    <row r="1434" spans="2:6" ht="15.75">
      <c r="B1434" s="188"/>
      <c r="C1434" s="188"/>
      <c r="D1434" s="203"/>
      <c r="E1434" s="203"/>
      <c r="F1434" s="203"/>
    </row>
    <row r="1435" spans="2:6" ht="15.75">
      <c r="B1435" s="188"/>
      <c r="C1435" s="188"/>
      <c r="D1435" s="203"/>
      <c r="E1435" s="203"/>
      <c r="F1435" s="203"/>
    </row>
    <row r="1436" spans="2:6" ht="15.75">
      <c r="B1436" s="188"/>
      <c r="C1436" s="188"/>
      <c r="D1436" s="203"/>
      <c r="E1436" s="203"/>
      <c r="F1436" s="203"/>
    </row>
    <row r="1437" spans="2:6" ht="15.75">
      <c r="B1437" s="188"/>
      <c r="C1437" s="188"/>
      <c r="D1437" s="203"/>
      <c r="E1437" s="203"/>
      <c r="F1437" s="203"/>
    </row>
    <row r="1438" spans="2:6" ht="15.75">
      <c r="B1438" s="188"/>
      <c r="C1438" s="188"/>
      <c r="D1438" s="203"/>
      <c r="E1438" s="203"/>
      <c r="F1438" s="203"/>
    </row>
    <row r="1439" spans="2:6" ht="15.75">
      <c r="B1439" s="188"/>
      <c r="C1439" s="188"/>
      <c r="D1439" s="203"/>
      <c r="E1439" s="203"/>
      <c r="F1439" s="203"/>
    </row>
    <row r="1440" spans="2:6" ht="15.75">
      <c r="B1440" s="188"/>
      <c r="C1440" s="188"/>
      <c r="D1440" s="203"/>
      <c r="E1440" s="203"/>
      <c r="F1440" s="203"/>
    </row>
    <row r="1441" spans="2:6" ht="15.75">
      <c r="B1441" s="188"/>
      <c r="C1441" s="188"/>
      <c r="D1441" s="203"/>
      <c r="E1441" s="203"/>
      <c r="F1441" s="203"/>
    </row>
    <row r="1442" spans="2:6" ht="15.75">
      <c r="B1442" s="188"/>
      <c r="C1442" s="188"/>
      <c r="D1442" s="203"/>
      <c r="E1442" s="203"/>
      <c r="F1442" s="203"/>
    </row>
    <row r="1443" spans="2:6" ht="15.75">
      <c r="B1443" s="188"/>
      <c r="C1443" s="188"/>
      <c r="D1443" s="203"/>
      <c r="E1443" s="203"/>
      <c r="F1443" s="203"/>
    </row>
    <row r="1444" spans="2:6" ht="15.75">
      <c r="B1444" s="188"/>
      <c r="C1444" s="188"/>
      <c r="D1444" s="203"/>
      <c r="E1444" s="203"/>
      <c r="F1444" s="203"/>
    </row>
    <row r="1445" spans="2:6" ht="15.75">
      <c r="B1445" s="188"/>
      <c r="C1445" s="188"/>
      <c r="D1445" s="203"/>
      <c r="E1445" s="203"/>
      <c r="F1445" s="203"/>
    </row>
    <row r="1446" spans="2:6" ht="15.75">
      <c r="B1446" s="188"/>
      <c r="C1446" s="188"/>
      <c r="D1446" s="203"/>
      <c r="E1446" s="203"/>
      <c r="F1446" s="203"/>
    </row>
    <row r="1447" spans="2:6" ht="15.75">
      <c r="B1447" s="188"/>
      <c r="C1447" s="188"/>
      <c r="D1447" s="203"/>
      <c r="E1447" s="203"/>
      <c r="F1447" s="203"/>
    </row>
    <row r="1448" spans="2:6" ht="15.75">
      <c r="B1448" s="188"/>
      <c r="C1448" s="188"/>
      <c r="D1448" s="203"/>
      <c r="E1448" s="203"/>
      <c r="F1448" s="203"/>
    </row>
    <row r="1449" spans="2:6" ht="15.75">
      <c r="B1449" s="188"/>
      <c r="C1449" s="188"/>
      <c r="D1449" s="203"/>
      <c r="E1449" s="203"/>
      <c r="F1449" s="203"/>
    </row>
    <row r="1450" spans="2:6" ht="15.75">
      <c r="B1450" s="188"/>
      <c r="C1450" s="188"/>
      <c r="D1450" s="203"/>
      <c r="E1450" s="203"/>
      <c r="F1450" s="203"/>
    </row>
    <row r="1451" spans="2:6" ht="15.75">
      <c r="B1451" s="188"/>
      <c r="C1451" s="188"/>
      <c r="D1451" s="203"/>
      <c r="E1451" s="203"/>
      <c r="F1451" s="203"/>
    </row>
    <row r="1452" spans="2:6" ht="15.75">
      <c r="B1452" s="188"/>
      <c r="C1452" s="188"/>
      <c r="D1452" s="203"/>
      <c r="E1452" s="203"/>
      <c r="F1452" s="203"/>
    </row>
    <row r="1453" spans="2:6" ht="15.75">
      <c r="B1453" s="188"/>
      <c r="C1453" s="188"/>
      <c r="D1453" s="203"/>
      <c r="E1453" s="203"/>
      <c r="F1453" s="203"/>
    </row>
    <row r="1454" spans="2:6" ht="15.75">
      <c r="B1454" s="188"/>
      <c r="C1454" s="188"/>
      <c r="D1454" s="203"/>
      <c r="E1454" s="203"/>
      <c r="F1454" s="203"/>
    </row>
    <row r="1455" spans="2:6" ht="15.75">
      <c r="B1455" s="188"/>
      <c r="C1455" s="188"/>
      <c r="D1455" s="203"/>
      <c r="E1455" s="203"/>
      <c r="F1455" s="203"/>
    </row>
    <row r="1456" spans="2:6" ht="15.75">
      <c r="B1456" s="188"/>
      <c r="C1456" s="188"/>
      <c r="D1456" s="203"/>
      <c r="E1456" s="203"/>
      <c r="F1456" s="203"/>
    </row>
    <row r="1457" spans="2:6" ht="15.75">
      <c r="B1457" s="188"/>
      <c r="C1457" s="188"/>
      <c r="D1457" s="203"/>
      <c r="E1457" s="203"/>
      <c r="F1457" s="203"/>
    </row>
    <row r="1458" spans="2:6" ht="15.75">
      <c r="B1458" s="188"/>
      <c r="C1458" s="188"/>
      <c r="D1458" s="203"/>
      <c r="E1458" s="203"/>
      <c r="F1458" s="203"/>
    </row>
    <row r="1459" spans="2:6" ht="15.75">
      <c r="B1459" s="188"/>
      <c r="C1459" s="188"/>
      <c r="D1459" s="203"/>
      <c r="E1459" s="203"/>
      <c r="F1459" s="203"/>
    </row>
    <row r="1460" spans="2:6" ht="15.75">
      <c r="B1460" s="188"/>
      <c r="C1460" s="188"/>
      <c r="D1460" s="203"/>
      <c r="E1460" s="203"/>
      <c r="F1460" s="203"/>
    </row>
    <row r="1461" spans="2:6" ht="15.75">
      <c r="B1461" s="188"/>
      <c r="C1461" s="188"/>
      <c r="D1461" s="203"/>
      <c r="E1461" s="203"/>
      <c r="F1461" s="203"/>
    </row>
    <row r="1462" spans="2:6" ht="15.75">
      <c r="B1462" s="188"/>
      <c r="C1462" s="188"/>
      <c r="D1462" s="203"/>
      <c r="E1462" s="203"/>
      <c r="F1462" s="203"/>
    </row>
    <row r="1463" spans="2:6" ht="15.75">
      <c r="B1463" s="188"/>
      <c r="C1463" s="188"/>
      <c r="D1463" s="203"/>
      <c r="E1463" s="203"/>
      <c r="F1463" s="203"/>
    </row>
    <row r="1464" spans="2:6" ht="15.75">
      <c r="B1464" s="188"/>
      <c r="C1464" s="188"/>
      <c r="D1464" s="203"/>
      <c r="E1464" s="203"/>
      <c r="F1464" s="203"/>
    </row>
    <row r="1465" spans="2:6" ht="15.75">
      <c r="B1465" s="188"/>
      <c r="C1465" s="188"/>
      <c r="D1465" s="203"/>
      <c r="E1465" s="203"/>
      <c r="F1465" s="203"/>
    </row>
    <row r="1466" spans="2:6" ht="15.75">
      <c r="B1466" s="188"/>
      <c r="C1466" s="188"/>
      <c r="D1466" s="203"/>
      <c r="E1466" s="203"/>
      <c r="F1466" s="203"/>
    </row>
    <row r="1467" spans="2:6" ht="15.75">
      <c r="B1467" s="188"/>
      <c r="C1467" s="188"/>
      <c r="D1467" s="203"/>
      <c r="E1467" s="203"/>
      <c r="F1467" s="203"/>
    </row>
    <row r="1468" spans="2:6" ht="15.75">
      <c r="B1468" s="188"/>
      <c r="C1468" s="188"/>
      <c r="D1468" s="203"/>
      <c r="E1468" s="203"/>
      <c r="F1468" s="203"/>
    </row>
    <row r="1469" spans="2:6" ht="15.75">
      <c r="B1469" s="188"/>
      <c r="C1469" s="188"/>
      <c r="D1469" s="203"/>
      <c r="E1469" s="203"/>
      <c r="F1469" s="203"/>
    </row>
    <row r="1470" spans="2:6" ht="15.75">
      <c r="B1470" s="188"/>
      <c r="C1470" s="188"/>
      <c r="D1470" s="203"/>
      <c r="E1470" s="203"/>
      <c r="F1470" s="203"/>
    </row>
    <row r="1471" spans="2:6" ht="15.75">
      <c r="B1471" s="188"/>
      <c r="C1471" s="188"/>
      <c r="D1471" s="203"/>
      <c r="E1471" s="203"/>
      <c r="F1471" s="203"/>
    </row>
    <row r="1472" spans="2:6" ht="15.75">
      <c r="B1472" s="188"/>
      <c r="C1472" s="188"/>
      <c r="D1472" s="203"/>
      <c r="E1472" s="203"/>
      <c r="F1472" s="203"/>
    </row>
    <row r="1473" spans="2:6" ht="15.75">
      <c r="B1473" s="188"/>
      <c r="C1473" s="188"/>
      <c r="D1473" s="203"/>
      <c r="E1473" s="203"/>
      <c r="F1473" s="203"/>
    </row>
    <row r="1474" spans="2:6" ht="15.75">
      <c r="B1474" s="188"/>
      <c r="C1474" s="188"/>
      <c r="D1474" s="203"/>
      <c r="E1474" s="203"/>
      <c r="F1474" s="203"/>
    </row>
    <row r="1475" spans="2:6" ht="15.75">
      <c r="B1475" s="188"/>
      <c r="C1475" s="188"/>
      <c r="D1475" s="203"/>
      <c r="E1475" s="203"/>
      <c r="F1475" s="203"/>
    </row>
    <row r="1476" spans="2:6" ht="15.75">
      <c r="B1476" s="188"/>
      <c r="C1476" s="188"/>
      <c r="D1476" s="203"/>
      <c r="E1476" s="203"/>
      <c r="F1476" s="203"/>
    </row>
    <row r="1477" spans="2:6" ht="15.75">
      <c r="B1477" s="188"/>
      <c r="C1477" s="188"/>
      <c r="D1477" s="203"/>
      <c r="E1477" s="203"/>
      <c r="F1477" s="203"/>
    </row>
    <row r="1478" spans="2:6" ht="15.75">
      <c r="B1478" s="188"/>
      <c r="C1478" s="188"/>
      <c r="D1478" s="203"/>
      <c r="E1478" s="203"/>
      <c r="F1478" s="203"/>
    </row>
    <row r="1479" spans="2:6" ht="15.75">
      <c r="B1479" s="188"/>
      <c r="C1479" s="188"/>
      <c r="D1479" s="203"/>
      <c r="E1479" s="203"/>
      <c r="F1479" s="203"/>
    </row>
    <row r="1480" spans="2:6" ht="15.75">
      <c r="B1480" s="188"/>
      <c r="C1480" s="188"/>
      <c r="D1480" s="203"/>
      <c r="E1480" s="203"/>
      <c r="F1480" s="203"/>
    </row>
    <row r="1481" spans="2:6" ht="15.75">
      <c r="B1481" s="188"/>
      <c r="C1481" s="188"/>
      <c r="D1481" s="203"/>
      <c r="E1481" s="203"/>
      <c r="F1481" s="203"/>
    </row>
    <row r="1482" spans="2:6" ht="15.75">
      <c r="B1482" s="188"/>
      <c r="C1482" s="188"/>
      <c r="D1482" s="203"/>
      <c r="E1482" s="203"/>
      <c r="F1482" s="203"/>
    </row>
    <row r="1483" spans="2:6" ht="15.75">
      <c r="B1483" s="188"/>
      <c r="C1483" s="188"/>
      <c r="D1483" s="203"/>
      <c r="E1483" s="203"/>
      <c r="F1483" s="203"/>
    </row>
    <row r="1484" spans="2:6" ht="15.75">
      <c r="B1484" s="188"/>
      <c r="C1484" s="188"/>
      <c r="D1484" s="203"/>
      <c r="E1484" s="203"/>
      <c r="F1484" s="203"/>
    </row>
    <row r="1485" spans="2:6" ht="15.75">
      <c r="B1485" s="188"/>
      <c r="C1485" s="188"/>
      <c r="D1485" s="203"/>
      <c r="E1485" s="203"/>
      <c r="F1485" s="203"/>
    </row>
    <row r="1486" spans="2:6" ht="15.75">
      <c r="B1486" s="188"/>
      <c r="C1486" s="188"/>
      <c r="D1486" s="203"/>
      <c r="E1486" s="203"/>
      <c r="F1486" s="203"/>
    </row>
    <row r="1487" spans="2:6" ht="15.75">
      <c r="B1487" s="188"/>
      <c r="C1487" s="188"/>
      <c r="D1487" s="203"/>
      <c r="E1487" s="203"/>
      <c r="F1487" s="203"/>
    </row>
    <row r="1488" spans="2:6" ht="15.75">
      <c r="B1488" s="188"/>
      <c r="C1488" s="188"/>
      <c r="D1488" s="203"/>
      <c r="E1488" s="203"/>
      <c r="F1488" s="203"/>
    </row>
    <row r="1489" spans="2:6" ht="15.75">
      <c r="B1489" s="188"/>
      <c r="C1489" s="188"/>
      <c r="D1489" s="203"/>
      <c r="E1489" s="203"/>
      <c r="F1489" s="203"/>
    </row>
    <row r="1490" spans="2:6" ht="15.75">
      <c r="B1490" s="188"/>
      <c r="C1490" s="188"/>
      <c r="D1490" s="203"/>
      <c r="E1490" s="203"/>
      <c r="F1490" s="203"/>
    </row>
    <row r="1491" spans="2:6" ht="15.75">
      <c r="B1491" s="188"/>
      <c r="C1491" s="188"/>
      <c r="D1491" s="203"/>
      <c r="E1491" s="203"/>
      <c r="F1491" s="203"/>
    </row>
    <row r="1492" spans="2:6" ht="15.75">
      <c r="B1492" s="188"/>
      <c r="C1492" s="188"/>
      <c r="D1492" s="203"/>
      <c r="E1492" s="203"/>
      <c r="F1492" s="203"/>
    </row>
    <row r="1493" spans="2:6" ht="15.75">
      <c r="B1493" s="188"/>
      <c r="C1493" s="188"/>
      <c r="D1493" s="203"/>
      <c r="E1493" s="203"/>
      <c r="F1493" s="203"/>
    </row>
    <row r="1494" spans="2:6" ht="15.75">
      <c r="B1494" s="188"/>
      <c r="C1494" s="188"/>
      <c r="D1494" s="203"/>
      <c r="E1494" s="203"/>
      <c r="F1494" s="203"/>
    </row>
    <row r="1495" spans="2:6" ht="15.75">
      <c r="B1495" s="188"/>
      <c r="C1495" s="188"/>
      <c r="D1495" s="203"/>
      <c r="E1495" s="203"/>
      <c r="F1495" s="203"/>
    </row>
    <row r="1496" spans="2:6" ht="15.75">
      <c r="B1496" s="188"/>
      <c r="C1496" s="188"/>
      <c r="D1496" s="203"/>
      <c r="E1496" s="203"/>
      <c r="F1496" s="203"/>
    </row>
    <row r="1497" spans="2:6" ht="15.75">
      <c r="B1497" s="188"/>
      <c r="C1497" s="188"/>
      <c r="D1497" s="203"/>
      <c r="E1497" s="203"/>
      <c r="F1497" s="203"/>
    </row>
    <row r="1498" spans="2:6" ht="15.75">
      <c r="B1498" s="188"/>
      <c r="C1498" s="188"/>
      <c r="D1498" s="203"/>
      <c r="E1498" s="203"/>
      <c r="F1498" s="203"/>
    </row>
    <row r="1499" spans="2:6" ht="15.75">
      <c r="B1499" s="188"/>
      <c r="C1499" s="188"/>
      <c r="D1499" s="203"/>
      <c r="E1499" s="203"/>
      <c r="F1499" s="203"/>
    </row>
    <row r="1500" spans="2:6" ht="15.75">
      <c r="B1500" s="188"/>
      <c r="C1500" s="188"/>
      <c r="D1500" s="203"/>
      <c r="E1500" s="203"/>
      <c r="F1500" s="203"/>
    </row>
    <row r="1501" spans="2:6" ht="15.75">
      <c r="B1501" s="188"/>
      <c r="C1501" s="188"/>
      <c r="D1501" s="203"/>
      <c r="E1501" s="203"/>
      <c r="F1501" s="203"/>
    </row>
    <row r="1502" spans="2:6" ht="15.75">
      <c r="B1502" s="188"/>
      <c r="C1502" s="188"/>
      <c r="D1502" s="203"/>
      <c r="E1502" s="203"/>
      <c r="F1502" s="203"/>
    </row>
    <row r="1503" spans="2:6" ht="15.75">
      <c r="B1503" s="188"/>
      <c r="C1503" s="188"/>
      <c r="D1503" s="203"/>
      <c r="E1503" s="203"/>
      <c r="F1503" s="203"/>
    </row>
    <row r="1504" spans="2:6" ht="15.75">
      <c r="B1504" s="188"/>
      <c r="C1504" s="188"/>
      <c r="D1504" s="203"/>
      <c r="E1504" s="203"/>
      <c r="F1504" s="203"/>
    </row>
    <row r="1505" spans="2:6" ht="15.75">
      <c r="B1505" s="188"/>
      <c r="C1505" s="188"/>
      <c r="D1505" s="203"/>
      <c r="E1505" s="203"/>
      <c r="F1505" s="203"/>
    </row>
    <row r="1506" spans="2:6" ht="15.75">
      <c r="B1506" s="188"/>
      <c r="C1506" s="188"/>
      <c r="D1506" s="203"/>
      <c r="E1506" s="203"/>
      <c r="F1506" s="203"/>
    </row>
    <row r="1507" spans="2:6" ht="15.75">
      <c r="B1507" s="188"/>
      <c r="C1507" s="188"/>
      <c r="D1507" s="203"/>
      <c r="E1507" s="203"/>
      <c r="F1507" s="203"/>
    </row>
    <row r="1508" spans="2:6" ht="15.75">
      <c r="B1508" s="188"/>
      <c r="C1508" s="188"/>
      <c r="D1508" s="203"/>
      <c r="E1508" s="203"/>
      <c r="F1508" s="203"/>
    </row>
    <row r="1509" spans="2:6" ht="15.75">
      <c r="B1509" s="188"/>
      <c r="C1509" s="188"/>
      <c r="D1509" s="203"/>
      <c r="E1509" s="203"/>
      <c r="F1509" s="203"/>
    </row>
    <row r="1510" spans="2:6" ht="15.75">
      <c r="B1510" s="188"/>
      <c r="C1510" s="188"/>
      <c r="D1510" s="203"/>
      <c r="E1510" s="203"/>
      <c r="F1510" s="203"/>
    </row>
    <row r="1511" spans="2:6" ht="15.75">
      <c r="B1511" s="188"/>
      <c r="C1511" s="188"/>
      <c r="D1511" s="203"/>
      <c r="E1511" s="203"/>
      <c r="F1511" s="203"/>
    </row>
    <row r="1512" spans="2:6" ht="15.75">
      <c r="B1512" s="188"/>
      <c r="C1512" s="188"/>
      <c r="D1512" s="203"/>
      <c r="E1512" s="203"/>
      <c r="F1512" s="203"/>
    </row>
    <row r="1513" spans="2:6" ht="15.75">
      <c r="B1513" s="188"/>
      <c r="C1513" s="188"/>
      <c r="D1513" s="203"/>
      <c r="E1513" s="203"/>
      <c r="F1513" s="203"/>
    </row>
    <row r="1514" spans="2:6" ht="15.75">
      <c r="B1514" s="188"/>
      <c r="C1514" s="188"/>
      <c r="D1514" s="203"/>
      <c r="E1514" s="203"/>
      <c r="F1514" s="203"/>
    </row>
    <row r="1515" spans="2:6" ht="15.75">
      <c r="B1515" s="188"/>
      <c r="C1515" s="188"/>
      <c r="D1515" s="203"/>
      <c r="E1515" s="203"/>
      <c r="F1515" s="203"/>
    </row>
    <row r="1516" spans="2:6" ht="15.75">
      <c r="B1516" s="188"/>
      <c r="C1516" s="188"/>
      <c r="D1516" s="203"/>
      <c r="E1516" s="203"/>
      <c r="F1516" s="203"/>
    </row>
    <row r="1517" spans="2:6" ht="15.75">
      <c r="B1517" s="188"/>
      <c r="C1517" s="188"/>
      <c r="D1517" s="203"/>
      <c r="E1517" s="203"/>
      <c r="F1517" s="203"/>
    </row>
    <row r="1518" spans="2:6" ht="15.75">
      <c r="B1518" s="188"/>
      <c r="C1518" s="188"/>
      <c r="D1518" s="203"/>
      <c r="E1518" s="203"/>
      <c r="F1518" s="203"/>
    </row>
    <row r="1519" spans="2:6" ht="15.75">
      <c r="B1519" s="188"/>
      <c r="C1519" s="188"/>
      <c r="D1519" s="203"/>
      <c r="E1519" s="203"/>
      <c r="F1519" s="203"/>
    </row>
    <row r="1520" spans="2:6" ht="15.75">
      <c r="B1520" s="188"/>
      <c r="C1520" s="188"/>
      <c r="D1520" s="203"/>
      <c r="E1520" s="203"/>
      <c r="F1520" s="203"/>
    </row>
    <row r="1521" spans="2:6" ht="15.75">
      <c r="B1521" s="188"/>
      <c r="C1521" s="188"/>
      <c r="D1521" s="203"/>
      <c r="E1521" s="203"/>
      <c r="F1521" s="203"/>
    </row>
    <row r="1522" spans="2:6" ht="15.75">
      <c r="B1522" s="188"/>
      <c r="C1522" s="188"/>
      <c r="D1522" s="203"/>
      <c r="E1522" s="203"/>
      <c r="F1522" s="203"/>
    </row>
    <row r="1523" spans="2:6" ht="15.75">
      <c r="B1523" s="188"/>
      <c r="C1523" s="188"/>
      <c r="D1523" s="203"/>
      <c r="E1523" s="203"/>
      <c r="F1523" s="203"/>
    </row>
    <row r="1524" spans="2:6" ht="15.75">
      <c r="B1524" s="188"/>
      <c r="C1524" s="188"/>
      <c r="D1524" s="203"/>
      <c r="E1524" s="203"/>
      <c r="F1524" s="203"/>
    </row>
    <row r="1525" spans="2:6" ht="15.75">
      <c r="B1525" s="188"/>
      <c r="C1525" s="188"/>
      <c r="D1525" s="203"/>
      <c r="E1525" s="203"/>
      <c r="F1525" s="203"/>
    </row>
    <row r="1526" spans="2:6" ht="15.75">
      <c r="B1526" s="188"/>
      <c r="C1526" s="188"/>
      <c r="D1526" s="203"/>
      <c r="E1526" s="203"/>
      <c r="F1526" s="203"/>
    </row>
    <row r="1527" spans="2:6" ht="15.75">
      <c r="B1527" s="188"/>
      <c r="C1527" s="188"/>
      <c r="D1527" s="203"/>
      <c r="E1527" s="203"/>
      <c r="F1527" s="203"/>
    </row>
    <row r="1528" spans="2:6" ht="15.75">
      <c r="B1528" s="188"/>
      <c r="C1528" s="188"/>
      <c r="D1528" s="203"/>
      <c r="E1528" s="203"/>
      <c r="F1528" s="203"/>
    </row>
    <row r="1529" spans="2:6" ht="15.75">
      <c r="B1529" s="188"/>
      <c r="C1529" s="188"/>
      <c r="D1529" s="203"/>
      <c r="E1529" s="203"/>
      <c r="F1529" s="203"/>
    </row>
    <row r="1530" spans="2:6" ht="15.75">
      <c r="B1530" s="188"/>
      <c r="C1530" s="188"/>
      <c r="D1530" s="203"/>
      <c r="E1530" s="203"/>
      <c r="F1530" s="203"/>
    </row>
    <row r="1531" spans="2:6" ht="15.75">
      <c r="B1531" s="188"/>
      <c r="C1531" s="188"/>
      <c r="D1531" s="203"/>
      <c r="E1531" s="203"/>
      <c r="F1531" s="203"/>
    </row>
    <row r="1532" spans="2:6" ht="15.75">
      <c r="B1532" s="188"/>
      <c r="C1532" s="188"/>
      <c r="D1532" s="203"/>
      <c r="E1532" s="203"/>
      <c r="F1532" s="203"/>
    </row>
    <row r="1533" spans="2:6" ht="15.75">
      <c r="B1533" s="188"/>
      <c r="C1533" s="188"/>
      <c r="D1533" s="203"/>
      <c r="E1533" s="203"/>
      <c r="F1533" s="203"/>
    </row>
    <row r="1534" spans="2:6" ht="15.75">
      <c r="B1534" s="188"/>
      <c r="C1534" s="188"/>
      <c r="D1534" s="203"/>
      <c r="E1534" s="203"/>
      <c r="F1534" s="203"/>
    </row>
    <row r="1535" spans="2:6" ht="15.75">
      <c r="B1535" s="188"/>
      <c r="C1535" s="188"/>
      <c r="D1535" s="203"/>
      <c r="E1535" s="203"/>
      <c r="F1535" s="203"/>
    </row>
    <row r="1536" spans="2:6" ht="15.75">
      <c r="B1536" s="188"/>
      <c r="C1536" s="188"/>
      <c r="D1536" s="203"/>
      <c r="E1536" s="203"/>
      <c r="F1536" s="203"/>
    </row>
    <row r="1537" spans="2:6" ht="15.75">
      <c r="B1537" s="188"/>
      <c r="C1537" s="188"/>
      <c r="D1537" s="203"/>
      <c r="E1537" s="203"/>
      <c r="F1537" s="203"/>
    </row>
    <row r="1538" spans="2:6" ht="15.75">
      <c r="B1538" s="188"/>
      <c r="C1538" s="188"/>
      <c r="D1538" s="203"/>
      <c r="E1538" s="203"/>
      <c r="F1538" s="203"/>
    </row>
    <row r="1539" spans="2:6" ht="15.75">
      <c r="B1539" s="188"/>
      <c r="C1539" s="188"/>
      <c r="D1539" s="203"/>
      <c r="E1539" s="203"/>
      <c r="F1539" s="203"/>
    </row>
    <row r="1540" spans="2:6" ht="15.75">
      <c r="B1540" s="188"/>
      <c r="C1540" s="188"/>
      <c r="D1540" s="203"/>
      <c r="E1540" s="203"/>
      <c r="F1540" s="203"/>
    </row>
    <row r="1541" spans="2:6" ht="15.75">
      <c r="B1541" s="188"/>
      <c r="C1541" s="188"/>
      <c r="D1541" s="203"/>
      <c r="E1541" s="203"/>
      <c r="F1541" s="203"/>
    </row>
    <row r="1542" spans="2:6" ht="15.75">
      <c r="B1542" s="188"/>
      <c r="C1542" s="188"/>
      <c r="D1542" s="203"/>
      <c r="E1542" s="203"/>
      <c r="F1542" s="203"/>
    </row>
    <row r="1543" spans="2:6" ht="15.75">
      <c r="B1543" s="188"/>
      <c r="C1543" s="188"/>
      <c r="D1543" s="203"/>
      <c r="E1543" s="203"/>
      <c r="F1543" s="203"/>
    </row>
    <row r="1544" spans="2:6" ht="15.75">
      <c r="B1544" s="188"/>
      <c r="C1544" s="188"/>
      <c r="D1544" s="203"/>
      <c r="E1544" s="203"/>
      <c r="F1544" s="203"/>
    </row>
    <row r="1545" spans="2:6" ht="15.75">
      <c r="B1545" s="188"/>
      <c r="C1545" s="188"/>
      <c r="D1545" s="203"/>
      <c r="E1545" s="203"/>
      <c r="F1545" s="203"/>
    </row>
    <row r="1546" spans="2:6" ht="15.75">
      <c r="B1546" s="188"/>
      <c r="C1546" s="188"/>
      <c r="D1546" s="203"/>
      <c r="E1546" s="203"/>
      <c r="F1546" s="203"/>
    </row>
    <row r="1547" spans="2:6" ht="15.75">
      <c r="B1547" s="188"/>
      <c r="C1547" s="188"/>
      <c r="D1547" s="203"/>
      <c r="E1547" s="203"/>
      <c r="F1547" s="203"/>
    </row>
    <row r="1548" spans="2:6" ht="15.75">
      <c r="B1548" s="188"/>
      <c r="C1548" s="188"/>
      <c r="D1548" s="203"/>
      <c r="E1548" s="203"/>
      <c r="F1548" s="203"/>
    </row>
    <row r="1549" spans="2:6" ht="15.75">
      <c r="B1549" s="188"/>
      <c r="C1549" s="188"/>
      <c r="D1549" s="203"/>
      <c r="E1549" s="203"/>
      <c r="F1549" s="203"/>
    </row>
    <row r="1550" spans="2:6" ht="15.75">
      <c r="B1550" s="188"/>
      <c r="C1550" s="188"/>
      <c r="D1550" s="203"/>
      <c r="E1550" s="203"/>
      <c r="F1550" s="203"/>
    </row>
    <row r="1551" spans="2:6" ht="15.75">
      <c r="B1551" s="188"/>
      <c r="C1551" s="188"/>
      <c r="D1551" s="203"/>
      <c r="E1551" s="203"/>
      <c r="F1551" s="203"/>
    </row>
    <row r="1552" spans="2:6" ht="15.75">
      <c r="B1552" s="188"/>
      <c r="C1552" s="188"/>
      <c r="D1552" s="203"/>
      <c r="E1552" s="203"/>
      <c r="F1552" s="203"/>
    </row>
    <row r="1553" spans="2:6" ht="15.75">
      <c r="B1553" s="188"/>
      <c r="C1553" s="188"/>
      <c r="D1553" s="203"/>
      <c r="E1553" s="203"/>
      <c r="F1553" s="203"/>
    </row>
    <row r="1554" spans="2:6" ht="15.75">
      <c r="B1554" s="188"/>
      <c r="C1554" s="188"/>
      <c r="D1554" s="203"/>
      <c r="E1554" s="203"/>
      <c r="F1554" s="203"/>
    </row>
    <row r="1555" spans="2:6" ht="15.75">
      <c r="B1555" s="188"/>
      <c r="C1555" s="188"/>
      <c r="D1555" s="203"/>
      <c r="E1555" s="203"/>
      <c r="F1555" s="203"/>
    </row>
    <row r="1556" spans="2:6" ht="15.75">
      <c r="B1556" s="188"/>
      <c r="C1556" s="188"/>
      <c r="D1556" s="203"/>
      <c r="E1556" s="203"/>
      <c r="F1556" s="203"/>
    </row>
    <row r="1557" spans="2:6" ht="15.75">
      <c r="B1557" s="188"/>
      <c r="C1557" s="188"/>
      <c r="D1557" s="203"/>
      <c r="E1557" s="203"/>
      <c r="F1557" s="203"/>
    </row>
    <row r="1558" spans="2:6" ht="15.75">
      <c r="B1558" s="188"/>
      <c r="C1558" s="188"/>
      <c r="D1558" s="203"/>
      <c r="E1558" s="203"/>
      <c r="F1558" s="203"/>
    </row>
    <row r="1559" spans="2:6" ht="15.75">
      <c r="B1559" s="188"/>
      <c r="C1559" s="188"/>
      <c r="D1559" s="203"/>
      <c r="E1559" s="203"/>
      <c r="F1559" s="203"/>
    </row>
    <row r="1560" spans="2:6" ht="15.75">
      <c r="B1560" s="188"/>
      <c r="C1560" s="188"/>
      <c r="D1560" s="203"/>
      <c r="E1560" s="203"/>
      <c r="F1560" s="203"/>
    </row>
    <row r="1561" spans="2:6" ht="15.75">
      <c r="B1561" s="188"/>
      <c r="C1561" s="188"/>
      <c r="D1561" s="203"/>
      <c r="E1561" s="203"/>
      <c r="F1561" s="203"/>
    </row>
    <row r="1562" spans="2:6" ht="15.75">
      <c r="B1562" s="188"/>
      <c r="C1562" s="188"/>
      <c r="D1562" s="203"/>
      <c r="E1562" s="203"/>
      <c r="F1562" s="203"/>
    </row>
    <row r="1563" spans="2:6" ht="15.75">
      <c r="B1563" s="188"/>
      <c r="C1563" s="188"/>
      <c r="D1563" s="203"/>
      <c r="E1563" s="203"/>
      <c r="F1563" s="203"/>
    </row>
    <row r="1564" spans="2:6" ht="15.75">
      <c r="B1564" s="188"/>
      <c r="C1564" s="188"/>
      <c r="D1564" s="203"/>
      <c r="E1564" s="203"/>
      <c r="F1564" s="203"/>
    </row>
    <row r="1565" spans="2:6" ht="15.75">
      <c r="B1565" s="188"/>
      <c r="C1565" s="188"/>
      <c r="D1565" s="203"/>
      <c r="E1565" s="203"/>
      <c r="F1565" s="203"/>
    </row>
    <row r="1566" spans="2:6" ht="15.75">
      <c r="B1566" s="188"/>
      <c r="C1566" s="188"/>
      <c r="D1566" s="203"/>
      <c r="E1566" s="203"/>
      <c r="F1566" s="203"/>
    </row>
    <row r="1567" spans="2:6" ht="15.75">
      <c r="B1567" s="188"/>
      <c r="C1567" s="188"/>
      <c r="D1567" s="203"/>
      <c r="E1567" s="203"/>
      <c r="F1567" s="203"/>
    </row>
    <row r="1568" spans="2:6" ht="15.75">
      <c r="B1568" s="188"/>
      <c r="C1568" s="188"/>
      <c r="D1568" s="203"/>
      <c r="E1568" s="203"/>
      <c r="F1568" s="203"/>
    </row>
    <row r="1569" spans="2:6" ht="15.75">
      <c r="B1569" s="188"/>
      <c r="C1569" s="188"/>
      <c r="D1569" s="203"/>
      <c r="E1569" s="203"/>
      <c r="F1569" s="203"/>
    </row>
    <row r="1570" spans="2:6" ht="15.75">
      <c r="B1570" s="188"/>
      <c r="C1570" s="188"/>
      <c r="D1570" s="203"/>
      <c r="E1570" s="203"/>
      <c r="F1570" s="203"/>
    </row>
    <row r="1571" spans="2:6" ht="15.75">
      <c r="B1571" s="188"/>
      <c r="C1571" s="188"/>
      <c r="D1571" s="203"/>
      <c r="E1571" s="203"/>
      <c r="F1571" s="203"/>
    </row>
    <row r="1572" spans="2:6" ht="15.75">
      <c r="B1572" s="188"/>
      <c r="C1572" s="188"/>
      <c r="D1572" s="203"/>
      <c r="E1572" s="203"/>
      <c r="F1572" s="203"/>
    </row>
    <row r="1573" spans="2:6" ht="15.75">
      <c r="B1573" s="188"/>
      <c r="C1573" s="188"/>
      <c r="D1573" s="203"/>
      <c r="E1573" s="203"/>
      <c r="F1573" s="203"/>
    </row>
    <row r="1574" spans="2:6" ht="15.75">
      <c r="B1574" s="188"/>
      <c r="C1574" s="188"/>
      <c r="D1574" s="203"/>
      <c r="E1574" s="203"/>
      <c r="F1574" s="203"/>
    </row>
    <row r="1575" spans="2:6" ht="15.75">
      <c r="B1575" s="188"/>
      <c r="C1575" s="188"/>
      <c r="D1575" s="203"/>
      <c r="E1575" s="203"/>
      <c r="F1575" s="203"/>
    </row>
    <row r="1576" spans="2:6" ht="15.75">
      <c r="B1576" s="188"/>
      <c r="C1576" s="188"/>
      <c r="D1576" s="203"/>
      <c r="E1576" s="203"/>
      <c r="F1576" s="203"/>
    </row>
    <row r="1577" spans="2:6" ht="15.75">
      <c r="B1577" s="188"/>
      <c r="C1577" s="188"/>
      <c r="D1577" s="203"/>
      <c r="E1577" s="203"/>
      <c r="F1577" s="203"/>
    </row>
    <row r="1578" spans="2:6" ht="15.75">
      <c r="B1578" s="188"/>
      <c r="C1578" s="188"/>
      <c r="D1578" s="203"/>
      <c r="E1578" s="203"/>
      <c r="F1578" s="203"/>
    </row>
    <row r="1579" spans="2:6" ht="15.75">
      <c r="B1579" s="188"/>
      <c r="C1579" s="188"/>
      <c r="D1579" s="203"/>
      <c r="E1579" s="203"/>
      <c r="F1579" s="203"/>
    </row>
    <row r="1580" spans="2:6" ht="15.75">
      <c r="B1580" s="188"/>
      <c r="C1580" s="188"/>
      <c r="D1580" s="203"/>
      <c r="E1580" s="203"/>
      <c r="F1580" s="203"/>
    </row>
    <row r="1581" spans="2:6" ht="15.75">
      <c r="B1581" s="188"/>
      <c r="C1581" s="188"/>
      <c r="D1581" s="203"/>
      <c r="E1581" s="203"/>
      <c r="F1581" s="203"/>
    </row>
    <row r="1582" spans="2:6" ht="15.75">
      <c r="B1582" s="188"/>
      <c r="C1582" s="188"/>
      <c r="D1582" s="203"/>
      <c r="E1582" s="203"/>
      <c r="F1582" s="203"/>
    </row>
    <row r="1583" spans="2:6" ht="15.75">
      <c r="B1583" s="188"/>
      <c r="C1583" s="188"/>
      <c r="D1583" s="203"/>
      <c r="E1583" s="203"/>
      <c r="F1583" s="203"/>
    </row>
    <row r="1584" spans="2:6" ht="15.75">
      <c r="B1584" s="188"/>
      <c r="C1584" s="188"/>
      <c r="D1584" s="203"/>
      <c r="E1584" s="203"/>
      <c r="F1584" s="203"/>
    </row>
    <row r="1585" spans="2:6" ht="15.75">
      <c r="B1585" s="188"/>
      <c r="C1585" s="188"/>
      <c r="D1585" s="203"/>
      <c r="E1585" s="203"/>
      <c r="F1585" s="203"/>
    </row>
    <row r="1586" spans="2:6" ht="15.75">
      <c r="B1586" s="188"/>
      <c r="C1586" s="188"/>
      <c r="D1586" s="203"/>
      <c r="E1586" s="203"/>
      <c r="F1586" s="203"/>
    </row>
    <row r="1587" spans="2:6" ht="15.75">
      <c r="B1587" s="188"/>
      <c r="C1587" s="188"/>
      <c r="D1587" s="203"/>
      <c r="E1587" s="203"/>
      <c r="F1587" s="203"/>
    </row>
    <row r="1588" spans="2:6" ht="15.75">
      <c r="B1588" s="188"/>
      <c r="C1588" s="188"/>
      <c r="D1588" s="203"/>
      <c r="E1588" s="203"/>
      <c r="F1588" s="203"/>
    </row>
    <row r="1589" spans="2:6" ht="15.75">
      <c r="B1589" s="188"/>
      <c r="C1589" s="188"/>
      <c r="D1589" s="203"/>
      <c r="E1589" s="203"/>
      <c r="F1589" s="203"/>
    </row>
    <row r="1590" spans="2:6" ht="15.75">
      <c r="B1590" s="188"/>
      <c r="C1590" s="188"/>
      <c r="D1590" s="203"/>
      <c r="E1590" s="203"/>
      <c r="F1590" s="203"/>
    </row>
    <row r="1591" spans="2:6" ht="15.75">
      <c r="B1591" s="188"/>
      <c r="C1591" s="188"/>
      <c r="D1591" s="203"/>
      <c r="E1591" s="203"/>
      <c r="F1591" s="203"/>
    </row>
    <row r="1592" spans="2:6" ht="15.75">
      <c r="B1592" s="188"/>
      <c r="C1592" s="188"/>
      <c r="D1592" s="203"/>
      <c r="E1592" s="203"/>
      <c r="F1592" s="203"/>
    </row>
    <row r="1593" spans="2:6" ht="15.75">
      <c r="B1593" s="188"/>
      <c r="C1593" s="188"/>
      <c r="D1593" s="203"/>
      <c r="E1593" s="203"/>
      <c r="F1593" s="203"/>
    </row>
    <row r="1594" spans="2:6" ht="15.75">
      <c r="B1594" s="188"/>
      <c r="C1594" s="188"/>
      <c r="D1594" s="203"/>
      <c r="E1594" s="203"/>
      <c r="F1594" s="203"/>
    </row>
    <row r="1595" spans="2:6" ht="15.75">
      <c r="B1595" s="188"/>
      <c r="C1595" s="188"/>
      <c r="D1595" s="203"/>
      <c r="E1595" s="203"/>
      <c r="F1595" s="203"/>
    </row>
    <row r="1596" spans="2:6" ht="15.75">
      <c r="B1596" s="188"/>
      <c r="C1596" s="188"/>
      <c r="D1596" s="203"/>
      <c r="E1596" s="203"/>
      <c r="F1596" s="203"/>
    </row>
    <row r="1597" spans="2:6" ht="15.75">
      <c r="B1597" s="188"/>
      <c r="C1597" s="188"/>
      <c r="D1597" s="203"/>
      <c r="E1597" s="203"/>
      <c r="F1597" s="203"/>
    </row>
    <row r="1598" spans="2:6" ht="15.75">
      <c r="B1598" s="188"/>
      <c r="C1598" s="188"/>
      <c r="D1598" s="203"/>
      <c r="E1598" s="203"/>
      <c r="F1598" s="203"/>
    </row>
    <row r="1599" spans="2:6" ht="15.75">
      <c r="B1599" s="188"/>
      <c r="C1599" s="188"/>
      <c r="D1599" s="203"/>
      <c r="E1599" s="203"/>
      <c r="F1599" s="203"/>
    </row>
    <row r="1600" spans="2:6" ht="15.75">
      <c r="B1600" s="188"/>
      <c r="C1600" s="188"/>
      <c r="D1600" s="203"/>
      <c r="E1600" s="203"/>
      <c r="F1600" s="203"/>
    </row>
    <row r="1601" spans="2:6" ht="15.75">
      <c r="B1601" s="188"/>
      <c r="C1601" s="188"/>
      <c r="D1601" s="203"/>
      <c r="E1601" s="203"/>
      <c r="F1601" s="203"/>
    </row>
    <row r="1602" spans="2:6" ht="15.75">
      <c r="B1602" s="188"/>
      <c r="C1602" s="188"/>
      <c r="D1602" s="203"/>
      <c r="E1602" s="203"/>
      <c r="F1602" s="203"/>
    </row>
    <row r="1603" spans="2:6" ht="15.75">
      <c r="B1603" s="188"/>
      <c r="C1603" s="188"/>
      <c r="D1603" s="203"/>
      <c r="E1603" s="203"/>
      <c r="F1603" s="203"/>
    </row>
    <row r="1604" spans="2:6" ht="15.75">
      <c r="B1604" s="188"/>
      <c r="C1604" s="188"/>
      <c r="D1604" s="203"/>
      <c r="E1604" s="203"/>
      <c r="F1604" s="203"/>
    </row>
    <row r="1605" spans="2:6" ht="15.75">
      <c r="B1605" s="188"/>
      <c r="C1605" s="188"/>
      <c r="D1605" s="203"/>
      <c r="E1605" s="203"/>
      <c r="F1605" s="203"/>
    </row>
    <row r="1606" spans="2:6" ht="15.75">
      <c r="B1606" s="188"/>
      <c r="C1606" s="188"/>
      <c r="D1606" s="203"/>
      <c r="E1606" s="203"/>
      <c r="F1606" s="203"/>
    </row>
    <row r="1607" spans="2:6" ht="15.75">
      <c r="B1607" s="188"/>
      <c r="C1607" s="188"/>
      <c r="D1607" s="203"/>
      <c r="E1607" s="203"/>
      <c r="F1607" s="203"/>
    </row>
    <row r="1608" spans="2:6" ht="15.75">
      <c r="B1608" s="188"/>
      <c r="C1608" s="188"/>
      <c r="D1608" s="203"/>
      <c r="E1608" s="203"/>
      <c r="F1608" s="203"/>
    </row>
    <row r="1609" spans="2:6" ht="15.75">
      <c r="B1609" s="188"/>
      <c r="C1609" s="188"/>
      <c r="D1609" s="203"/>
      <c r="E1609" s="203"/>
      <c r="F1609" s="203"/>
    </row>
    <row r="1610" spans="2:6" ht="15.75">
      <c r="B1610" s="188"/>
      <c r="C1610" s="188"/>
      <c r="D1610" s="203"/>
      <c r="E1610" s="203"/>
      <c r="F1610" s="203"/>
    </row>
    <row r="1611" spans="2:6" ht="15.75">
      <c r="B1611" s="188"/>
      <c r="C1611" s="188"/>
      <c r="D1611" s="203"/>
      <c r="E1611" s="203"/>
      <c r="F1611" s="203"/>
    </row>
    <row r="1612" spans="2:6" ht="15.75">
      <c r="B1612" s="188"/>
      <c r="C1612" s="188"/>
      <c r="D1612" s="203"/>
      <c r="E1612" s="203"/>
      <c r="F1612" s="203"/>
    </row>
    <row r="1613" spans="2:6" ht="15.75">
      <c r="B1613" s="188"/>
      <c r="C1613" s="188"/>
      <c r="D1613" s="203"/>
      <c r="E1613" s="203"/>
      <c r="F1613" s="203"/>
    </row>
    <row r="1614" spans="2:6" ht="15.75">
      <c r="B1614" s="188"/>
      <c r="C1614" s="188"/>
      <c r="D1614" s="203"/>
      <c r="E1614" s="203"/>
      <c r="F1614" s="203"/>
    </row>
    <row r="1615" spans="2:6" ht="15.75">
      <c r="B1615" s="188"/>
      <c r="C1615" s="188"/>
      <c r="D1615" s="203"/>
      <c r="E1615" s="203"/>
      <c r="F1615" s="203"/>
    </row>
    <row r="1616" spans="2:6" ht="15.75">
      <c r="B1616" s="188"/>
      <c r="C1616" s="188"/>
      <c r="D1616" s="203"/>
      <c r="E1616" s="203"/>
      <c r="F1616" s="203"/>
    </row>
    <row r="1617" spans="2:6" ht="15.75">
      <c r="B1617" s="188"/>
      <c r="C1617" s="188"/>
      <c r="D1617" s="203"/>
      <c r="E1617" s="203"/>
      <c r="F1617" s="203"/>
    </row>
    <row r="1618" spans="2:6" ht="15.75">
      <c r="B1618" s="188"/>
      <c r="C1618" s="188"/>
      <c r="D1618" s="203"/>
      <c r="E1618" s="203"/>
      <c r="F1618" s="203"/>
    </row>
    <row r="1619" spans="2:6" ht="15.75">
      <c r="B1619" s="188"/>
      <c r="C1619" s="188"/>
      <c r="D1619" s="203"/>
      <c r="E1619" s="203"/>
      <c r="F1619" s="203"/>
    </row>
    <row r="1620" spans="2:6" ht="15.75">
      <c r="B1620" s="188"/>
      <c r="C1620" s="188"/>
      <c r="D1620" s="203"/>
      <c r="E1620" s="203"/>
      <c r="F1620" s="203"/>
    </row>
    <row r="1621" spans="2:6" ht="15.75">
      <c r="B1621" s="188"/>
      <c r="C1621" s="188"/>
      <c r="D1621" s="203"/>
      <c r="E1621" s="203"/>
      <c r="F1621" s="203"/>
    </row>
    <row r="1622" spans="2:6" ht="15.75">
      <c r="B1622" s="188"/>
      <c r="C1622" s="188"/>
      <c r="D1622" s="203"/>
      <c r="E1622" s="203"/>
      <c r="F1622" s="203"/>
    </row>
    <row r="1623" spans="2:6" ht="15.75">
      <c r="B1623" s="188"/>
      <c r="C1623" s="188"/>
      <c r="D1623" s="203"/>
      <c r="E1623" s="203"/>
      <c r="F1623" s="203"/>
    </row>
    <row r="1624" spans="2:6" ht="15.75">
      <c r="B1624" s="188"/>
      <c r="C1624" s="188"/>
      <c r="D1624" s="203"/>
      <c r="E1624" s="203"/>
      <c r="F1624" s="203"/>
    </row>
    <row r="1625" spans="2:6" ht="15.75">
      <c r="B1625" s="188"/>
      <c r="C1625" s="188"/>
      <c r="D1625" s="203"/>
      <c r="E1625" s="203"/>
      <c r="F1625" s="203"/>
    </row>
    <row r="1626" spans="2:6" ht="15.75">
      <c r="B1626" s="188"/>
      <c r="C1626" s="188"/>
      <c r="D1626" s="203"/>
      <c r="E1626" s="203"/>
      <c r="F1626" s="203"/>
    </row>
    <row r="1627" spans="2:6" ht="15.75">
      <c r="B1627" s="188"/>
      <c r="C1627" s="188"/>
      <c r="D1627" s="203"/>
      <c r="E1627" s="203"/>
      <c r="F1627" s="203"/>
    </row>
    <row r="1628" spans="2:6" ht="15.75">
      <c r="B1628" s="188"/>
      <c r="C1628" s="188"/>
      <c r="D1628" s="203"/>
      <c r="E1628" s="203"/>
      <c r="F1628" s="203"/>
    </row>
    <row r="1629" spans="2:6" ht="15.75">
      <c r="B1629" s="188"/>
      <c r="C1629" s="188"/>
      <c r="D1629" s="203"/>
      <c r="E1629" s="203"/>
      <c r="F1629" s="203"/>
    </row>
    <row r="1630" spans="2:6" ht="15.75">
      <c r="B1630" s="188"/>
      <c r="C1630" s="188"/>
      <c r="D1630" s="203"/>
      <c r="E1630" s="203"/>
      <c r="F1630" s="203"/>
    </row>
    <row r="1631" spans="2:6" ht="15.75">
      <c r="B1631" s="188"/>
      <c r="C1631" s="188"/>
      <c r="D1631" s="203"/>
      <c r="E1631" s="203"/>
      <c r="F1631" s="203"/>
    </row>
    <row r="1632" spans="2:6" ht="15.75">
      <c r="B1632" s="188"/>
      <c r="C1632" s="188"/>
      <c r="D1632" s="203"/>
      <c r="E1632" s="203"/>
      <c r="F1632" s="203"/>
    </row>
    <row r="1633" spans="2:6" ht="15.75">
      <c r="B1633" s="188"/>
      <c r="C1633" s="188"/>
      <c r="D1633" s="203"/>
      <c r="E1633" s="203"/>
      <c r="F1633" s="203"/>
    </row>
    <row r="1634" spans="2:6" ht="15.75">
      <c r="B1634" s="188"/>
      <c r="C1634" s="188"/>
      <c r="D1634" s="203"/>
      <c r="E1634" s="203"/>
      <c r="F1634" s="203"/>
    </row>
    <row r="1635" spans="2:6" ht="15.75">
      <c r="B1635" s="188"/>
      <c r="C1635" s="188"/>
      <c r="D1635" s="203"/>
      <c r="E1635" s="203"/>
      <c r="F1635" s="203"/>
    </row>
    <row r="1636" spans="2:6" ht="15.75">
      <c r="B1636" s="188"/>
      <c r="C1636" s="188"/>
      <c r="D1636" s="203"/>
      <c r="E1636" s="203"/>
      <c r="F1636" s="203"/>
    </row>
    <row r="1637" spans="2:6" ht="15.75">
      <c r="B1637" s="188"/>
      <c r="C1637" s="188"/>
      <c r="D1637" s="203"/>
      <c r="E1637" s="203"/>
      <c r="F1637" s="203"/>
    </row>
    <row r="1638" spans="2:6" ht="15.75">
      <c r="B1638" s="188"/>
      <c r="C1638" s="188"/>
      <c r="D1638" s="203"/>
      <c r="E1638" s="203"/>
      <c r="F1638" s="203"/>
    </row>
    <row r="1639" spans="2:6" ht="15.75">
      <c r="B1639" s="188"/>
      <c r="C1639" s="188"/>
      <c r="D1639" s="203"/>
      <c r="E1639" s="203"/>
      <c r="F1639" s="203"/>
    </row>
    <row r="1640" spans="2:6" ht="15.75">
      <c r="B1640" s="188"/>
      <c r="C1640" s="188"/>
      <c r="D1640" s="203"/>
      <c r="E1640" s="203"/>
      <c r="F1640" s="203"/>
    </row>
    <row r="1641" spans="2:6" ht="15.75">
      <c r="B1641" s="188"/>
      <c r="C1641" s="188"/>
      <c r="D1641" s="203"/>
      <c r="E1641" s="203"/>
      <c r="F1641" s="203"/>
    </row>
    <row r="1642" spans="2:6" ht="15.75">
      <c r="B1642" s="188"/>
      <c r="C1642" s="188"/>
      <c r="D1642" s="203"/>
      <c r="E1642" s="203"/>
      <c r="F1642" s="203"/>
    </row>
    <row r="1643" spans="2:6" ht="15.75">
      <c r="B1643" s="188"/>
      <c r="C1643" s="188"/>
      <c r="D1643" s="203"/>
      <c r="E1643" s="203"/>
      <c r="F1643" s="203"/>
    </row>
    <row r="1644" spans="2:6" ht="15.75">
      <c r="B1644" s="188"/>
      <c r="C1644" s="188"/>
      <c r="D1644" s="203"/>
      <c r="E1644" s="203"/>
      <c r="F1644" s="203"/>
    </row>
    <row r="1645" spans="2:6" ht="15.75">
      <c r="B1645" s="188"/>
      <c r="C1645" s="188"/>
      <c r="D1645" s="203"/>
      <c r="E1645" s="203"/>
      <c r="F1645" s="203"/>
    </row>
    <row r="1646" spans="2:6" ht="15.75">
      <c r="B1646" s="188"/>
      <c r="C1646" s="188"/>
      <c r="D1646" s="203"/>
      <c r="E1646" s="203"/>
      <c r="F1646" s="203"/>
    </row>
    <row r="1647" spans="2:6" ht="15.75">
      <c r="B1647" s="188"/>
      <c r="C1647" s="188"/>
      <c r="D1647" s="203"/>
      <c r="E1647" s="203"/>
      <c r="F1647" s="203"/>
    </row>
    <row r="1648" spans="2:6" ht="15.75">
      <c r="B1648" s="188"/>
      <c r="C1648" s="188"/>
      <c r="D1648" s="203"/>
      <c r="E1648" s="203"/>
      <c r="F1648" s="203"/>
    </row>
    <row r="1649" spans="2:6" ht="15.75">
      <c r="B1649" s="188"/>
      <c r="C1649" s="188"/>
      <c r="D1649" s="203"/>
      <c r="E1649" s="203"/>
      <c r="F1649" s="203"/>
    </row>
    <row r="1650" spans="2:6" ht="15.75">
      <c r="B1650" s="188"/>
      <c r="C1650" s="188"/>
      <c r="D1650" s="203"/>
      <c r="E1650" s="203"/>
      <c r="F1650" s="203"/>
    </row>
    <row r="1651" spans="2:6" ht="15.75">
      <c r="B1651" s="188"/>
      <c r="C1651" s="188"/>
      <c r="D1651" s="203"/>
      <c r="E1651" s="203"/>
      <c r="F1651" s="203"/>
    </row>
    <row r="1652" spans="2:6" ht="15.75">
      <c r="B1652" s="188"/>
      <c r="C1652" s="188"/>
      <c r="D1652" s="203"/>
      <c r="E1652" s="203"/>
      <c r="F1652" s="203"/>
    </row>
    <row r="1653" spans="2:6" ht="15.75">
      <c r="B1653" s="188"/>
      <c r="C1653" s="188"/>
      <c r="D1653" s="203"/>
      <c r="E1653" s="203"/>
      <c r="F1653" s="203"/>
    </row>
    <row r="1654" spans="2:6" ht="15.75">
      <c r="B1654" s="188"/>
      <c r="C1654" s="188"/>
      <c r="D1654" s="203"/>
      <c r="E1654" s="203"/>
      <c r="F1654" s="203"/>
    </row>
    <row r="1655" spans="2:6" ht="15.75">
      <c r="B1655" s="188"/>
      <c r="C1655" s="188"/>
      <c r="D1655" s="203"/>
      <c r="E1655" s="203"/>
      <c r="F1655" s="203"/>
    </row>
    <row r="1656" spans="2:6" ht="15.75">
      <c r="B1656" s="188"/>
      <c r="C1656" s="188"/>
      <c r="D1656" s="203"/>
      <c r="E1656" s="203"/>
      <c r="F1656" s="203"/>
    </row>
    <row r="1657" spans="2:6" ht="15.75">
      <c r="B1657" s="188"/>
      <c r="C1657" s="188"/>
      <c r="D1657" s="203"/>
      <c r="E1657" s="203"/>
      <c r="F1657" s="203"/>
    </row>
    <row r="1658" spans="2:6" ht="15.75">
      <c r="B1658" s="188"/>
      <c r="C1658" s="188"/>
      <c r="D1658" s="203"/>
      <c r="E1658" s="203"/>
      <c r="F1658" s="203"/>
    </row>
    <row r="1659" spans="2:6" ht="15.75">
      <c r="B1659" s="188"/>
      <c r="C1659" s="188"/>
      <c r="D1659" s="203"/>
      <c r="E1659" s="203"/>
      <c r="F1659" s="203"/>
    </row>
    <row r="1660" spans="2:6" ht="15.75">
      <c r="B1660" s="188"/>
      <c r="C1660" s="188"/>
      <c r="D1660" s="203"/>
      <c r="E1660" s="203"/>
      <c r="F1660" s="203"/>
    </row>
    <row r="1661" spans="2:6" ht="15.75">
      <c r="B1661" s="188"/>
      <c r="C1661" s="188"/>
      <c r="D1661" s="203"/>
      <c r="E1661" s="203"/>
      <c r="F1661" s="203"/>
    </row>
    <row r="1662" spans="2:6" ht="15.75">
      <c r="B1662" s="188"/>
      <c r="C1662" s="188"/>
      <c r="D1662" s="203"/>
      <c r="E1662" s="203"/>
      <c r="F1662" s="203"/>
    </row>
    <row r="1663" spans="2:6" ht="15.75">
      <c r="B1663" s="188"/>
      <c r="C1663" s="188"/>
      <c r="D1663" s="203"/>
      <c r="E1663" s="203"/>
      <c r="F1663" s="203"/>
    </row>
    <row r="1664" spans="2:6" ht="15.75">
      <c r="B1664" s="188"/>
      <c r="C1664" s="188"/>
      <c r="D1664" s="203"/>
      <c r="E1664" s="203"/>
      <c r="F1664" s="203"/>
    </row>
    <row r="1665" spans="2:6" ht="15.75">
      <c r="B1665" s="188"/>
      <c r="C1665" s="188"/>
      <c r="D1665" s="203"/>
      <c r="E1665" s="203"/>
      <c r="F1665" s="203"/>
    </row>
    <row r="1666" spans="2:6" ht="15.75">
      <c r="B1666" s="188"/>
      <c r="C1666" s="188"/>
      <c r="D1666" s="203"/>
      <c r="E1666" s="203"/>
      <c r="F1666" s="203"/>
    </row>
    <row r="1667" spans="2:6" ht="15.75">
      <c r="B1667" s="188"/>
      <c r="C1667" s="188"/>
      <c r="D1667" s="203"/>
      <c r="E1667" s="203"/>
      <c r="F1667" s="203"/>
    </row>
    <row r="1668" spans="2:6" ht="15.75">
      <c r="B1668" s="188"/>
      <c r="C1668" s="188"/>
      <c r="D1668" s="203"/>
      <c r="E1668" s="203"/>
      <c r="F1668" s="203"/>
    </row>
    <row r="1669" spans="2:6" ht="15.75">
      <c r="B1669" s="188"/>
      <c r="C1669" s="188"/>
      <c r="D1669" s="203"/>
      <c r="E1669" s="203"/>
      <c r="F1669" s="203"/>
    </row>
    <row r="1670" spans="2:6" ht="15.75">
      <c r="B1670" s="188"/>
      <c r="C1670" s="188"/>
      <c r="D1670" s="203"/>
      <c r="E1670" s="203"/>
      <c r="F1670" s="203"/>
    </row>
    <row r="1671" spans="2:6" ht="15.75">
      <c r="B1671" s="188"/>
      <c r="C1671" s="188"/>
      <c r="D1671" s="203"/>
      <c r="E1671" s="203"/>
      <c r="F1671" s="203"/>
    </row>
    <row r="1672" spans="2:6" ht="15.75">
      <c r="B1672" s="188"/>
      <c r="C1672" s="188"/>
      <c r="D1672" s="203"/>
      <c r="E1672" s="203"/>
      <c r="F1672" s="203"/>
    </row>
    <row r="1673" spans="2:6" ht="15.75">
      <c r="B1673" s="188"/>
      <c r="C1673" s="188"/>
      <c r="D1673" s="203"/>
      <c r="E1673" s="203"/>
      <c r="F1673" s="203"/>
    </row>
    <row r="1674" spans="2:6" ht="15.75">
      <c r="B1674" s="188"/>
      <c r="C1674" s="188"/>
      <c r="D1674" s="203"/>
      <c r="E1674" s="203"/>
      <c r="F1674" s="203"/>
    </row>
    <row r="1675" spans="2:6" ht="15.75">
      <c r="B1675" s="188"/>
      <c r="C1675" s="188"/>
      <c r="D1675" s="203"/>
      <c r="E1675" s="203"/>
      <c r="F1675" s="203"/>
    </row>
    <row r="1676" spans="2:6" ht="15.75">
      <c r="B1676" s="188"/>
      <c r="C1676" s="188"/>
      <c r="D1676" s="203"/>
      <c r="E1676" s="203"/>
      <c r="F1676" s="203"/>
    </row>
    <row r="1677" spans="2:6" ht="15.75">
      <c r="B1677" s="188"/>
      <c r="C1677" s="188"/>
      <c r="D1677" s="203"/>
      <c r="E1677" s="203"/>
      <c r="F1677" s="203"/>
    </row>
    <row r="1678" spans="2:6" ht="15.75">
      <c r="B1678" s="188"/>
      <c r="C1678" s="188"/>
      <c r="D1678" s="203"/>
      <c r="E1678" s="203"/>
      <c r="F1678" s="203"/>
    </row>
    <row r="1679" spans="2:6" ht="15.75">
      <c r="B1679" s="188"/>
      <c r="C1679" s="188"/>
      <c r="D1679" s="203"/>
      <c r="E1679" s="203"/>
      <c r="F1679" s="203"/>
    </row>
    <row r="1680" spans="2:6" ht="15.75">
      <c r="B1680" s="188"/>
      <c r="C1680" s="188"/>
      <c r="D1680" s="203"/>
      <c r="E1680" s="203"/>
      <c r="F1680" s="203"/>
    </row>
    <row r="1681" spans="2:6" ht="15.75">
      <c r="B1681" s="188"/>
      <c r="C1681" s="188"/>
      <c r="D1681" s="203"/>
      <c r="E1681" s="203"/>
      <c r="F1681" s="203"/>
    </row>
    <row r="1682" spans="2:6" ht="15.75">
      <c r="B1682" s="188"/>
      <c r="C1682" s="188"/>
      <c r="D1682" s="203"/>
      <c r="E1682" s="203"/>
      <c r="F1682" s="203"/>
    </row>
    <row r="1683" spans="2:6" ht="15.75">
      <c r="B1683" s="188"/>
      <c r="C1683" s="188"/>
      <c r="D1683" s="203"/>
      <c r="E1683" s="203"/>
      <c r="F1683" s="203"/>
    </row>
    <row r="1684" spans="2:6" ht="15.75">
      <c r="B1684" s="188"/>
      <c r="C1684" s="188"/>
      <c r="D1684" s="203"/>
      <c r="E1684" s="203"/>
      <c r="F1684" s="203"/>
    </row>
    <row r="1685" spans="2:6" ht="15.75">
      <c r="B1685" s="188"/>
      <c r="C1685" s="188"/>
      <c r="D1685" s="203"/>
      <c r="E1685" s="203"/>
      <c r="F1685" s="203"/>
    </row>
    <row r="1686" spans="2:6" ht="15.75">
      <c r="B1686" s="188"/>
      <c r="C1686" s="188"/>
      <c r="D1686" s="203"/>
      <c r="E1686" s="203"/>
      <c r="F1686" s="203"/>
    </row>
    <row r="1687" spans="2:6" ht="15.75">
      <c r="B1687" s="188"/>
      <c r="C1687" s="188"/>
      <c r="D1687" s="203"/>
      <c r="E1687" s="203"/>
      <c r="F1687" s="203"/>
    </row>
    <row r="1688" spans="2:6" ht="15.75">
      <c r="B1688" s="188"/>
      <c r="C1688" s="188"/>
      <c r="D1688" s="203"/>
      <c r="E1688" s="203"/>
      <c r="F1688" s="203"/>
    </row>
    <row r="1689" spans="2:6" ht="15.75">
      <c r="B1689" s="188"/>
      <c r="C1689" s="188"/>
      <c r="D1689" s="203"/>
      <c r="E1689" s="203"/>
      <c r="F1689" s="203"/>
    </row>
    <row r="1690" spans="2:6" ht="15.75">
      <c r="B1690" s="188"/>
      <c r="C1690" s="188"/>
      <c r="D1690" s="203"/>
      <c r="E1690" s="203"/>
      <c r="F1690" s="203"/>
    </row>
    <row r="1691" spans="2:6" ht="15.75">
      <c r="B1691" s="188"/>
      <c r="C1691" s="188"/>
      <c r="D1691" s="203"/>
      <c r="E1691" s="203"/>
      <c r="F1691" s="203"/>
    </row>
    <row r="1692" spans="2:6" ht="15.75">
      <c r="B1692" s="188"/>
      <c r="C1692" s="188"/>
      <c r="D1692" s="203"/>
      <c r="E1692" s="203"/>
      <c r="F1692" s="203"/>
    </row>
    <row r="1693" spans="2:6" ht="15.75">
      <c r="B1693" s="188"/>
      <c r="C1693" s="188"/>
      <c r="D1693" s="203"/>
      <c r="E1693" s="203"/>
      <c r="F1693" s="203"/>
    </row>
    <row r="1694" spans="2:6" ht="15.75">
      <c r="B1694" s="188"/>
      <c r="C1694" s="188"/>
      <c r="D1694" s="203"/>
      <c r="E1694" s="203"/>
      <c r="F1694" s="203"/>
    </row>
    <row r="1695" spans="2:6" ht="15.75">
      <c r="B1695" s="188"/>
      <c r="C1695" s="188"/>
      <c r="D1695" s="203"/>
      <c r="E1695" s="203"/>
      <c r="F1695" s="203"/>
    </row>
    <row r="1696" spans="2:6" ht="15.75">
      <c r="B1696" s="188"/>
      <c r="C1696" s="188"/>
      <c r="D1696" s="203"/>
      <c r="E1696" s="203"/>
      <c r="F1696" s="203"/>
    </row>
    <row r="1697" spans="2:6" ht="15.75">
      <c r="B1697" s="188"/>
      <c r="C1697" s="188"/>
      <c r="D1697" s="203"/>
      <c r="E1697" s="203"/>
      <c r="F1697" s="203"/>
    </row>
    <row r="1698" spans="2:6" ht="15.75">
      <c r="B1698" s="188"/>
      <c r="C1698" s="188"/>
      <c r="D1698" s="203"/>
      <c r="E1698" s="203"/>
      <c r="F1698" s="203"/>
    </row>
    <row r="1699" spans="2:6" ht="15.75">
      <c r="B1699" s="188"/>
      <c r="C1699" s="188"/>
      <c r="D1699" s="203"/>
      <c r="E1699" s="203"/>
      <c r="F1699" s="203"/>
    </row>
    <row r="1700" spans="2:6" ht="15.75">
      <c r="B1700" s="188"/>
      <c r="C1700" s="188"/>
      <c r="D1700" s="203"/>
      <c r="E1700" s="203"/>
      <c r="F1700" s="203"/>
    </row>
    <row r="1701" spans="2:6" ht="15.75">
      <c r="B1701" s="188"/>
      <c r="C1701" s="188"/>
      <c r="D1701" s="203"/>
      <c r="E1701" s="203"/>
      <c r="F1701" s="203"/>
    </row>
    <row r="1702" spans="2:6" ht="15.75">
      <c r="B1702" s="188"/>
      <c r="C1702" s="188"/>
      <c r="D1702" s="203"/>
      <c r="E1702" s="203"/>
      <c r="F1702" s="203"/>
    </row>
    <row r="1703" spans="2:6" ht="15.75">
      <c r="B1703" s="188"/>
      <c r="C1703" s="188"/>
      <c r="D1703" s="203"/>
      <c r="E1703" s="203"/>
      <c r="F1703" s="203"/>
    </row>
    <row r="1704" spans="2:6" ht="15.75">
      <c r="B1704" s="188"/>
      <c r="C1704" s="188"/>
      <c r="D1704" s="203"/>
      <c r="E1704" s="203"/>
      <c r="F1704" s="203"/>
    </row>
    <row r="1705" spans="2:6" ht="15.75">
      <c r="B1705" s="188"/>
      <c r="C1705" s="188"/>
      <c r="D1705" s="203"/>
      <c r="E1705" s="203"/>
      <c r="F1705" s="203"/>
    </row>
    <row r="1706" spans="2:6" ht="15.75">
      <c r="B1706" s="188"/>
      <c r="C1706" s="188"/>
      <c r="D1706" s="203"/>
      <c r="E1706" s="203"/>
      <c r="F1706" s="203"/>
    </row>
    <row r="1707" spans="2:6" ht="15.75">
      <c r="B1707" s="188"/>
      <c r="C1707" s="188"/>
      <c r="D1707" s="203"/>
      <c r="E1707" s="203"/>
      <c r="F1707" s="203"/>
    </row>
    <row r="1708" spans="2:6" ht="15.75">
      <c r="B1708" s="188"/>
      <c r="C1708" s="188"/>
      <c r="D1708" s="203"/>
      <c r="E1708" s="203"/>
      <c r="F1708" s="203"/>
    </row>
    <row r="1709" spans="2:6" ht="15.75">
      <c r="B1709" s="188"/>
      <c r="C1709" s="188"/>
      <c r="D1709" s="203"/>
      <c r="E1709" s="203"/>
      <c r="F1709" s="203"/>
    </row>
    <row r="1710" spans="2:6" ht="15.75">
      <c r="B1710" s="188"/>
      <c r="C1710" s="188"/>
      <c r="D1710" s="203"/>
      <c r="E1710" s="203"/>
      <c r="F1710" s="203"/>
    </row>
    <row r="1711" spans="2:6" ht="15.75">
      <c r="B1711" s="188"/>
      <c r="C1711" s="188"/>
      <c r="D1711" s="203"/>
      <c r="E1711" s="203"/>
      <c r="F1711" s="203"/>
    </row>
    <row r="1712" spans="2:6" ht="15.75">
      <c r="B1712" s="188"/>
      <c r="C1712" s="188"/>
      <c r="D1712" s="203"/>
      <c r="E1712" s="203"/>
      <c r="F1712" s="203"/>
    </row>
    <row r="1713" spans="2:6" ht="15.75">
      <c r="B1713" s="188"/>
      <c r="C1713" s="188"/>
      <c r="D1713" s="203"/>
      <c r="E1713" s="203"/>
      <c r="F1713" s="203"/>
    </row>
    <row r="1714" spans="2:6" ht="15.75">
      <c r="B1714" s="188"/>
      <c r="C1714" s="188"/>
      <c r="D1714" s="203"/>
      <c r="E1714" s="203"/>
      <c r="F1714" s="203"/>
    </row>
    <row r="1715" spans="2:6" ht="15.75">
      <c r="B1715" s="188"/>
      <c r="C1715" s="188"/>
      <c r="D1715" s="203"/>
      <c r="E1715" s="203"/>
      <c r="F1715" s="203"/>
    </row>
    <row r="1716" spans="2:6" ht="15.75">
      <c r="B1716" s="188"/>
      <c r="C1716" s="188"/>
      <c r="D1716" s="203"/>
      <c r="E1716" s="203"/>
      <c r="F1716" s="203"/>
    </row>
    <row r="1717" spans="2:6" ht="15.75">
      <c r="B1717" s="188"/>
      <c r="C1717" s="188"/>
      <c r="D1717" s="203"/>
      <c r="E1717" s="203"/>
      <c r="F1717" s="203"/>
    </row>
    <row r="1718" spans="2:6" ht="15.75">
      <c r="B1718" s="188"/>
      <c r="C1718" s="188"/>
      <c r="D1718" s="203"/>
      <c r="E1718" s="203"/>
      <c r="F1718" s="203"/>
    </row>
    <row r="1719" spans="2:6" ht="15.75">
      <c r="B1719" s="188"/>
      <c r="C1719" s="188"/>
      <c r="D1719" s="203"/>
      <c r="E1719" s="203"/>
      <c r="F1719" s="203"/>
    </row>
    <row r="1720" spans="2:6" ht="15.75">
      <c r="B1720" s="188"/>
      <c r="C1720" s="188"/>
      <c r="D1720" s="203"/>
      <c r="E1720" s="203"/>
      <c r="F1720" s="203"/>
    </row>
    <row r="1721" spans="2:6" ht="15.75">
      <c r="B1721" s="188"/>
      <c r="C1721" s="188"/>
      <c r="D1721" s="203"/>
      <c r="E1721" s="203"/>
      <c r="F1721" s="203"/>
    </row>
    <row r="1722" spans="2:6" ht="15.75">
      <c r="B1722" s="188"/>
      <c r="C1722" s="188"/>
      <c r="D1722" s="203"/>
      <c r="E1722" s="203"/>
      <c r="F1722" s="203"/>
    </row>
    <row r="1723" spans="2:6" ht="15.75">
      <c r="B1723" s="188"/>
      <c r="C1723" s="188"/>
      <c r="D1723" s="203"/>
      <c r="E1723" s="203"/>
      <c r="F1723" s="203"/>
    </row>
    <row r="1724" spans="2:6" ht="15.75">
      <c r="B1724" s="188"/>
      <c r="C1724" s="188"/>
      <c r="D1724" s="203"/>
      <c r="E1724" s="203"/>
      <c r="F1724" s="203"/>
    </row>
    <row r="1725" spans="2:6" ht="15.75">
      <c r="B1725" s="188"/>
      <c r="C1725" s="188"/>
      <c r="D1725" s="203"/>
      <c r="E1725" s="203"/>
      <c r="F1725" s="203"/>
    </row>
    <row r="1726" spans="2:6" ht="15.75">
      <c r="B1726" s="188"/>
      <c r="C1726" s="188"/>
      <c r="D1726" s="203"/>
      <c r="E1726" s="203"/>
      <c r="F1726" s="203"/>
    </row>
    <row r="1727" spans="2:6" ht="15.75">
      <c r="B1727" s="188"/>
      <c r="C1727" s="188"/>
      <c r="D1727" s="203"/>
      <c r="E1727" s="203"/>
      <c r="F1727" s="203"/>
    </row>
    <row r="1728" spans="2:6" ht="15.75">
      <c r="B1728" s="188"/>
      <c r="C1728" s="188"/>
      <c r="D1728" s="203"/>
      <c r="E1728" s="203"/>
      <c r="F1728" s="203"/>
    </row>
    <row r="1729" spans="2:6" ht="15.75">
      <c r="B1729" s="188"/>
      <c r="C1729" s="188"/>
      <c r="D1729" s="203"/>
      <c r="E1729" s="203"/>
      <c r="F1729" s="203"/>
    </row>
    <row r="1730" spans="2:6" ht="15.75">
      <c r="B1730" s="188"/>
      <c r="C1730" s="188"/>
      <c r="D1730" s="203"/>
      <c r="E1730" s="203"/>
      <c r="F1730" s="203"/>
    </row>
    <row r="1731" spans="2:6" ht="15.75">
      <c r="B1731" s="188"/>
      <c r="C1731" s="188"/>
      <c r="D1731" s="203"/>
      <c r="E1731" s="203"/>
      <c r="F1731" s="203"/>
    </row>
    <row r="1732" spans="2:6" ht="15.75">
      <c r="B1732" s="188"/>
      <c r="C1732" s="188"/>
      <c r="D1732" s="203"/>
      <c r="E1732" s="203"/>
      <c r="F1732" s="203"/>
    </row>
    <row r="1733" spans="2:6" ht="15.75">
      <c r="B1733" s="188"/>
      <c r="C1733" s="188"/>
      <c r="D1733" s="203"/>
      <c r="E1733" s="203"/>
      <c r="F1733" s="203"/>
    </row>
    <row r="1734" spans="2:6" ht="15.75">
      <c r="B1734" s="188"/>
      <c r="C1734" s="188"/>
      <c r="D1734" s="203"/>
      <c r="E1734" s="203"/>
      <c r="F1734" s="203"/>
    </row>
    <row r="1735" spans="2:6" ht="15.75">
      <c r="B1735" s="188"/>
      <c r="C1735" s="188"/>
      <c r="D1735" s="203"/>
      <c r="E1735" s="203"/>
      <c r="F1735" s="203"/>
    </row>
    <row r="1736" spans="2:6" ht="15.75">
      <c r="B1736" s="188"/>
      <c r="C1736" s="188"/>
      <c r="D1736" s="203"/>
      <c r="E1736" s="203"/>
      <c r="F1736" s="203"/>
    </row>
    <row r="1737" spans="2:6" ht="15.75">
      <c r="B1737" s="188"/>
      <c r="C1737" s="188"/>
      <c r="D1737" s="203"/>
      <c r="E1737" s="203"/>
      <c r="F1737" s="203"/>
    </row>
    <row r="1738" spans="2:6" ht="15.75">
      <c r="B1738" s="188"/>
      <c r="C1738" s="188"/>
      <c r="D1738" s="203"/>
      <c r="E1738" s="203"/>
      <c r="F1738" s="203"/>
    </row>
    <row r="1739" spans="2:6" ht="15.75">
      <c r="B1739" s="188"/>
      <c r="C1739" s="188"/>
      <c r="D1739" s="203"/>
      <c r="E1739" s="203"/>
      <c r="F1739" s="203"/>
    </row>
    <row r="1740" spans="2:6" ht="15.75">
      <c r="B1740" s="188"/>
      <c r="C1740" s="188"/>
      <c r="D1740" s="203"/>
      <c r="E1740" s="203"/>
      <c r="F1740" s="203"/>
    </row>
    <row r="1741" spans="2:6" ht="15.75">
      <c r="B1741" s="188"/>
      <c r="C1741" s="188"/>
      <c r="D1741" s="203"/>
      <c r="E1741" s="203"/>
      <c r="F1741" s="203"/>
    </row>
    <row r="1742" spans="2:6" ht="15.75">
      <c r="B1742" s="188"/>
      <c r="C1742" s="188"/>
      <c r="D1742" s="203"/>
      <c r="E1742" s="203"/>
      <c r="F1742" s="203"/>
    </row>
    <row r="1743" spans="2:6" ht="15.75">
      <c r="B1743" s="188"/>
      <c r="C1743" s="188"/>
      <c r="D1743" s="203"/>
      <c r="E1743" s="203"/>
      <c r="F1743" s="203"/>
    </row>
    <row r="1744" spans="2:6" ht="15.75">
      <c r="B1744" s="188"/>
      <c r="C1744" s="188"/>
      <c r="D1744" s="203"/>
      <c r="E1744" s="203"/>
      <c r="F1744" s="203"/>
    </row>
    <row r="1745" spans="2:6" ht="15.75">
      <c r="B1745" s="188"/>
      <c r="C1745" s="188"/>
      <c r="D1745" s="203"/>
      <c r="E1745" s="203"/>
      <c r="F1745" s="203"/>
    </row>
    <row r="1746" spans="2:6" ht="15.75">
      <c r="B1746" s="188"/>
      <c r="C1746" s="188"/>
      <c r="D1746" s="203"/>
      <c r="E1746" s="203"/>
      <c r="F1746" s="203"/>
    </row>
    <row r="1747" spans="2:6" ht="15.75">
      <c r="B1747" s="188"/>
      <c r="C1747" s="188"/>
      <c r="D1747" s="203"/>
      <c r="E1747" s="203"/>
      <c r="F1747" s="203"/>
    </row>
    <row r="1748" spans="2:6" ht="15.75">
      <c r="B1748" s="188"/>
      <c r="C1748" s="188"/>
      <c r="D1748" s="203"/>
      <c r="E1748" s="203"/>
      <c r="F1748" s="203"/>
    </row>
    <row r="1749" spans="2:6" ht="15.75">
      <c r="B1749" s="188"/>
      <c r="C1749" s="188"/>
      <c r="D1749" s="203"/>
      <c r="E1749" s="203"/>
      <c r="F1749" s="203"/>
    </row>
    <row r="1750" spans="2:6" ht="15.75">
      <c r="B1750" s="188"/>
      <c r="C1750" s="188"/>
      <c r="D1750" s="203"/>
      <c r="E1750" s="203"/>
      <c r="F1750" s="203"/>
    </row>
    <row r="1751" spans="2:6" ht="15.75">
      <c r="B1751" s="188"/>
      <c r="C1751" s="188"/>
      <c r="D1751" s="203"/>
      <c r="E1751" s="203"/>
      <c r="F1751" s="203"/>
    </row>
    <row r="1752" spans="2:6" ht="15.75">
      <c r="B1752" s="188"/>
      <c r="C1752" s="188"/>
      <c r="D1752" s="203"/>
      <c r="E1752" s="203"/>
      <c r="F1752" s="203"/>
    </row>
    <row r="1753" spans="2:6" ht="15.75">
      <c r="B1753" s="188"/>
      <c r="C1753" s="188"/>
      <c r="D1753" s="203"/>
      <c r="E1753" s="203"/>
      <c r="F1753" s="203"/>
    </row>
    <row r="1754" spans="2:6" ht="15.75">
      <c r="B1754" s="188"/>
      <c r="C1754" s="188"/>
      <c r="D1754" s="203"/>
      <c r="E1754" s="203"/>
      <c r="F1754" s="203"/>
    </row>
    <row r="1755" spans="2:6" ht="15.75">
      <c r="B1755" s="188"/>
      <c r="C1755" s="188"/>
      <c r="D1755" s="203"/>
      <c r="E1755" s="203"/>
      <c r="F1755" s="203"/>
    </row>
    <row r="1756" spans="2:6" ht="15.75">
      <c r="B1756" s="188"/>
      <c r="C1756" s="188"/>
      <c r="D1756" s="203"/>
      <c r="E1756" s="203"/>
      <c r="F1756" s="203"/>
    </row>
    <row r="1757" spans="2:6" ht="15.75">
      <c r="B1757" s="188"/>
      <c r="C1757" s="188"/>
      <c r="D1757" s="203"/>
      <c r="E1757" s="203"/>
      <c r="F1757" s="203"/>
    </row>
    <row r="1758" spans="2:6" ht="15.75">
      <c r="B1758" s="188"/>
      <c r="C1758" s="188"/>
      <c r="D1758" s="203"/>
      <c r="E1758" s="203"/>
      <c r="F1758" s="203"/>
    </row>
    <row r="1759" spans="2:6" ht="15.75">
      <c r="B1759" s="188"/>
      <c r="C1759" s="188"/>
      <c r="D1759" s="203"/>
      <c r="E1759" s="203"/>
      <c r="F1759" s="203"/>
    </row>
    <row r="1760" spans="2:6" ht="15.75">
      <c r="B1760" s="188"/>
      <c r="C1760" s="188"/>
      <c r="D1760" s="203"/>
      <c r="E1760" s="203"/>
      <c r="F1760" s="203"/>
    </row>
    <row r="1761" spans="2:6" ht="15.75">
      <c r="B1761" s="188"/>
      <c r="C1761" s="188"/>
      <c r="D1761" s="203"/>
      <c r="E1761" s="203"/>
      <c r="F1761" s="203"/>
    </row>
    <row r="1762" spans="2:6" ht="15.75">
      <c r="B1762" s="188"/>
      <c r="C1762" s="188"/>
      <c r="D1762" s="203"/>
      <c r="E1762" s="203"/>
      <c r="F1762" s="203"/>
    </row>
    <row r="1763" spans="2:6" ht="15.75">
      <c r="B1763" s="188"/>
      <c r="C1763" s="188"/>
      <c r="D1763" s="203"/>
      <c r="E1763" s="203"/>
      <c r="F1763" s="203"/>
    </row>
    <row r="1764" spans="2:6" ht="15.75">
      <c r="B1764" s="188"/>
      <c r="C1764" s="188"/>
      <c r="D1764" s="203"/>
      <c r="E1764" s="203"/>
      <c r="F1764" s="203"/>
    </row>
    <row r="1765" spans="2:6" ht="15.75">
      <c r="B1765" s="188"/>
      <c r="C1765" s="188"/>
      <c r="D1765" s="203"/>
      <c r="E1765" s="203"/>
      <c r="F1765" s="203"/>
    </row>
    <row r="1766" spans="2:6" ht="15.75">
      <c r="B1766" s="188"/>
      <c r="C1766" s="188"/>
      <c r="D1766" s="203"/>
      <c r="E1766" s="203"/>
      <c r="F1766" s="203"/>
    </row>
    <row r="1767" spans="2:6" ht="15.75">
      <c r="B1767" s="188"/>
      <c r="C1767" s="188"/>
      <c r="D1767" s="203"/>
      <c r="E1767" s="203"/>
      <c r="F1767" s="203"/>
    </row>
    <row r="1768" spans="2:6" ht="15.75">
      <c r="B1768" s="188"/>
      <c r="C1768" s="188"/>
      <c r="D1768" s="203"/>
      <c r="E1768" s="203"/>
      <c r="F1768" s="203"/>
    </row>
    <row r="1769" spans="2:6" ht="15.75">
      <c r="B1769" s="188"/>
      <c r="C1769" s="188"/>
      <c r="D1769" s="203"/>
      <c r="E1769" s="203"/>
      <c r="F1769" s="203"/>
    </row>
    <row r="1770" spans="2:6" ht="15.75">
      <c r="B1770" s="188"/>
      <c r="C1770" s="188"/>
      <c r="D1770" s="203"/>
      <c r="E1770" s="203"/>
      <c r="F1770" s="203"/>
    </row>
    <row r="1771" spans="2:6" ht="15.75">
      <c r="B1771" s="188"/>
      <c r="C1771" s="188"/>
      <c r="D1771" s="203"/>
      <c r="E1771" s="203"/>
      <c r="F1771" s="203"/>
    </row>
    <row r="1772" spans="2:6" ht="15.75">
      <c r="B1772" s="188"/>
      <c r="C1772" s="188"/>
      <c r="D1772" s="203"/>
      <c r="E1772" s="203"/>
      <c r="F1772" s="203"/>
    </row>
    <row r="1773" spans="2:6" ht="15.75">
      <c r="B1773" s="188"/>
      <c r="C1773" s="188"/>
      <c r="D1773" s="203"/>
      <c r="E1773" s="203"/>
      <c r="F1773" s="203"/>
    </row>
    <row r="1774" spans="2:6" ht="15.75">
      <c r="B1774" s="188"/>
      <c r="C1774" s="188"/>
      <c r="D1774" s="203"/>
      <c r="E1774" s="203"/>
      <c r="F1774" s="203"/>
    </row>
    <row r="1775" spans="2:6" ht="15.75">
      <c r="B1775" s="188"/>
      <c r="C1775" s="188"/>
      <c r="D1775" s="203"/>
      <c r="E1775" s="203"/>
      <c r="F1775" s="203"/>
    </row>
    <row r="1776" spans="2:6" ht="15.75">
      <c r="B1776" s="188"/>
      <c r="C1776" s="188"/>
      <c r="D1776" s="203"/>
      <c r="E1776" s="203"/>
      <c r="F1776" s="203"/>
    </row>
    <row r="1777" spans="2:6" ht="15.75">
      <c r="B1777" s="188"/>
      <c r="C1777" s="188"/>
      <c r="D1777" s="203"/>
      <c r="E1777" s="203"/>
      <c r="F1777" s="203"/>
    </row>
    <row r="1778" spans="2:6" ht="15.75">
      <c r="B1778" s="188"/>
      <c r="C1778" s="188"/>
      <c r="D1778" s="203"/>
      <c r="E1778" s="203"/>
      <c r="F1778" s="203"/>
    </row>
    <row r="1779" spans="2:6" ht="15.75">
      <c r="B1779" s="188"/>
      <c r="C1779" s="188"/>
      <c r="D1779" s="203"/>
      <c r="E1779" s="203"/>
      <c r="F1779" s="203"/>
    </row>
    <row r="1780" spans="2:6" ht="15.75">
      <c r="B1780" s="188"/>
      <c r="C1780" s="188"/>
      <c r="D1780" s="203"/>
      <c r="E1780" s="203"/>
      <c r="F1780" s="203"/>
    </row>
    <row r="1781" spans="2:6" ht="15.75">
      <c r="B1781" s="188"/>
      <c r="C1781" s="188"/>
      <c r="D1781" s="203"/>
      <c r="E1781" s="203"/>
      <c r="F1781" s="203"/>
    </row>
    <row r="1782" spans="2:6" ht="15.75">
      <c r="B1782" s="188"/>
      <c r="C1782" s="188"/>
      <c r="D1782" s="203"/>
      <c r="E1782" s="203"/>
      <c r="F1782" s="203"/>
    </row>
    <row r="1783" spans="2:6" ht="15.75">
      <c r="B1783" s="188"/>
      <c r="C1783" s="188"/>
      <c r="D1783" s="203"/>
      <c r="E1783" s="203"/>
      <c r="F1783" s="203"/>
    </row>
    <row r="1784" spans="2:6" ht="15.75">
      <c r="B1784" s="188"/>
      <c r="C1784" s="188"/>
      <c r="D1784" s="203"/>
      <c r="E1784" s="203"/>
      <c r="F1784" s="203"/>
    </row>
    <row r="1785" spans="2:6" ht="15.75">
      <c r="B1785" s="188"/>
      <c r="C1785" s="188"/>
      <c r="D1785" s="203"/>
      <c r="E1785" s="203"/>
      <c r="F1785" s="203"/>
    </row>
    <row r="1786" spans="2:6" ht="15.75">
      <c r="B1786" s="188"/>
      <c r="C1786" s="188"/>
      <c r="D1786" s="203"/>
      <c r="E1786" s="203"/>
      <c r="F1786" s="203"/>
    </row>
    <row r="1787" spans="2:6" ht="15.75">
      <c r="B1787" s="188"/>
      <c r="C1787" s="188"/>
      <c r="D1787" s="203"/>
      <c r="E1787" s="203"/>
      <c r="F1787" s="203"/>
    </row>
    <row r="1788" spans="2:6" ht="15.75">
      <c r="B1788" s="188"/>
      <c r="C1788" s="188"/>
      <c r="D1788" s="203"/>
      <c r="E1788" s="203"/>
      <c r="F1788" s="203"/>
    </row>
    <row r="1789" spans="2:6" ht="15.75">
      <c r="B1789" s="188"/>
      <c r="C1789" s="188"/>
      <c r="D1789" s="203"/>
      <c r="E1789" s="203"/>
      <c r="F1789" s="203"/>
    </row>
    <row r="1790" spans="2:6" ht="15.75">
      <c r="B1790" s="188"/>
      <c r="C1790" s="188"/>
      <c r="D1790" s="203"/>
      <c r="E1790" s="203"/>
      <c r="F1790" s="203"/>
    </row>
    <row r="1791" spans="2:6" ht="15.75">
      <c r="B1791" s="188"/>
      <c r="C1791" s="188"/>
      <c r="D1791" s="203"/>
      <c r="E1791" s="203"/>
      <c r="F1791" s="203"/>
    </row>
    <row r="1792" spans="2:6" ht="15.75">
      <c r="B1792" s="188"/>
      <c r="C1792" s="188"/>
      <c r="D1792" s="203"/>
      <c r="E1792" s="203"/>
      <c r="F1792" s="203"/>
    </row>
    <row r="1793" spans="2:6" ht="15.75">
      <c r="B1793" s="188"/>
      <c r="C1793" s="188"/>
      <c r="D1793" s="203"/>
      <c r="E1793" s="203"/>
      <c r="F1793" s="203"/>
    </row>
    <row r="1794" spans="2:6" ht="15.75">
      <c r="B1794" s="188"/>
      <c r="C1794" s="188"/>
      <c r="D1794" s="203"/>
      <c r="E1794" s="203"/>
      <c r="F1794" s="203"/>
    </row>
    <row r="1795" spans="2:6" ht="15.75">
      <c r="B1795" s="188"/>
      <c r="C1795" s="188"/>
      <c r="D1795" s="203"/>
      <c r="E1795" s="203"/>
      <c r="F1795" s="203"/>
    </row>
    <row r="1796" spans="2:6" ht="15.75">
      <c r="B1796" s="188"/>
      <c r="C1796" s="188"/>
      <c r="D1796" s="203"/>
      <c r="E1796" s="203"/>
      <c r="F1796" s="203"/>
    </row>
    <row r="1797" spans="2:6" ht="15.75">
      <c r="B1797" s="188"/>
      <c r="C1797" s="188"/>
      <c r="D1797" s="203"/>
      <c r="E1797" s="203"/>
      <c r="F1797" s="203"/>
    </row>
    <row r="1798" spans="2:6" ht="15.75">
      <c r="B1798" s="188"/>
      <c r="C1798" s="188"/>
      <c r="D1798" s="203"/>
      <c r="E1798" s="203"/>
      <c r="F1798" s="203"/>
    </row>
    <row r="1799" spans="2:6" ht="15.75">
      <c r="B1799" s="188"/>
      <c r="C1799" s="188"/>
      <c r="D1799" s="203"/>
      <c r="E1799" s="203"/>
      <c r="F1799" s="203"/>
    </row>
    <row r="1800" spans="2:6" ht="15.75">
      <c r="B1800" s="188"/>
      <c r="C1800" s="188"/>
      <c r="D1800" s="203"/>
      <c r="E1800" s="203"/>
      <c r="F1800" s="203"/>
    </row>
    <row r="1801" spans="2:6" ht="15.75">
      <c r="B1801" s="188"/>
      <c r="C1801" s="188"/>
      <c r="D1801" s="203"/>
      <c r="E1801" s="203"/>
      <c r="F1801" s="203"/>
    </row>
    <row r="1802" spans="2:6" ht="15.75">
      <c r="B1802" s="188"/>
      <c r="C1802" s="188"/>
      <c r="D1802" s="203"/>
      <c r="E1802" s="203"/>
      <c r="F1802" s="203"/>
    </row>
    <row r="1803" spans="2:6" ht="15.75">
      <c r="B1803" s="188"/>
      <c r="C1803" s="188"/>
      <c r="D1803" s="203"/>
      <c r="E1803" s="203"/>
      <c r="F1803" s="203"/>
    </row>
    <row r="1804" spans="2:6" ht="15.75">
      <c r="B1804" s="188"/>
      <c r="C1804" s="188"/>
      <c r="D1804" s="203"/>
      <c r="E1804" s="203"/>
      <c r="F1804" s="203"/>
    </row>
    <row r="1805" spans="2:6" ht="15.75">
      <c r="B1805" s="188"/>
      <c r="C1805" s="188"/>
      <c r="D1805" s="203"/>
      <c r="E1805" s="203"/>
      <c r="F1805" s="203"/>
    </row>
    <row r="1806" spans="2:6" ht="15.75">
      <c r="B1806" s="188"/>
      <c r="C1806" s="188"/>
      <c r="D1806" s="203"/>
      <c r="E1806" s="203"/>
      <c r="F1806" s="203"/>
    </row>
    <row r="1807" spans="2:6" ht="15.75">
      <c r="B1807" s="188"/>
      <c r="C1807" s="188"/>
      <c r="D1807" s="203"/>
      <c r="E1807" s="203"/>
      <c r="F1807" s="203"/>
    </row>
    <row r="1808" spans="2:6" ht="15.75">
      <c r="B1808" s="188"/>
      <c r="C1808" s="188"/>
      <c r="D1808" s="203"/>
      <c r="E1808" s="203"/>
      <c r="F1808" s="203"/>
    </row>
    <row r="1809" spans="2:6" ht="15.75">
      <c r="B1809" s="188"/>
      <c r="C1809" s="188"/>
      <c r="D1809" s="203"/>
      <c r="E1809" s="203"/>
      <c r="F1809" s="203"/>
    </row>
    <row r="1810" spans="2:6" ht="15.75">
      <c r="B1810" s="188"/>
      <c r="C1810" s="188"/>
      <c r="D1810" s="203"/>
      <c r="E1810" s="203"/>
      <c r="F1810" s="203"/>
    </row>
    <row r="1811" spans="2:6" ht="15.75">
      <c r="B1811" s="188"/>
      <c r="C1811" s="188"/>
      <c r="D1811" s="203"/>
      <c r="E1811" s="203"/>
      <c r="F1811" s="203"/>
    </row>
    <row r="1812" spans="2:6" ht="15.75">
      <c r="B1812" s="188"/>
      <c r="C1812" s="188"/>
      <c r="D1812" s="203"/>
      <c r="E1812" s="203"/>
      <c r="F1812" s="203"/>
    </row>
    <row r="1813" spans="2:6" ht="15.75">
      <c r="B1813" s="188"/>
      <c r="C1813" s="188"/>
      <c r="D1813" s="203"/>
      <c r="E1813" s="203"/>
      <c r="F1813" s="203"/>
    </row>
    <row r="1814" spans="2:6" ht="15.75">
      <c r="B1814" s="188"/>
      <c r="C1814" s="188"/>
      <c r="D1814" s="203"/>
      <c r="E1814" s="203"/>
      <c r="F1814" s="203"/>
    </row>
    <row r="1815" spans="2:6" ht="15.75">
      <c r="B1815" s="188"/>
      <c r="C1815" s="188"/>
      <c r="D1815" s="203"/>
      <c r="E1815" s="203"/>
      <c r="F1815" s="203"/>
    </row>
    <row r="1816" spans="2:6" ht="15.75">
      <c r="B1816" s="188"/>
      <c r="C1816" s="188"/>
      <c r="D1816" s="203"/>
      <c r="E1816" s="203"/>
      <c r="F1816" s="203"/>
    </row>
    <row r="1817" spans="2:6" ht="15.75">
      <c r="B1817" s="188"/>
      <c r="C1817" s="188"/>
      <c r="D1817" s="203"/>
      <c r="E1817" s="203"/>
      <c r="F1817" s="203"/>
    </row>
    <row r="1818" spans="2:6" ht="15.75">
      <c r="B1818" s="188"/>
      <c r="C1818" s="188"/>
      <c r="D1818" s="203"/>
      <c r="E1818" s="203"/>
      <c r="F1818" s="203"/>
    </row>
    <row r="1819" spans="2:6" ht="15.75">
      <c r="B1819" s="188"/>
      <c r="C1819" s="188"/>
      <c r="D1819" s="203"/>
      <c r="E1819" s="203"/>
      <c r="F1819" s="203"/>
    </row>
    <row r="1820" spans="2:6" ht="15.75">
      <c r="B1820" s="188"/>
      <c r="C1820" s="188"/>
      <c r="D1820" s="203"/>
      <c r="E1820" s="203"/>
      <c r="F1820" s="203"/>
    </row>
    <row r="1821" spans="2:6" ht="15.75">
      <c r="B1821" s="188"/>
      <c r="C1821" s="188"/>
      <c r="D1821" s="203"/>
      <c r="E1821" s="203"/>
      <c r="F1821" s="203"/>
    </row>
    <row r="1822" spans="2:6" ht="15.75">
      <c r="B1822" s="188"/>
      <c r="C1822" s="188"/>
      <c r="D1822" s="203"/>
      <c r="E1822" s="203"/>
      <c r="F1822" s="203"/>
    </row>
    <row r="1823" spans="2:6" ht="15.75">
      <c r="B1823" s="188"/>
      <c r="C1823" s="188"/>
      <c r="D1823" s="203"/>
      <c r="E1823" s="203"/>
      <c r="F1823" s="203"/>
    </row>
    <row r="1824" spans="2:6" ht="15.75">
      <c r="B1824" s="188"/>
      <c r="C1824" s="188"/>
      <c r="D1824" s="203"/>
      <c r="E1824" s="203"/>
      <c r="F1824" s="203"/>
    </row>
    <row r="1825" spans="2:6" ht="15.75">
      <c r="B1825" s="188"/>
      <c r="C1825" s="188"/>
      <c r="D1825" s="203"/>
      <c r="E1825" s="203"/>
      <c r="F1825" s="203"/>
    </row>
    <row r="1826" spans="2:6" ht="15.75">
      <c r="B1826" s="188"/>
      <c r="C1826" s="188"/>
      <c r="D1826" s="203"/>
      <c r="E1826" s="203"/>
      <c r="F1826" s="203"/>
    </row>
    <row r="1827" spans="2:6" ht="15.75">
      <c r="B1827" s="188"/>
      <c r="C1827" s="188"/>
      <c r="D1827" s="203"/>
      <c r="E1827" s="203"/>
      <c r="F1827" s="203"/>
    </row>
    <row r="1828" spans="2:6" ht="15.75">
      <c r="B1828" s="188"/>
      <c r="C1828" s="188"/>
      <c r="D1828" s="203"/>
      <c r="E1828" s="203"/>
      <c r="F1828" s="203"/>
    </row>
    <row r="1829" spans="2:6" ht="15.75">
      <c r="B1829" s="188"/>
      <c r="C1829" s="188"/>
      <c r="D1829" s="203"/>
      <c r="E1829" s="203"/>
      <c r="F1829" s="203"/>
    </row>
    <row r="1830" spans="2:6" ht="15.75">
      <c r="B1830" s="188"/>
      <c r="C1830" s="188"/>
      <c r="D1830" s="203"/>
      <c r="E1830" s="203"/>
      <c r="F1830" s="203"/>
    </row>
    <row r="1831" spans="2:6" ht="15.75">
      <c r="B1831" s="188"/>
      <c r="C1831" s="188"/>
      <c r="D1831" s="203"/>
      <c r="E1831" s="203"/>
      <c r="F1831" s="203"/>
    </row>
    <row r="1832" spans="2:6" ht="15.75">
      <c r="B1832" s="188"/>
      <c r="C1832" s="188"/>
      <c r="D1832" s="203"/>
      <c r="E1832" s="203"/>
      <c r="F1832" s="203"/>
    </row>
    <row r="1833" spans="2:6" ht="15.75">
      <c r="B1833" s="188"/>
      <c r="C1833" s="188"/>
      <c r="D1833" s="203"/>
      <c r="E1833" s="203"/>
      <c r="F1833" s="203"/>
    </row>
    <row r="1834" spans="2:6" ht="15.75">
      <c r="B1834" s="188"/>
      <c r="C1834" s="188"/>
      <c r="D1834" s="203"/>
      <c r="E1834" s="203"/>
      <c r="F1834" s="203"/>
    </row>
    <row r="1835" spans="2:6" ht="15.75">
      <c r="B1835" s="188"/>
      <c r="C1835" s="188"/>
      <c r="D1835" s="203"/>
      <c r="E1835" s="203"/>
      <c r="F1835" s="203"/>
    </row>
    <row r="1836" spans="2:6" ht="15.75">
      <c r="B1836" s="188"/>
      <c r="C1836" s="188"/>
      <c r="D1836" s="203"/>
      <c r="E1836" s="203"/>
      <c r="F1836" s="203"/>
    </row>
    <row r="1837" spans="2:6" ht="15.75">
      <c r="B1837" s="188"/>
      <c r="C1837" s="188"/>
      <c r="D1837" s="203"/>
      <c r="E1837" s="203"/>
      <c r="F1837" s="203"/>
    </row>
    <row r="1838" spans="2:6" ht="15.75">
      <c r="B1838" s="188"/>
      <c r="C1838" s="188"/>
      <c r="D1838" s="203"/>
      <c r="E1838" s="203"/>
      <c r="F1838" s="203"/>
    </row>
    <row r="1839" spans="2:6" ht="15.75">
      <c r="B1839" s="188"/>
      <c r="C1839" s="188"/>
      <c r="D1839" s="203"/>
      <c r="E1839" s="203"/>
      <c r="F1839" s="203"/>
    </row>
    <row r="1840" spans="2:6" ht="15.75">
      <c r="B1840" s="188"/>
      <c r="C1840" s="188"/>
      <c r="D1840" s="203"/>
      <c r="E1840" s="203"/>
      <c r="F1840" s="203"/>
    </row>
    <row r="1841" spans="2:6" ht="15.75">
      <c r="B1841" s="188"/>
      <c r="C1841" s="188"/>
      <c r="D1841" s="203"/>
      <c r="E1841" s="203"/>
      <c r="F1841" s="203"/>
    </row>
    <row r="1842" spans="2:6" ht="15.75">
      <c r="B1842" s="188"/>
      <c r="C1842" s="188"/>
      <c r="D1842" s="203"/>
      <c r="E1842" s="203"/>
      <c r="F1842" s="203"/>
    </row>
    <row r="1843" spans="2:6" ht="15.75">
      <c r="B1843" s="188"/>
      <c r="C1843" s="188"/>
      <c r="D1843" s="203"/>
      <c r="E1843" s="203"/>
      <c r="F1843" s="203"/>
    </row>
    <row r="1844" spans="2:6" ht="15.75">
      <c r="B1844" s="188"/>
      <c r="C1844" s="188"/>
      <c r="D1844" s="203"/>
      <c r="E1844" s="203"/>
      <c r="F1844" s="203"/>
    </row>
    <row r="1845" spans="2:6" ht="15.75">
      <c r="B1845" s="188"/>
      <c r="C1845" s="188"/>
      <c r="D1845" s="203"/>
      <c r="E1845" s="203"/>
      <c r="F1845" s="203"/>
    </row>
    <row r="1846" spans="2:6" ht="15.75">
      <c r="B1846" s="188"/>
      <c r="C1846" s="188"/>
      <c r="D1846" s="203"/>
      <c r="E1846" s="203"/>
      <c r="F1846" s="203"/>
    </row>
    <row r="1847" spans="2:6" ht="15.75">
      <c r="B1847" s="188"/>
      <c r="C1847" s="188"/>
      <c r="D1847" s="203"/>
      <c r="E1847" s="203"/>
      <c r="F1847" s="203"/>
    </row>
    <row r="1848" spans="2:6" ht="15.75">
      <c r="B1848" s="188"/>
      <c r="C1848" s="188"/>
      <c r="D1848" s="203"/>
      <c r="E1848" s="203"/>
      <c r="F1848" s="203"/>
    </row>
    <row r="1849" spans="2:6" ht="15.75">
      <c r="B1849" s="188"/>
      <c r="C1849" s="188"/>
      <c r="D1849" s="203"/>
      <c r="E1849" s="203"/>
      <c r="F1849" s="203"/>
    </row>
    <row r="1850" spans="2:6" ht="15.75">
      <c r="B1850" s="188"/>
      <c r="C1850" s="188"/>
      <c r="D1850" s="203"/>
      <c r="E1850" s="203"/>
      <c r="F1850" s="203"/>
    </row>
    <row r="1851" spans="2:6" ht="15.75">
      <c r="B1851" s="188"/>
      <c r="C1851" s="188"/>
      <c r="D1851" s="203"/>
      <c r="E1851" s="203"/>
      <c r="F1851" s="203"/>
    </row>
    <row r="1852" spans="2:6" ht="15.75">
      <c r="B1852" s="188"/>
      <c r="C1852" s="188"/>
      <c r="D1852" s="203"/>
      <c r="E1852" s="203"/>
      <c r="F1852" s="203"/>
    </row>
    <row r="1853" spans="2:6" ht="15.75">
      <c r="B1853" s="188"/>
      <c r="C1853" s="188"/>
      <c r="D1853" s="203"/>
      <c r="E1853" s="203"/>
      <c r="F1853" s="203"/>
    </row>
    <row r="1854" spans="2:6" ht="15.75">
      <c r="B1854" s="188"/>
      <c r="C1854" s="188"/>
      <c r="D1854" s="203"/>
      <c r="E1854" s="203"/>
      <c r="F1854" s="203"/>
    </row>
    <row r="1855" spans="2:6" ht="15.75">
      <c r="B1855" s="188"/>
      <c r="C1855" s="188"/>
      <c r="D1855" s="203"/>
      <c r="E1855" s="203"/>
      <c r="F1855" s="203"/>
    </row>
    <row r="1856" spans="2:6" ht="15.75">
      <c r="B1856" s="188"/>
      <c r="C1856" s="188"/>
      <c r="D1856" s="203"/>
      <c r="E1856" s="203"/>
      <c r="F1856" s="203"/>
    </row>
    <row r="1857" spans="2:6" ht="15.75">
      <c r="B1857" s="188"/>
      <c r="C1857" s="188"/>
      <c r="D1857" s="203"/>
      <c r="E1857" s="203"/>
      <c r="F1857" s="203"/>
    </row>
    <row r="1858" spans="2:6" ht="15.75">
      <c r="B1858" s="188"/>
      <c r="C1858" s="188"/>
      <c r="D1858" s="203"/>
      <c r="E1858" s="203"/>
      <c r="F1858" s="203"/>
    </row>
    <row r="1859" spans="2:6" ht="15.75">
      <c r="B1859" s="188"/>
      <c r="C1859" s="188"/>
      <c r="D1859" s="203"/>
      <c r="E1859" s="203"/>
      <c r="F1859" s="203"/>
    </row>
    <row r="1860" spans="2:6" ht="15.75">
      <c r="B1860" s="188"/>
      <c r="C1860" s="188"/>
      <c r="D1860" s="203"/>
      <c r="E1860" s="203"/>
      <c r="F1860" s="203"/>
    </row>
    <row r="1861" spans="2:6" ht="15.75">
      <c r="B1861" s="188"/>
      <c r="C1861" s="188"/>
      <c r="D1861" s="203"/>
      <c r="E1861" s="203"/>
      <c r="F1861" s="203"/>
    </row>
    <row r="1862" spans="2:6" ht="15.75">
      <c r="B1862" s="188"/>
      <c r="C1862" s="188"/>
      <c r="D1862" s="203"/>
      <c r="E1862" s="203"/>
      <c r="F1862" s="203"/>
    </row>
    <row r="1863" spans="2:6" ht="15.75">
      <c r="B1863" s="188"/>
      <c r="C1863" s="188"/>
      <c r="D1863" s="203"/>
      <c r="E1863" s="203"/>
      <c r="F1863" s="203"/>
    </row>
    <row r="1864" spans="2:6" ht="15.75">
      <c r="B1864" s="188"/>
      <c r="C1864" s="188"/>
      <c r="D1864" s="203"/>
      <c r="E1864" s="203"/>
      <c r="F1864" s="203"/>
    </row>
    <row r="1865" spans="2:6" ht="15.75">
      <c r="B1865" s="188"/>
      <c r="C1865" s="188"/>
      <c r="D1865" s="203"/>
      <c r="E1865" s="203"/>
      <c r="F1865" s="203"/>
    </row>
    <row r="1866" spans="2:6" ht="15.75">
      <c r="B1866" s="188"/>
      <c r="C1866" s="188"/>
      <c r="D1866" s="203"/>
      <c r="E1866" s="203"/>
      <c r="F1866" s="203"/>
    </row>
    <row r="1867" spans="2:6" ht="15.75">
      <c r="B1867" s="188"/>
      <c r="C1867" s="188"/>
      <c r="D1867" s="203"/>
      <c r="E1867" s="203"/>
      <c r="F1867" s="203"/>
    </row>
    <row r="1868" spans="2:6" ht="15.75">
      <c r="B1868" s="188"/>
      <c r="C1868" s="188"/>
      <c r="D1868" s="203"/>
      <c r="E1868" s="203"/>
      <c r="F1868" s="203"/>
    </row>
    <row r="1869" spans="2:6" ht="15.75">
      <c r="B1869" s="188"/>
      <c r="C1869" s="188"/>
      <c r="D1869" s="203"/>
      <c r="E1869" s="203"/>
      <c r="F1869" s="203"/>
    </row>
    <row r="1870" spans="2:6" ht="15.75">
      <c r="B1870" s="188"/>
      <c r="C1870" s="188"/>
      <c r="D1870" s="203"/>
      <c r="E1870" s="203"/>
      <c r="F1870" s="203"/>
    </row>
    <row r="1871" spans="2:6" ht="15.75">
      <c r="B1871" s="188"/>
      <c r="C1871" s="188"/>
      <c r="D1871" s="203"/>
      <c r="E1871" s="203"/>
      <c r="F1871" s="203"/>
    </row>
    <row r="1872" spans="2:6" ht="15.75">
      <c r="B1872" s="188"/>
      <c r="C1872" s="188"/>
      <c r="D1872" s="203"/>
      <c r="E1872" s="203"/>
      <c r="F1872" s="203"/>
    </row>
    <row r="1873" spans="2:6" ht="15.75">
      <c r="B1873" s="188"/>
      <c r="C1873" s="188"/>
      <c r="D1873" s="203"/>
      <c r="E1873" s="203"/>
      <c r="F1873" s="203"/>
    </row>
    <row r="1874" spans="2:6" ht="15.75">
      <c r="B1874" s="188"/>
      <c r="C1874" s="188"/>
      <c r="D1874" s="203"/>
      <c r="E1874" s="203"/>
      <c r="F1874" s="203"/>
    </row>
    <row r="1875" spans="2:6" ht="15.75">
      <c r="B1875" s="188"/>
      <c r="C1875" s="188"/>
      <c r="D1875" s="203"/>
      <c r="E1875" s="203"/>
      <c r="F1875" s="203"/>
    </row>
    <row r="1876" spans="2:6" ht="15.75">
      <c r="B1876" s="188"/>
      <c r="C1876" s="188"/>
      <c r="D1876" s="203"/>
      <c r="E1876" s="203"/>
      <c r="F1876" s="203"/>
    </row>
    <row r="1877" spans="2:6" ht="15.75">
      <c r="B1877" s="188"/>
      <c r="C1877" s="188"/>
      <c r="D1877" s="203"/>
      <c r="E1877" s="203"/>
      <c r="F1877" s="203"/>
    </row>
    <row r="1878" spans="2:6" ht="15.75">
      <c r="B1878" s="188"/>
      <c r="C1878" s="188"/>
      <c r="D1878" s="203"/>
      <c r="E1878" s="203"/>
      <c r="F1878" s="203"/>
    </row>
    <row r="1879" spans="2:6" ht="15.75">
      <c r="B1879" s="188"/>
      <c r="C1879" s="188"/>
      <c r="D1879" s="203"/>
      <c r="E1879" s="203"/>
      <c r="F1879" s="203"/>
    </row>
    <row r="1880" spans="2:6" ht="15.75">
      <c r="B1880" s="188"/>
      <c r="C1880" s="188"/>
      <c r="D1880" s="203"/>
      <c r="E1880" s="203"/>
      <c r="F1880" s="203"/>
    </row>
    <row r="1881" spans="2:6" ht="15.75">
      <c r="B1881" s="188"/>
      <c r="C1881" s="188"/>
      <c r="D1881" s="203"/>
      <c r="E1881" s="203"/>
      <c r="F1881" s="203"/>
    </row>
    <row r="1882" spans="2:6" ht="15.75">
      <c r="B1882" s="188"/>
      <c r="C1882" s="188"/>
      <c r="D1882" s="203"/>
      <c r="E1882" s="203"/>
      <c r="F1882" s="203"/>
    </row>
    <row r="1883" spans="2:6" ht="15.75">
      <c r="B1883" s="188"/>
      <c r="C1883" s="188"/>
      <c r="D1883" s="203"/>
      <c r="E1883" s="203"/>
      <c r="F1883" s="203"/>
    </row>
    <row r="1884" spans="2:6" ht="15.75">
      <c r="B1884" s="188"/>
      <c r="C1884" s="188"/>
      <c r="D1884" s="203"/>
      <c r="E1884" s="203"/>
      <c r="F1884" s="203"/>
    </row>
    <row r="1885" spans="2:6" ht="15.75">
      <c r="B1885" s="188"/>
      <c r="C1885" s="188"/>
      <c r="D1885" s="203"/>
      <c r="E1885" s="203"/>
      <c r="F1885" s="203"/>
    </row>
    <row r="1886" spans="2:6" ht="15.75">
      <c r="B1886" s="188"/>
      <c r="C1886" s="188"/>
      <c r="D1886" s="203"/>
      <c r="E1886" s="203"/>
      <c r="F1886" s="203"/>
    </row>
    <row r="1887" spans="2:6" ht="15.75">
      <c r="B1887" s="188"/>
      <c r="C1887" s="188"/>
      <c r="D1887" s="203"/>
      <c r="E1887" s="203"/>
      <c r="F1887" s="203"/>
    </row>
    <row r="1888" spans="2:6" ht="15.75">
      <c r="B1888" s="188"/>
      <c r="C1888" s="188"/>
      <c r="D1888" s="203"/>
      <c r="E1888" s="203"/>
      <c r="F1888" s="203"/>
    </row>
    <row r="1889" spans="2:6" ht="15.75">
      <c r="B1889" s="188"/>
      <c r="C1889" s="188"/>
      <c r="D1889" s="203"/>
      <c r="E1889" s="203"/>
      <c r="F1889" s="203"/>
    </row>
    <row r="1890" spans="2:6" ht="15.75">
      <c r="B1890" s="188"/>
      <c r="C1890" s="188"/>
      <c r="D1890" s="203"/>
      <c r="E1890" s="203"/>
      <c r="F1890" s="203"/>
    </row>
    <row r="1891" spans="2:6" ht="15.75">
      <c r="B1891" s="188"/>
      <c r="C1891" s="188"/>
      <c r="D1891" s="203"/>
      <c r="E1891" s="203"/>
      <c r="F1891" s="203"/>
    </row>
    <row r="1892" spans="2:6" ht="15.75">
      <c r="B1892" s="188"/>
      <c r="C1892" s="188"/>
      <c r="D1892" s="203"/>
      <c r="E1892" s="203"/>
      <c r="F1892" s="203"/>
    </row>
    <row r="1893" spans="2:6" ht="15.75">
      <c r="B1893" s="188"/>
      <c r="C1893" s="188"/>
      <c r="D1893" s="203"/>
      <c r="E1893" s="203"/>
      <c r="F1893" s="203"/>
    </row>
    <row r="1894" spans="2:6" ht="15.75">
      <c r="B1894" s="188"/>
      <c r="C1894" s="188"/>
      <c r="D1894" s="203"/>
      <c r="E1894" s="203"/>
      <c r="F1894" s="203"/>
    </row>
    <row r="1895" spans="2:6" ht="15.75">
      <c r="B1895" s="188"/>
      <c r="C1895" s="188"/>
      <c r="D1895" s="203"/>
      <c r="E1895" s="203"/>
      <c r="F1895" s="203"/>
    </row>
    <row r="1896" spans="2:6" ht="15.75">
      <c r="B1896" s="188"/>
      <c r="C1896" s="188"/>
      <c r="D1896" s="203"/>
      <c r="E1896" s="203"/>
      <c r="F1896" s="203"/>
    </row>
    <row r="1897" spans="2:6" ht="15.75">
      <c r="B1897" s="188"/>
      <c r="C1897" s="188"/>
      <c r="D1897" s="203"/>
      <c r="E1897" s="203"/>
      <c r="F1897" s="203"/>
    </row>
    <row r="1898" spans="2:6" ht="15.75">
      <c r="B1898" s="188"/>
      <c r="C1898" s="188"/>
      <c r="D1898" s="203"/>
      <c r="E1898" s="203"/>
      <c r="F1898" s="203"/>
    </row>
    <row r="1899" spans="2:6" ht="15.75">
      <c r="B1899" s="188"/>
      <c r="C1899" s="188"/>
      <c r="D1899" s="203"/>
      <c r="E1899" s="203"/>
      <c r="F1899" s="203"/>
    </row>
    <row r="1900" spans="2:6" ht="15.75">
      <c r="B1900" s="188"/>
      <c r="C1900" s="188"/>
      <c r="D1900" s="203"/>
      <c r="E1900" s="203"/>
      <c r="F1900" s="203"/>
    </row>
    <row r="1901" spans="2:6" ht="15.75">
      <c r="B1901" s="188"/>
      <c r="C1901" s="188"/>
      <c r="D1901" s="203"/>
      <c r="E1901" s="203"/>
      <c r="F1901" s="203"/>
    </row>
    <row r="1902" spans="2:6" ht="15.75">
      <c r="B1902" s="188"/>
      <c r="C1902" s="188"/>
      <c r="D1902" s="203"/>
      <c r="E1902" s="203"/>
      <c r="F1902" s="203"/>
    </row>
    <row r="1903" spans="2:6" ht="15.75">
      <c r="B1903" s="188"/>
      <c r="C1903" s="188"/>
      <c r="D1903" s="203"/>
      <c r="E1903" s="203"/>
      <c r="F1903" s="203"/>
    </row>
    <row r="1904" spans="2:6" ht="15.75">
      <c r="B1904" s="188"/>
      <c r="C1904" s="188"/>
      <c r="D1904" s="203"/>
      <c r="E1904" s="203"/>
      <c r="F1904" s="203"/>
    </row>
    <row r="1905" spans="2:6" ht="15.75">
      <c r="B1905" s="188"/>
      <c r="C1905" s="188"/>
      <c r="D1905" s="203"/>
      <c r="E1905" s="203"/>
      <c r="F1905" s="203"/>
    </row>
    <row r="1906" spans="2:6" ht="15.75">
      <c r="B1906" s="188"/>
      <c r="C1906" s="188"/>
      <c r="D1906" s="203"/>
      <c r="E1906" s="203"/>
      <c r="F1906" s="203"/>
    </row>
    <row r="1907" spans="2:6" ht="15.75">
      <c r="B1907" s="188"/>
      <c r="C1907" s="188"/>
      <c r="D1907" s="203"/>
      <c r="E1907" s="203"/>
      <c r="F1907" s="203"/>
    </row>
    <row r="1908" spans="2:6" ht="15.75">
      <c r="B1908" s="188"/>
      <c r="C1908" s="188"/>
      <c r="D1908" s="203"/>
      <c r="E1908" s="203"/>
      <c r="F1908" s="203"/>
    </row>
    <row r="1909" spans="2:6" ht="15.75">
      <c r="B1909" s="188"/>
      <c r="C1909" s="188"/>
      <c r="D1909" s="203"/>
      <c r="E1909" s="203"/>
      <c r="F1909" s="203"/>
    </row>
    <row r="1910" spans="2:6" ht="15.75">
      <c r="B1910" s="188"/>
      <c r="C1910" s="188"/>
      <c r="D1910" s="203"/>
      <c r="E1910" s="203"/>
      <c r="F1910" s="203"/>
    </row>
    <row r="1911" spans="2:6" ht="15.75">
      <c r="B1911" s="188"/>
      <c r="C1911" s="188"/>
      <c r="D1911" s="203"/>
      <c r="E1911" s="203"/>
      <c r="F1911" s="203"/>
    </row>
    <row r="1912" spans="2:6" ht="15.75">
      <c r="B1912" s="188"/>
      <c r="C1912" s="188"/>
      <c r="D1912" s="203"/>
      <c r="E1912" s="203"/>
      <c r="F1912" s="203"/>
    </row>
    <row r="1913" spans="2:6" ht="15.75">
      <c r="B1913" s="188"/>
      <c r="C1913" s="188"/>
      <c r="D1913" s="203"/>
      <c r="E1913" s="203"/>
      <c r="F1913" s="203"/>
    </row>
    <row r="1914" spans="2:6" ht="15.75">
      <c r="B1914" s="188"/>
      <c r="C1914" s="188"/>
      <c r="D1914" s="203"/>
      <c r="E1914" s="203"/>
      <c r="F1914" s="203"/>
    </row>
    <row r="1915" spans="2:6" ht="15.75">
      <c r="B1915" s="188"/>
      <c r="C1915" s="188"/>
      <c r="D1915" s="203"/>
      <c r="E1915" s="203"/>
      <c r="F1915" s="203"/>
    </row>
    <row r="1916" spans="2:6" ht="15.75">
      <c r="B1916" s="188"/>
      <c r="C1916" s="188"/>
      <c r="D1916" s="203"/>
      <c r="E1916" s="203"/>
      <c r="F1916" s="203"/>
    </row>
    <row r="1917" spans="2:6" ht="15.75">
      <c r="B1917" s="188"/>
      <c r="C1917" s="188"/>
      <c r="D1917" s="203"/>
      <c r="E1917" s="203"/>
      <c r="F1917" s="203"/>
    </row>
    <row r="1918" spans="2:6" ht="15.75">
      <c r="B1918" s="188"/>
      <c r="C1918" s="188"/>
      <c r="D1918" s="203"/>
      <c r="E1918" s="203"/>
      <c r="F1918" s="203"/>
    </row>
    <row r="1919" spans="2:6" ht="15.75">
      <c r="B1919" s="188"/>
      <c r="C1919" s="188"/>
      <c r="D1919" s="203"/>
      <c r="E1919" s="203"/>
      <c r="F1919" s="203"/>
    </row>
    <row r="1920" spans="2:6" ht="15.75">
      <c r="B1920" s="188"/>
      <c r="C1920" s="188"/>
      <c r="D1920" s="203"/>
      <c r="E1920" s="203"/>
      <c r="F1920" s="203"/>
    </row>
    <row r="1921" spans="2:6" ht="15.75">
      <c r="B1921" s="188"/>
      <c r="C1921" s="188"/>
      <c r="D1921" s="203"/>
      <c r="E1921" s="203"/>
      <c r="F1921" s="203"/>
    </row>
    <row r="1922" spans="2:6" ht="15.75">
      <c r="B1922" s="188"/>
      <c r="C1922" s="188"/>
      <c r="D1922" s="203"/>
      <c r="E1922" s="203"/>
      <c r="F1922" s="203"/>
    </row>
    <row r="1923" spans="2:6" ht="15.75">
      <c r="B1923" s="188"/>
      <c r="C1923" s="188"/>
      <c r="D1923" s="203"/>
      <c r="E1923" s="203"/>
      <c r="F1923" s="203"/>
    </row>
    <row r="1924" spans="2:6" ht="15.75">
      <c r="B1924" s="188"/>
      <c r="C1924" s="188"/>
      <c r="D1924" s="203"/>
      <c r="E1924" s="203"/>
      <c r="F1924" s="203"/>
    </row>
    <row r="1925" spans="2:6" ht="15.75">
      <c r="B1925" s="188"/>
      <c r="C1925" s="188"/>
      <c r="D1925" s="203"/>
      <c r="E1925" s="203"/>
      <c r="F1925" s="203"/>
    </row>
    <row r="1926" spans="2:6" ht="15.75">
      <c r="B1926" s="188"/>
      <c r="C1926" s="188"/>
      <c r="D1926" s="203"/>
      <c r="E1926" s="203"/>
      <c r="F1926" s="203"/>
    </row>
    <row r="1927" spans="2:6" ht="15.75">
      <c r="B1927" s="188"/>
      <c r="C1927" s="188"/>
      <c r="D1927" s="203"/>
      <c r="E1927" s="203"/>
      <c r="F1927" s="203"/>
    </row>
    <row r="1928" spans="2:6" ht="15.75">
      <c r="B1928" s="188"/>
      <c r="C1928" s="188"/>
      <c r="D1928" s="203"/>
      <c r="E1928" s="203"/>
      <c r="F1928" s="203"/>
    </row>
    <row r="1929" spans="2:6" ht="15.75">
      <c r="B1929" s="188"/>
      <c r="C1929" s="188"/>
      <c r="D1929" s="203"/>
      <c r="E1929" s="203"/>
      <c r="F1929" s="203"/>
    </row>
    <row r="1930" spans="2:6" ht="15.75">
      <c r="B1930" s="188"/>
      <c r="C1930" s="188"/>
      <c r="D1930" s="203"/>
      <c r="E1930" s="203"/>
      <c r="F1930" s="203"/>
    </row>
    <row r="1931" spans="2:6" ht="15.75">
      <c r="B1931" s="188"/>
      <c r="C1931" s="188"/>
      <c r="D1931" s="203"/>
      <c r="E1931" s="203"/>
      <c r="F1931" s="203"/>
    </row>
    <row r="1932" spans="2:6" ht="15.75">
      <c r="B1932" s="188"/>
      <c r="C1932" s="188"/>
      <c r="D1932" s="203"/>
      <c r="E1932" s="203"/>
      <c r="F1932" s="203"/>
    </row>
    <row r="1933" spans="2:6" ht="15.75">
      <c r="B1933" s="188"/>
      <c r="C1933" s="188"/>
      <c r="D1933" s="203"/>
      <c r="E1933" s="203"/>
      <c r="F1933" s="203"/>
    </row>
    <row r="1934" spans="2:6" ht="15.75">
      <c r="B1934" s="188"/>
      <c r="C1934" s="188"/>
      <c r="D1934" s="203"/>
      <c r="E1934" s="203"/>
      <c r="F1934" s="203"/>
    </row>
    <row r="1935" spans="2:6" ht="15.75">
      <c r="B1935" s="188"/>
      <c r="C1935" s="188"/>
      <c r="D1935" s="203"/>
      <c r="E1935" s="203"/>
      <c r="F1935" s="203"/>
    </row>
    <row r="1936" spans="2:6" ht="15.75">
      <c r="B1936" s="188"/>
      <c r="C1936" s="188"/>
      <c r="D1936" s="203"/>
      <c r="E1936" s="203"/>
      <c r="F1936" s="203"/>
    </row>
    <row r="1937" spans="2:6" ht="15.75">
      <c r="B1937" s="188"/>
      <c r="C1937" s="188"/>
      <c r="D1937" s="203"/>
      <c r="E1937" s="203"/>
      <c r="F1937" s="203"/>
    </row>
    <row r="1938" spans="2:6" ht="15.75">
      <c r="B1938" s="188"/>
      <c r="C1938" s="188"/>
      <c r="D1938" s="203"/>
      <c r="E1938" s="203"/>
      <c r="F1938" s="203"/>
    </row>
    <row r="1939" spans="2:6" ht="15.75">
      <c r="B1939" s="188"/>
      <c r="C1939" s="188"/>
      <c r="D1939" s="203"/>
      <c r="E1939" s="203"/>
      <c r="F1939" s="203"/>
    </row>
    <row r="1940" spans="2:6" ht="15.75">
      <c r="B1940" s="188"/>
      <c r="C1940" s="188"/>
      <c r="D1940" s="203"/>
      <c r="E1940" s="203"/>
      <c r="F1940" s="203"/>
    </row>
    <row r="1941" spans="2:6" ht="15.75">
      <c r="B1941" s="188"/>
      <c r="C1941" s="188"/>
      <c r="D1941" s="203"/>
      <c r="E1941" s="203"/>
      <c r="F1941" s="203"/>
    </row>
    <row r="1942" spans="2:6" ht="15.75">
      <c r="B1942" s="188"/>
      <c r="C1942" s="188"/>
      <c r="D1942" s="203"/>
      <c r="E1942" s="203"/>
      <c r="F1942" s="203"/>
    </row>
    <row r="1943" spans="2:6" ht="15.75">
      <c r="B1943" s="188"/>
      <c r="C1943" s="188"/>
      <c r="D1943" s="203"/>
      <c r="E1943" s="203"/>
      <c r="F1943" s="203"/>
    </row>
    <row r="1944" spans="2:6" ht="15.75">
      <c r="B1944" s="188"/>
      <c r="C1944" s="188"/>
      <c r="D1944" s="203"/>
      <c r="E1944" s="203"/>
      <c r="F1944" s="203"/>
    </row>
    <row r="1945" spans="2:6" ht="15.75">
      <c r="B1945" s="188"/>
      <c r="C1945" s="188"/>
      <c r="D1945" s="203"/>
      <c r="E1945" s="203"/>
      <c r="F1945" s="203"/>
    </row>
    <row r="1946" spans="2:6" ht="15.75">
      <c r="B1946" s="188"/>
      <c r="C1946" s="188"/>
      <c r="D1946" s="203"/>
      <c r="E1946" s="203"/>
      <c r="F1946" s="203"/>
    </row>
    <row r="1947" spans="2:6" ht="15.75">
      <c r="B1947" s="188"/>
      <c r="C1947" s="188"/>
      <c r="D1947" s="203"/>
      <c r="E1947" s="203"/>
      <c r="F1947" s="203"/>
    </row>
    <row r="1948" spans="2:6" ht="15.75">
      <c r="B1948" s="188"/>
      <c r="C1948" s="188"/>
      <c r="D1948" s="203"/>
      <c r="E1948" s="203"/>
      <c r="F1948" s="203"/>
    </row>
    <row r="1949" spans="2:6" ht="15.75">
      <c r="B1949" s="188"/>
      <c r="C1949" s="188"/>
      <c r="D1949" s="203"/>
      <c r="E1949" s="203"/>
      <c r="F1949" s="203"/>
    </row>
    <row r="1950" spans="2:6" ht="15.75">
      <c r="B1950" s="188"/>
      <c r="C1950" s="188"/>
      <c r="D1950" s="203"/>
      <c r="E1950" s="203"/>
      <c r="F1950" s="203"/>
    </row>
    <row r="1951" spans="2:6" ht="15.75">
      <c r="B1951" s="188"/>
      <c r="C1951" s="188"/>
      <c r="D1951" s="203"/>
      <c r="E1951" s="203"/>
      <c r="F1951" s="203"/>
    </row>
    <row r="1952" spans="2:6" ht="15.75">
      <c r="B1952" s="188"/>
      <c r="C1952" s="188"/>
      <c r="D1952" s="203"/>
      <c r="E1952" s="203"/>
      <c r="F1952" s="203"/>
    </row>
    <row r="1953" spans="2:6" ht="15.75">
      <c r="B1953" s="188"/>
      <c r="C1953" s="188"/>
      <c r="D1953" s="203"/>
      <c r="E1953" s="203"/>
      <c r="F1953" s="203"/>
    </row>
    <row r="1954" spans="2:6" ht="15.75">
      <c r="B1954" s="188"/>
      <c r="C1954" s="188"/>
      <c r="D1954" s="203"/>
      <c r="E1954" s="203"/>
      <c r="F1954" s="203"/>
    </row>
    <row r="1955" spans="2:6" ht="15.75">
      <c r="B1955" s="188"/>
      <c r="C1955" s="188"/>
      <c r="D1955" s="203"/>
      <c r="E1955" s="203"/>
      <c r="F1955" s="203"/>
    </row>
    <row r="1956" spans="2:6" ht="15.75">
      <c r="B1956" s="188"/>
      <c r="C1956" s="188"/>
      <c r="D1956" s="203"/>
      <c r="E1956" s="203"/>
      <c r="F1956" s="203"/>
    </row>
    <row r="1957" spans="2:6" ht="15.75">
      <c r="B1957" s="188"/>
      <c r="C1957" s="188"/>
      <c r="D1957" s="203"/>
      <c r="E1957" s="203"/>
      <c r="F1957" s="203"/>
    </row>
    <row r="1958" spans="2:6" ht="15.75">
      <c r="B1958" s="188"/>
      <c r="C1958" s="188"/>
      <c r="D1958" s="203"/>
      <c r="E1958" s="203"/>
      <c r="F1958" s="203"/>
    </row>
    <row r="1959" spans="2:6" ht="15.75">
      <c r="B1959" s="188"/>
      <c r="C1959" s="188"/>
      <c r="D1959" s="203"/>
      <c r="E1959" s="203"/>
      <c r="F1959" s="203"/>
    </row>
    <row r="1960" spans="2:6" ht="15.75">
      <c r="B1960" s="188"/>
      <c r="C1960" s="188"/>
      <c r="D1960" s="203"/>
      <c r="E1960" s="203"/>
      <c r="F1960" s="203"/>
    </row>
    <row r="1961" spans="2:6" ht="15.75">
      <c r="B1961" s="188"/>
      <c r="C1961" s="188"/>
      <c r="D1961" s="203"/>
      <c r="E1961" s="203"/>
      <c r="F1961" s="203"/>
    </row>
    <row r="1962" spans="2:6" ht="15.75">
      <c r="B1962" s="188"/>
      <c r="C1962" s="188"/>
      <c r="D1962" s="203"/>
      <c r="E1962" s="203"/>
      <c r="F1962" s="203"/>
    </row>
    <row r="1963" spans="2:6" ht="15.75">
      <c r="B1963" s="188"/>
      <c r="C1963" s="188"/>
      <c r="D1963" s="203"/>
      <c r="E1963" s="203"/>
      <c r="F1963" s="203"/>
    </row>
    <row r="1964" spans="2:6" ht="15.75">
      <c r="B1964" s="188"/>
      <c r="C1964" s="188"/>
      <c r="D1964" s="203"/>
      <c r="E1964" s="203"/>
      <c r="F1964" s="203"/>
    </row>
    <row r="1965" spans="2:6" ht="15.75">
      <c r="B1965" s="188"/>
      <c r="C1965" s="188"/>
      <c r="D1965" s="203"/>
      <c r="E1965" s="203"/>
      <c r="F1965" s="203"/>
    </row>
    <row r="1966" spans="2:6" ht="15.75">
      <c r="B1966" s="188"/>
      <c r="C1966" s="188"/>
      <c r="D1966" s="203"/>
      <c r="E1966" s="203"/>
      <c r="F1966" s="203"/>
    </row>
    <row r="1967" spans="2:6" ht="15.75">
      <c r="B1967" s="188"/>
      <c r="C1967" s="188"/>
      <c r="D1967" s="203"/>
      <c r="E1967" s="203"/>
      <c r="F1967" s="203"/>
    </row>
    <row r="1968" spans="2:6" ht="15.75">
      <c r="B1968" s="188"/>
      <c r="C1968" s="188"/>
      <c r="D1968" s="203"/>
      <c r="E1968" s="203"/>
      <c r="F1968" s="203"/>
    </row>
    <row r="1969" spans="2:6" ht="15.75">
      <c r="B1969" s="188"/>
      <c r="C1969" s="188"/>
      <c r="D1969" s="203"/>
      <c r="E1969" s="203"/>
      <c r="F1969" s="203"/>
    </row>
    <row r="1970" spans="2:6" ht="15.75">
      <c r="B1970" s="188"/>
      <c r="C1970" s="188"/>
      <c r="D1970" s="203"/>
      <c r="E1970" s="203"/>
      <c r="F1970" s="203"/>
    </row>
    <row r="1971" spans="2:6" ht="15.75">
      <c r="B1971" s="188"/>
      <c r="C1971" s="188"/>
      <c r="D1971" s="203"/>
      <c r="E1971" s="203"/>
      <c r="F1971" s="203"/>
    </row>
    <row r="1972" spans="2:6" ht="15.75">
      <c r="B1972" s="188"/>
      <c r="C1972" s="188"/>
      <c r="D1972" s="203"/>
      <c r="E1972" s="203"/>
      <c r="F1972" s="203"/>
    </row>
    <row r="1973" spans="2:6" ht="15.75">
      <c r="B1973" s="188"/>
      <c r="C1973" s="188"/>
      <c r="D1973" s="203"/>
      <c r="E1973" s="203"/>
      <c r="F1973" s="203"/>
    </row>
    <row r="1974" spans="2:6" ht="15.75">
      <c r="B1974" s="188"/>
      <c r="C1974" s="188"/>
      <c r="D1974" s="203"/>
      <c r="E1974" s="203"/>
      <c r="F1974" s="203"/>
    </row>
    <row r="1975" spans="2:6" ht="15.75">
      <c r="B1975" s="188"/>
      <c r="C1975" s="188"/>
      <c r="D1975" s="203"/>
      <c r="E1975" s="203"/>
      <c r="F1975" s="203"/>
    </row>
    <row r="1976" spans="2:6" ht="15.75">
      <c r="B1976" s="188"/>
      <c r="C1976" s="188"/>
      <c r="D1976" s="203"/>
      <c r="E1976" s="203"/>
      <c r="F1976" s="203"/>
    </row>
    <row r="1977" spans="2:6" ht="15.75">
      <c r="B1977" s="188"/>
      <c r="C1977" s="188"/>
      <c r="D1977" s="203"/>
      <c r="E1977" s="203"/>
      <c r="F1977" s="203"/>
    </row>
    <row r="1978" spans="2:6" ht="15.75">
      <c r="B1978" s="188"/>
      <c r="C1978" s="188"/>
      <c r="D1978" s="203"/>
      <c r="E1978" s="203"/>
      <c r="F1978" s="203"/>
    </row>
    <row r="1979" spans="2:6" ht="15.75">
      <c r="B1979" s="188"/>
      <c r="C1979" s="188"/>
      <c r="D1979" s="203"/>
      <c r="E1979" s="203"/>
      <c r="F1979" s="203"/>
    </row>
    <row r="1980" spans="2:6" ht="15.75">
      <c r="B1980" s="188"/>
      <c r="C1980" s="188"/>
      <c r="D1980" s="203"/>
      <c r="E1980" s="203"/>
      <c r="F1980" s="203"/>
    </row>
    <row r="1981" spans="2:6" ht="15.75">
      <c r="B1981" s="188"/>
      <c r="C1981" s="188"/>
      <c r="D1981" s="203"/>
      <c r="E1981" s="203"/>
      <c r="F1981" s="203"/>
    </row>
    <row r="1982" spans="2:6" ht="15.75">
      <c r="B1982" s="188"/>
      <c r="C1982" s="188"/>
      <c r="D1982" s="203"/>
      <c r="E1982" s="203"/>
      <c r="F1982" s="203"/>
    </row>
    <row r="1983" spans="2:6" ht="15.75">
      <c r="B1983" s="188"/>
      <c r="C1983" s="188"/>
      <c r="D1983" s="203"/>
      <c r="E1983" s="203"/>
      <c r="F1983" s="203"/>
    </row>
    <row r="1984" spans="2:6" ht="15.75">
      <c r="B1984" s="188"/>
      <c r="C1984" s="188"/>
      <c r="D1984" s="203"/>
      <c r="E1984" s="203"/>
      <c r="F1984" s="203"/>
    </row>
    <row r="1985" spans="2:6" ht="15.75">
      <c r="B1985" s="188"/>
      <c r="C1985" s="188"/>
      <c r="D1985" s="203"/>
      <c r="E1985" s="203"/>
      <c r="F1985" s="203"/>
    </row>
    <row r="1986" spans="2:6" ht="15.75">
      <c r="B1986" s="188"/>
      <c r="C1986" s="188"/>
      <c r="D1986" s="203"/>
      <c r="E1986" s="203"/>
      <c r="F1986" s="203"/>
    </row>
    <row r="1987" spans="2:6" ht="15.75">
      <c r="B1987" s="188"/>
      <c r="C1987" s="188"/>
      <c r="D1987" s="203"/>
      <c r="E1987" s="203"/>
      <c r="F1987" s="203"/>
    </row>
    <row r="1988" spans="2:6" ht="15.75">
      <c r="B1988" s="188"/>
      <c r="C1988" s="188"/>
      <c r="D1988" s="203"/>
      <c r="E1988" s="203"/>
      <c r="F1988" s="203"/>
    </row>
    <row r="1989" spans="2:6" ht="15.75">
      <c r="B1989" s="188"/>
      <c r="C1989" s="188"/>
      <c r="D1989" s="203"/>
      <c r="E1989" s="203"/>
      <c r="F1989" s="203"/>
    </row>
    <row r="1990" spans="2:6" ht="15.75">
      <c r="B1990" s="188"/>
      <c r="C1990" s="188"/>
      <c r="D1990" s="203"/>
      <c r="E1990" s="203"/>
      <c r="F1990" s="203"/>
    </row>
    <row r="1991" spans="2:6" ht="15.75">
      <c r="B1991" s="188"/>
      <c r="C1991" s="188"/>
      <c r="D1991" s="203"/>
      <c r="E1991" s="203"/>
      <c r="F1991" s="203"/>
    </row>
    <row r="1992" spans="2:6" ht="15.75">
      <c r="B1992" s="188"/>
      <c r="C1992" s="188"/>
      <c r="D1992" s="203"/>
      <c r="E1992" s="203"/>
      <c r="F1992" s="203"/>
    </row>
    <row r="1993" spans="2:6" ht="15.75">
      <c r="B1993" s="188"/>
      <c r="C1993" s="188"/>
      <c r="D1993" s="203"/>
      <c r="E1993" s="203"/>
      <c r="F1993" s="203"/>
    </row>
    <row r="1994" spans="2:6" ht="15.75">
      <c r="B1994" s="188"/>
      <c r="C1994" s="188"/>
      <c r="D1994" s="203"/>
      <c r="E1994" s="203"/>
      <c r="F1994" s="203"/>
    </row>
    <row r="1995" spans="2:6" ht="15.75">
      <c r="B1995" s="188"/>
      <c r="C1995" s="188"/>
      <c r="D1995" s="203"/>
      <c r="E1995" s="203"/>
      <c r="F1995" s="203"/>
    </row>
    <row r="1996" spans="2:6" ht="15.75">
      <c r="B1996" s="188"/>
      <c r="C1996" s="188"/>
      <c r="D1996" s="203"/>
      <c r="E1996" s="203"/>
      <c r="F1996" s="203"/>
    </row>
    <row r="1997" spans="2:6" ht="15.75">
      <c r="B1997" s="188"/>
      <c r="C1997" s="188"/>
      <c r="D1997" s="203"/>
      <c r="E1997" s="203"/>
      <c r="F1997" s="203"/>
    </row>
    <row r="1998" spans="2:6" ht="15.75">
      <c r="B1998" s="188"/>
      <c r="C1998" s="188"/>
      <c r="D1998" s="203"/>
      <c r="E1998" s="203"/>
      <c r="F1998" s="203"/>
    </row>
    <row r="1999" spans="2:6" ht="15.75">
      <c r="B1999" s="188"/>
      <c r="C1999" s="188"/>
      <c r="D1999" s="203"/>
      <c r="E1999" s="203"/>
      <c r="F1999" s="203"/>
    </row>
    <row r="2000" spans="2:6" ht="15.75">
      <c r="B2000" s="188"/>
      <c r="C2000" s="188"/>
      <c r="D2000" s="203"/>
      <c r="E2000" s="203"/>
      <c r="F2000" s="203"/>
    </row>
    <row r="2001" spans="2:6" ht="15.75">
      <c r="B2001" s="188"/>
      <c r="C2001" s="188"/>
      <c r="D2001" s="203"/>
      <c r="E2001" s="203"/>
      <c r="F2001" s="203"/>
    </row>
    <row r="2002" spans="2:6" ht="15.75">
      <c r="B2002" s="188"/>
      <c r="C2002" s="188"/>
      <c r="D2002" s="203"/>
      <c r="E2002" s="203"/>
      <c r="F2002" s="203"/>
    </row>
    <row r="2003" spans="2:6" ht="15.75">
      <c r="B2003" s="188"/>
      <c r="C2003" s="188"/>
      <c r="D2003" s="203"/>
      <c r="E2003" s="203"/>
      <c r="F2003" s="203"/>
    </row>
    <row r="2004" spans="2:6" ht="15.75">
      <c r="B2004" s="188"/>
      <c r="C2004" s="188"/>
      <c r="D2004" s="203"/>
      <c r="E2004" s="203"/>
      <c r="F2004" s="203"/>
    </row>
    <row r="2005" spans="2:6" ht="15.75">
      <c r="B2005" s="188"/>
      <c r="C2005" s="188"/>
      <c r="D2005" s="203"/>
      <c r="E2005" s="203"/>
      <c r="F2005" s="203"/>
    </row>
    <row r="2006" spans="2:6" ht="15.75">
      <c r="B2006" s="188"/>
      <c r="C2006" s="188"/>
      <c r="D2006" s="203"/>
      <c r="E2006" s="203"/>
      <c r="F2006" s="203"/>
    </row>
    <row r="2007" spans="2:6" ht="15.75">
      <c r="B2007" s="188"/>
      <c r="C2007" s="188"/>
      <c r="D2007" s="203"/>
      <c r="E2007" s="203"/>
      <c r="F2007" s="203"/>
    </row>
    <row r="2008" spans="2:6" ht="15.75">
      <c r="B2008" s="188"/>
      <c r="C2008" s="188"/>
      <c r="D2008" s="203"/>
      <c r="E2008" s="203"/>
      <c r="F2008" s="203"/>
    </row>
    <row r="2009" spans="2:6" ht="15.75">
      <c r="B2009" s="188"/>
      <c r="C2009" s="188"/>
      <c r="D2009" s="203"/>
      <c r="E2009" s="203"/>
      <c r="F2009" s="203"/>
    </row>
    <row r="2010" spans="2:6" ht="15.75">
      <c r="B2010" s="188"/>
      <c r="C2010" s="188"/>
      <c r="D2010" s="203"/>
      <c r="E2010" s="203"/>
      <c r="F2010" s="203"/>
    </row>
    <row r="2011" spans="2:6" ht="15.75">
      <c r="B2011" s="188"/>
      <c r="C2011" s="188"/>
      <c r="D2011" s="203"/>
      <c r="E2011" s="203"/>
      <c r="F2011" s="203"/>
    </row>
    <row r="2012" spans="2:6" ht="15.75">
      <c r="B2012" s="188"/>
      <c r="C2012" s="188"/>
      <c r="D2012" s="203"/>
      <c r="E2012" s="203"/>
      <c r="F2012" s="203"/>
    </row>
    <row r="2013" spans="2:6" ht="15.75">
      <c r="B2013" s="188"/>
      <c r="C2013" s="188"/>
      <c r="D2013" s="203"/>
      <c r="E2013" s="203"/>
      <c r="F2013" s="203"/>
    </row>
    <row r="2014" spans="2:6" ht="15.75">
      <c r="B2014" s="188"/>
      <c r="C2014" s="188"/>
      <c r="D2014" s="203"/>
      <c r="E2014" s="203"/>
      <c r="F2014" s="203"/>
    </row>
    <row r="2015" spans="2:6" ht="15.75">
      <c r="B2015" s="188"/>
      <c r="C2015" s="188"/>
      <c r="D2015" s="203"/>
      <c r="E2015" s="203"/>
      <c r="F2015" s="203"/>
    </row>
    <row r="2016" spans="2:6" ht="15.75">
      <c r="B2016" s="188"/>
      <c r="C2016" s="188"/>
      <c r="D2016" s="203"/>
      <c r="E2016" s="203"/>
      <c r="F2016" s="203"/>
    </row>
    <row r="2017" spans="2:6" ht="15.75">
      <c r="B2017" s="188"/>
      <c r="C2017" s="188"/>
      <c r="D2017" s="203"/>
      <c r="E2017" s="203"/>
      <c r="F2017" s="203"/>
    </row>
    <row r="2018" spans="2:6" ht="15.75">
      <c r="B2018" s="188"/>
      <c r="C2018" s="188"/>
      <c r="D2018" s="203"/>
      <c r="E2018" s="203"/>
      <c r="F2018" s="203"/>
    </row>
    <row r="2019" spans="2:6" ht="15.75">
      <c r="B2019" s="188"/>
      <c r="C2019" s="188"/>
      <c r="D2019" s="203"/>
      <c r="E2019" s="203"/>
      <c r="F2019" s="203"/>
    </row>
    <row r="2020" spans="2:6" ht="15.75">
      <c r="B2020" s="188"/>
      <c r="C2020" s="188"/>
      <c r="D2020" s="203"/>
      <c r="E2020" s="203"/>
      <c r="F2020" s="203"/>
    </row>
    <row r="2021" spans="2:6" ht="15.75">
      <c r="B2021" s="188"/>
      <c r="C2021" s="188"/>
      <c r="D2021" s="203"/>
      <c r="E2021" s="203"/>
      <c r="F2021" s="203"/>
    </row>
    <row r="2022" spans="2:6" ht="15.75">
      <c r="B2022" s="188"/>
      <c r="C2022" s="188"/>
      <c r="D2022" s="203"/>
      <c r="E2022" s="203"/>
      <c r="F2022" s="203"/>
    </row>
    <row r="2023" spans="2:6" ht="15.75">
      <c r="B2023" s="188"/>
      <c r="C2023" s="188"/>
      <c r="D2023" s="203"/>
      <c r="E2023" s="203"/>
      <c r="F2023" s="203"/>
    </row>
    <row r="2024" spans="2:6" ht="15.75">
      <c r="B2024" s="188"/>
      <c r="C2024" s="188"/>
      <c r="D2024" s="203"/>
      <c r="E2024" s="203"/>
      <c r="F2024" s="203"/>
    </row>
    <row r="2025" spans="2:6" ht="15.75">
      <c r="B2025" s="188"/>
      <c r="C2025" s="188"/>
      <c r="D2025" s="203"/>
      <c r="E2025" s="203"/>
      <c r="F2025" s="203"/>
    </row>
    <row r="2026" spans="2:6" ht="15.75">
      <c r="B2026" s="188"/>
      <c r="C2026" s="188"/>
      <c r="D2026" s="203"/>
      <c r="E2026" s="203"/>
      <c r="F2026" s="203"/>
    </row>
    <row r="2027" spans="2:6" ht="15.75">
      <c r="B2027" s="188"/>
      <c r="C2027" s="188"/>
      <c r="D2027" s="203"/>
      <c r="E2027" s="203"/>
      <c r="F2027" s="203"/>
    </row>
    <row r="2028" spans="2:6" ht="15.75">
      <c r="B2028" s="188"/>
      <c r="C2028" s="188"/>
      <c r="D2028" s="203"/>
      <c r="E2028" s="203"/>
      <c r="F2028" s="203"/>
    </row>
    <row r="2029" spans="2:6" ht="15.75">
      <c r="B2029" s="188"/>
      <c r="C2029" s="188"/>
      <c r="D2029" s="203"/>
      <c r="E2029" s="203"/>
      <c r="F2029" s="203"/>
    </row>
    <row r="2030" spans="2:6" ht="15.75">
      <c r="B2030" s="188"/>
      <c r="C2030" s="188"/>
      <c r="D2030" s="203"/>
      <c r="E2030" s="203"/>
      <c r="F2030" s="203"/>
    </row>
    <row r="2031" spans="2:6" ht="15.75">
      <c r="B2031" s="188"/>
      <c r="C2031" s="188"/>
      <c r="D2031" s="203"/>
      <c r="E2031" s="203"/>
      <c r="F2031" s="203"/>
    </row>
    <row r="2032" spans="2:6" ht="15.75">
      <c r="B2032" s="188"/>
      <c r="C2032" s="188"/>
      <c r="D2032" s="203"/>
      <c r="E2032" s="203"/>
      <c r="F2032" s="203"/>
    </row>
    <row r="2033" spans="2:6" ht="15.75">
      <c r="B2033" s="188"/>
      <c r="C2033" s="188"/>
      <c r="D2033" s="203"/>
      <c r="E2033" s="203"/>
      <c r="F2033" s="203"/>
    </row>
    <row r="2034" spans="2:6" ht="15.75">
      <c r="B2034" s="188"/>
      <c r="C2034" s="188"/>
      <c r="D2034" s="203"/>
      <c r="E2034" s="203"/>
      <c r="F2034" s="203"/>
    </row>
    <row r="2035" spans="2:6" ht="15.75">
      <c r="B2035" s="188"/>
      <c r="C2035" s="188"/>
      <c r="D2035" s="203"/>
      <c r="E2035" s="203"/>
      <c r="F2035" s="203"/>
    </row>
    <row r="2036" spans="2:6" ht="15.75">
      <c r="B2036" s="188"/>
      <c r="C2036" s="188"/>
      <c r="D2036" s="203"/>
      <c r="E2036" s="203"/>
      <c r="F2036" s="203"/>
    </row>
    <row r="2037" spans="2:6" ht="15.75">
      <c r="B2037" s="188"/>
      <c r="C2037" s="188"/>
      <c r="D2037" s="203"/>
      <c r="E2037" s="203"/>
      <c r="F2037" s="203"/>
    </row>
    <row r="2038" spans="2:6" ht="15.75">
      <c r="B2038" s="188"/>
      <c r="C2038" s="188"/>
      <c r="D2038" s="203"/>
      <c r="E2038" s="203"/>
      <c r="F2038" s="203"/>
    </row>
    <row r="2039" spans="2:6" ht="15.75">
      <c r="B2039" s="188"/>
      <c r="C2039" s="188"/>
      <c r="D2039" s="203"/>
      <c r="E2039" s="203"/>
      <c r="F2039" s="203"/>
    </row>
    <row r="2040" spans="2:6" ht="15.75">
      <c r="B2040" s="188"/>
      <c r="C2040" s="188"/>
      <c r="D2040" s="203"/>
      <c r="E2040" s="203"/>
      <c r="F2040" s="203"/>
    </row>
    <row r="2041" spans="2:6" ht="15.75">
      <c r="B2041" s="188"/>
      <c r="C2041" s="188"/>
      <c r="D2041" s="203"/>
      <c r="E2041" s="203"/>
      <c r="F2041" s="203"/>
    </row>
    <row r="2042" spans="2:6" ht="15.75">
      <c r="B2042" s="188"/>
      <c r="C2042" s="188"/>
      <c r="D2042" s="203"/>
      <c r="E2042" s="203"/>
      <c r="F2042" s="203"/>
    </row>
    <row r="2043" spans="2:6" ht="15.75">
      <c r="B2043" s="188"/>
      <c r="C2043" s="188"/>
      <c r="D2043" s="203"/>
      <c r="E2043" s="203"/>
      <c r="F2043" s="203"/>
    </row>
    <row r="2044" spans="2:6" ht="15.75">
      <c r="B2044" s="188"/>
      <c r="C2044" s="188"/>
      <c r="D2044" s="203"/>
      <c r="E2044" s="203"/>
      <c r="F2044" s="203"/>
    </row>
    <row r="2045" spans="2:6" ht="15.75">
      <c r="B2045" s="188"/>
      <c r="C2045" s="188"/>
      <c r="D2045" s="203"/>
      <c r="E2045" s="203"/>
      <c r="F2045" s="203"/>
    </row>
    <row r="2046" spans="2:6" ht="15.75">
      <c r="B2046" s="188"/>
      <c r="C2046" s="188"/>
      <c r="D2046" s="203"/>
      <c r="E2046" s="203"/>
      <c r="F2046" s="203"/>
    </row>
    <row r="2047" spans="2:6" ht="15.75">
      <c r="B2047" s="188"/>
      <c r="C2047" s="188"/>
      <c r="D2047" s="203"/>
      <c r="E2047" s="203"/>
      <c r="F2047" s="203"/>
    </row>
    <row r="2048" spans="2:6" ht="15.75">
      <c r="B2048" s="188"/>
      <c r="C2048" s="188"/>
      <c r="D2048" s="203"/>
      <c r="E2048" s="203"/>
      <c r="F2048" s="203"/>
    </row>
    <row r="2049" spans="2:6" ht="15.75">
      <c r="B2049" s="188"/>
      <c r="C2049" s="188"/>
      <c r="D2049" s="203"/>
      <c r="E2049" s="203"/>
      <c r="F2049" s="203"/>
    </row>
    <row r="2050" spans="2:6" ht="15.75">
      <c r="B2050" s="188"/>
      <c r="C2050" s="188"/>
      <c r="D2050" s="203"/>
      <c r="E2050" s="203"/>
      <c r="F2050" s="203"/>
    </row>
    <row r="2051" spans="2:6" ht="15.75">
      <c r="B2051" s="188"/>
      <c r="C2051" s="188"/>
      <c r="D2051" s="203"/>
      <c r="E2051" s="203"/>
      <c r="F2051" s="203"/>
    </row>
    <row r="2052" spans="2:6" ht="15.75">
      <c r="B2052" s="188"/>
      <c r="C2052" s="188"/>
      <c r="D2052" s="203"/>
      <c r="E2052" s="203"/>
      <c r="F2052" s="203"/>
    </row>
    <row r="2053" spans="2:6" ht="15.75">
      <c r="B2053" s="188"/>
      <c r="C2053" s="188"/>
      <c r="D2053" s="203"/>
      <c r="E2053" s="203"/>
      <c r="F2053" s="203"/>
    </row>
    <row r="2054" spans="2:6" ht="15.75">
      <c r="B2054" s="188"/>
      <c r="C2054" s="188"/>
      <c r="D2054" s="203"/>
      <c r="E2054" s="203"/>
      <c r="F2054" s="203"/>
    </row>
    <row r="2055" spans="2:6" ht="15.75">
      <c r="B2055" s="188"/>
      <c r="C2055" s="188"/>
      <c r="D2055" s="203"/>
      <c r="E2055" s="203"/>
      <c r="F2055" s="203"/>
    </row>
    <row r="2056" spans="2:6" ht="15.75">
      <c r="B2056" s="188"/>
      <c r="C2056" s="188"/>
      <c r="D2056" s="203"/>
      <c r="E2056" s="203"/>
      <c r="F2056" s="203"/>
    </row>
    <row r="2057" spans="2:6" ht="15.75">
      <c r="B2057" s="188"/>
      <c r="C2057" s="188"/>
      <c r="D2057" s="203"/>
      <c r="E2057" s="203"/>
      <c r="F2057" s="203"/>
    </row>
    <row r="2058" spans="2:6" ht="15.75">
      <c r="B2058" s="188"/>
      <c r="C2058" s="188"/>
      <c r="D2058" s="203"/>
      <c r="E2058" s="203"/>
      <c r="F2058" s="203"/>
    </row>
    <row r="2059" spans="2:6" ht="15.75">
      <c r="B2059" s="188"/>
      <c r="C2059" s="188"/>
      <c r="D2059" s="203"/>
      <c r="E2059" s="203"/>
      <c r="F2059" s="203"/>
    </row>
    <row r="2060" spans="2:6" ht="15.75">
      <c r="B2060" s="188"/>
      <c r="C2060" s="188"/>
      <c r="D2060" s="203"/>
      <c r="E2060" s="203"/>
      <c r="F2060" s="203"/>
    </row>
    <row r="2061" spans="2:6" ht="15.75">
      <c r="B2061" s="188"/>
      <c r="C2061" s="188"/>
      <c r="D2061" s="203"/>
      <c r="E2061" s="203"/>
      <c r="F2061" s="203"/>
    </row>
    <row r="2062" spans="2:6" ht="15.75">
      <c r="B2062" s="188"/>
      <c r="C2062" s="188"/>
      <c r="D2062" s="203"/>
      <c r="E2062" s="203"/>
      <c r="F2062" s="203"/>
    </row>
    <row r="2063" spans="2:6" ht="15.75">
      <c r="B2063" s="188"/>
      <c r="C2063" s="188"/>
      <c r="D2063" s="203"/>
      <c r="E2063" s="203"/>
      <c r="F2063" s="203"/>
    </row>
    <row r="2064" spans="2:6" ht="15.75">
      <c r="B2064" s="188"/>
      <c r="C2064" s="188"/>
      <c r="D2064" s="203"/>
      <c r="E2064" s="203"/>
      <c r="F2064" s="203"/>
    </row>
    <row r="2065" spans="2:6" ht="15.75">
      <c r="B2065" s="188"/>
      <c r="C2065" s="188"/>
      <c r="D2065" s="203"/>
      <c r="E2065" s="203"/>
      <c r="F2065" s="203"/>
    </row>
    <row r="2066" spans="2:6" ht="15.75">
      <c r="B2066" s="188"/>
      <c r="C2066" s="188"/>
      <c r="D2066" s="203"/>
      <c r="E2066" s="203"/>
      <c r="F2066" s="203"/>
    </row>
    <row r="2067" spans="2:6" ht="15.75">
      <c r="B2067" s="188"/>
      <c r="C2067" s="188"/>
      <c r="D2067" s="203"/>
      <c r="E2067" s="203"/>
      <c r="F2067" s="203"/>
    </row>
    <row r="2068" spans="2:6" ht="15.75">
      <c r="B2068" s="188"/>
      <c r="C2068" s="188"/>
      <c r="D2068" s="203"/>
      <c r="E2068" s="203"/>
      <c r="F2068" s="203"/>
    </row>
    <row r="2069" spans="2:6" ht="15.75">
      <c r="B2069" s="188"/>
      <c r="C2069" s="188"/>
      <c r="D2069" s="203"/>
      <c r="E2069" s="203"/>
      <c r="F2069" s="203"/>
    </row>
    <row r="2070" spans="2:6" ht="15.75">
      <c r="B2070" s="188"/>
      <c r="C2070" s="188"/>
      <c r="D2070" s="203"/>
      <c r="E2070" s="203"/>
      <c r="F2070" s="203"/>
    </row>
    <row r="2071" spans="2:6" ht="15.75">
      <c r="B2071" s="188"/>
      <c r="C2071" s="188"/>
      <c r="D2071" s="203"/>
      <c r="E2071" s="203"/>
      <c r="F2071" s="203"/>
    </row>
    <row r="2072" spans="2:6" ht="15.75">
      <c r="B2072" s="188"/>
      <c r="C2072" s="188"/>
      <c r="D2072" s="203"/>
      <c r="E2072" s="203"/>
      <c r="F2072" s="203"/>
    </row>
    <row r="2073" spans="2:6" ht="15.75">
      <c r="B2073" s="188"/>
      <c r="C2073" s="188"/>
      <c r="D2073" s="203"/>
      <c r="E2073" s="203"/>
      <c r="F2073" s="203"/>
    </row>
    <row r="2074" spans="2:6" ht="15.75">
      <c r="B2074" s="188"/>
      <c r="C2074" s="188"/>
      <c r="D2074" s="203"/>
      <c r="E2074" s="203"/>
      <c r="F2074" s="203"/>
    </row>
    <row r="2075" spans="2:6" ht="15.75">
      <c r="B2075" s="188"/>
      <c r="C2075" s="188"/>
      <c r="D2075" s="203"/>
      <c r="E2075" s="203"/>
      <c r="F2075" s="203"/>
    </row>
    <row r="2076" spans="2:6" ht="15.75">
      <c r="B2076" s="188"/>
      <c r="C2076" s="188"/>
      <c r="D2076" s="203"/>
      <c r="E2076" s="203"/>
      <c r="F2076" s="203"/>
    </row>
    <row r="2077" spans="2:6" ht="15.75">
      <c r="B2077" s="188"/>
      <c r="C2077" s="188"/>
      <c r="D2077" s="203"/>
      <c r="E2077" s="203"/>
      <c r="F2077" s="203"/>
    </row>
    <row r="2078" spans="2:6" ht="15.75">
      <c r="B2078" s="188"/>
      <c r="C2078" s="188"/>
      <c r="D2078" s="203"/>
      <c r="E2078" s="203"/>
      <c r="F2078" s="203"/>
    </row>
    <row r="2079" spans="2:6" ht="15.75">
      <c r="B2079" s="188"/>
      <c r="C2079" s="188"/>
      <c r="D2079" s="203"/>
      <c r="E2079" s="203"/>
      <c r="F2079" s="203"/>
    </row>
    <row r="2080" spans="2:6" ht="15.75">
      <c r="B2080" s="188"/>
      <c r="C2080" s="188"/>
      <c r="D2080" s="203"/>
      <c r="E2080" s="203"/>
      <c r="F2080" s="203"/>
    </row>
    <row r="2081" spans="2:6" ht="15.75">
      <c r="B2081" s="188"/>
      <c r="C2081" s="188"/>
      <c r="D2081" s="203"/>
      <c r="E2081" s="203"/>
      <c r="F2081" s="203"/>
    </row>
    <row r="2082" spans="2:6" ht="15.75">
      <c r="B2082" s="188"/>
      <c r="C2082" s="188"/>
      <c r="D2082" s="203"/>
      <c r="E2082" s="203"/>
      <c r="F2082" s="203"/>
    </row>
    <row r="2083" spans="2:6" ht="15.75">
      <c r="B2083" s="188"/>
      <c r="C2083" s="188"/>
      <c r="D2083" s="203"/>
      <c r="E2083" s="203"/>
      <c r="F2083" s="203"/>
    </row>
    <row r="2084" spans="2:6" ht="15.75">
      <c r="B2084" s="188"/>
      <c r="C2084" s="188"/>
      <c r="D2084" s="203"/>
      <c r="E2084" s="203"/>
      <c r="F2084" s="203"/>
    </row>
    <row r="2085" spans="2:6" ht="15.75">
      <c r="B2085" s="188"/>
      <c r="C2085" s="188"/>
      <c r="D2085" s="203"/>
      <c r="E2085" s="203"/>
      <c r="F2085" s="203"/>
    </row>
    <row r="2086" spans="2:6" ht="15.75">
      <c r="B2086" s="188"/>
      <c r="C2086" s="188"/>
      <c r="D2086" s="203"/>
      <c r="E2086" s="203"/>
      <c r="F2086" s="203"/>
    </row>
    <row r="2087" spans="2:6" ht="15.75">
      <c r="B2087" s="188"/>
      <c r="C2087" s="188"/>
      <c r="D2087" s="203"/>
      <c r="E2087" s="203"/>
      <c r="F2087" s="203"/>
    </row>
    <row r="2088" spans="2:6" ht="15.75">
      <c r="B2088" s="188"/>
      <c r="C2088" s="188"/>
      <c r="D2088" s="203"/>
      <c r="E2088" s="203"/>
      <c r="F2088" s="203"/>
    </row>
    <row r="2089" spans="2:6" ht="15.75">
      <c r="B2089" s="188"/>
      <c r="C2089" s="188"/>
      <c r="D2089" s="203"/>
      <c r="E2089" s="203"/>
      <c r="F2089" s="203"/>
    </row>
    <row r="2090" spans="2:6" ht="15.75">
      <c r="B2090" s="188"/>
      <c r="C2090" s="188"/>
      <c r="D2090" s="203"/>
      <c r="E2090" s="203"/>
      <c r="F2090" s="203"/>
    </row>
    <row r="2091" spans="2:6" ht="15.75">
      <c r="B2091" s="188"/>
      <c r="C2091" s="188"/>
      <c r="D2091" s="203"/>
      <c r="E2091" s="203"/>
      <c r="F2091" s="203"/>
    </row>
    <row r="2092" spans="2:6" ht="15.75">
      <c r="B2092" s="188"/>
      <c r="C2092" s="188"/>
      <c r="D2092" s="203"/>
      <c r="E2092" s="203"/>
      <c r="F2092" s="203"/>
    </row>
    <row r="2093" spans="2:6" ht="15.75">
      <c r="B2093" s="188"/>
      <c r="C2093" s="188"/>
      <c r="D2093" s="203"/>
      <c r="E2093" s="203"/>
      <c r="F2093" s="203"/>
    </row>
    <row r="2094" spans="2:6" ht="15.75">
      <c r="B2094" s="188"/>
      <c r="C2094" s="188"/>
      <c r="D2094" s="203"/>
      <c r="E2094" s="203"/>
      <c r="F2094" s="203"/>
    </row>
    <row r="2095" spans="2:6" ht="15.75">
      <c r="B2095" s="188"/>
      <c r="C2095" s="188"/>
      <c r="D2095" s="203"/>
      <c r="E2095" s="203"/>
      <c r="F2095" s="203"/>
    </row>
    <row r="2096" spans="2:6" ht="15.75">
      <c r="B2096" s="188"/>
      <c r="C2096" s="188"/>
      <c r="D2096" s="203"/>
      <c r="E2096" s="203"/>
      <c r="F2096" s="203"/>
    </row>
    <row r="2097" spans="2:6" ht="15.75">
      <c r="B2097" s="188"/>
      <c r="C2097" s="188"/>
      <c r="D2097" s="203"/>
      <c r="E2097" s="203"/>
      <c r="F2097" s="203"/>
    </row>
    <row r="2098" spans="2:6" ht="15.75">
      <c r="B2098" s="188"/>
      <c r="C2098" s="188"/>
      <c r="D2098" s="203"/>
      <c r="E2098" s="203"/>
      <c r="F2098" s="203"/>
    </row>
    <row r="2099" spans="2:6" ht="15.75">
      <c r="B2099" s="188"/>
      <c r="C2099" s="188"/>
      <c r="D2099" s="203"/>
      <c r="E2099" s="203"/>
      <c r="F2099" s="203"/>
    </row>
    <row r="2100" spans="2:6" ht="15.75">
      <c r="B2100" s="188"/>
      <c r="C2100" s="188"/>
      <c r="D2100" s="203"/>
      <c r="E2100" s="203"/>
      <c r="F2100" s="203"/>
    </row>
    <row r="2101" spans="2:6" ht="15.75">
      <c r="B2101" s="188"/>
      <c r="C2101" s="188"/>
      <c r="D2101" s="203"/>
      <c r="E2101" s="203"/>
      <c r="F2101" s="203"/>
    </row>
    <row r="2102" spans="2:6" ht="15.75">
      <c r="B2102" s="188"/>
      <c r="C2102" s="188"/>
      <c r="D2102" s="203"/>
      <c r="E2102" s="203"/>
      <c r="F2102" s="203"/>
    </row>
    <row r="2103" spans="2:6" ht="15.75">
      <c r="B2103" s="188"/>
      <c r="C2103" s="188"/>
      <c r="D2103" s="203"/>
      <c r="E2103" s="203"/>
      <c r="F2103" s="203"/>
    </row>
    <row r="2104" spans="2:6" ht="15.75">
      <c r="B2104" s="188"/>
      <c r="C2104" s="188"/>
      <c r="D2104" s="203"/>
      <c r="E2104" s="203"/>
      <c r="F2104" s="203"/>
    </row>
    <row r="2105" spans="2:6" ht="15.75">
      <c r="B2105" s="188"/>
      <c r="C2105" s="188"/>
      <c r="D2105" s="203"/>
      <c r="E2105" s="203"/>
      <c r="F2105" s="203"/>
    </row>
    <row r="2106" spans="2:6" ht="15.75">
      <c r="B2106" s="188"/>
      <c r="C2106" s="188"/>
      <c r="D2106" s="203"/>
      <c r="E2106" s="203"/>
      <c r="F2106" s="203"/>
    </row>
    <row r="2107" spans="2:6" ht="15.75">
      <c r="B2107" s="188"/>
      <c r="C2107" s="188"/>
      <c r="D2107" s="203"/>
      <c r="E2107" s="203"/>
      <c r="F2107" s="203"/>
    </row>
    <row r="2108" spans="2:6" ht="15.75">
      <c r="B2108" s="188"/>
      <c r="C2108" s="188"/>
      <c r="D2108" s="203"/>
      <c r="E2108" s="203"/>
      <c r="F2108" s="203"/>
    </row>
    <row r="2109" spans="2:6" ht="15.75">
      <c r="B2109" s="188"/>
      <c r="C2109" s="188"/>
      <c r="D2109" s="203"/>
      <c r="E2109" s="203"/>
      <c r="F2109" s="203"/>
    </row>
    <row r="2110" spans="2:6" ht="15.75">
      <c r="B2110" s="188"/>
      <c r="C2110" s="188"/>
      <c r="D2110" s="203"/>
      <c r="E2110" s="203"/>
      <c r="F2110" s="203"/>
    </row>
    <row r="2111" spans="2:6" ht="15.75">
      <c r="B2111" s="188"/>
      <c r="C2111" s="188"/>
      <c r="D2111" s="203"/>
      <c r="E2111" s="203"/>
      <c r="F2111" s="203"/>
    </row>
    <row r="2112" spans="2:6" ht="15.75">
      <c r="B2112" s="188"/>
      <c r="C2112" s="188"/>
      <c r="D2112" s="203"/>
      <c r="E2112" s="203"/>
      <c r="F2112" s="203"/>
    </row>
    <row r="2113" spans="2:6" ht="15.75">
      <c r="B2113" s="188"/>
      <c r="C2113" s="188"/>
      <c r="D2113" s="203"/>
      <c r="E2113" s="203"/>
      <c r="F2113" s="203"/>
    </row>
    <row r="2114" spans="2:6" ht="15.75">
      <c r="B2114" s="188"/>
      <c r="C2114" s="188"/>
      <c r="D2114" s="203"/>
      <c r="E2114" s="203"/>
      <c r="F2114" s="203"/>
    </row>
    <row r="2115" spans="2:6" ht="15.75">
      <c r="B2115" s="188"/>
      <c r="C2115" s="188"/>
      <c r="D2115" s="203"/>
      <c r="E2115" s="203"/>
      <c r="F2115" s="203"/>
    </row>
    <row r="2116" spans="2:6" ht="15.75">
      <c r="B2116" s="188"/>
      <c r="C2116" s="188"/>
      <c r="D2116" s="203"/>
      <c r="E2116" s="203"/>
      <c r="F2116" s="203"/>
    </row>
    <row r="2117" spans="2:6" ht="15.75">
      <c r="B2117" s="188"/>
      <c r="C2117" s="188"/>
      <c r="D2117" s="203"/>
      <c r="E2117" s="203"/>
      <c r="F2117" s="203"/>
    </row>
    <row r="2118" spans="2:6" ht="15.75">
      <c r="B2118" s="188"/>
      <c r="C2118" s="188"/>
      <c r="D2118" s="203"/>
      <c r="E2118" s="203"/>
      <c r="F2118" s="203"/>
    </row>
    <row r="2119" spans="2:6" ht="15.75">
      <c r="B2119" s="188"/>
      <c r="C2119" s="188"/>
      <c r="D2119" s="203"/>
      <c r="E2119" s="203"/>
      <c r="F2119" s="203"/>
    </row>
    <row r="2120" spans="2:6" ht="15.75">
      <c r="B2120" s="188"/>
      <c r="C2120" s="188"/>
      <c r="D2120" s="203"/>
      <c r="E2120" s="203"/>
      <c r="F2120" s="203"/>
    </row>
    <row r="2121" spans="2:6" ht="15.75">
      <c r="B2121" s="188"/>
      <c r="C2121" s="188"/>
      <c r="D2121" s="203"/>
      <c r="E2121" s="203"/>
      <c r="F2121" s="203"/>
    </row>
    <row r="2122" spans="2:6" ht="15.75">
      <c r="B2122" s="188"/>
      <c r="C2122" s="188"/>
      <c r="D2122" s="203"/>
      <c r="E2122" s="203"/>
      <c r="F2122" s="203"/>
    </row>
    <row r="2123" spans="2:6" ht="15.75">
      <c r="B2123" s="188"/>
      <c r="C2123" s="188"/>
      <c r="D2123" s="203"/>
      <c r="E2123" s="203"/>
      <c r="F2123" s="203"/>
    </row>
    <row r="2124" spans="2:6" ht="15.75">
      <c r="B2124" s="188"/>
      <c r="C2124" s="188"/>
      <c r="D2124" s="203"/>
      <c r="E2124" s="203"/>
      <c r="F2124" s="203"/>
    </row>
    <row r="2125" spans="2:6" ht="15.75">
      <c r="B2125" s="188"/>
      <c r="C2125" s="188"/>
      <c r="D2125" s="203"/>
      <c r="E2125" s="203"/>
      <c r="F2125" s="203"/>
    </row>
    <row r="2126" spans="2:6" ht="15.75">
      <c r="B2126" s="188"/>
      <c r="C2126" s="188"/>
      <c r="D2126" s="203"/>
      <c r="E2126" s="203"/>
      <c r="F2126" s="203"/>
    </row>
    <row r="2127" spans="2:6" ht="15.75">
      <c r="B2127" s="188"/>
      <c r="C2127" s="188"/>
      <c r="D2127" s="203"/>
      <c r="E2127" s="203"/>
      <c r="F2127" s="203"/>
    </row>
    <row r="2128" spans="2:6" ht="15.75">
      <c r="B2128" s="188"/>
      <c r="C2128" s="188"/>
      <c r="D2128" s="203"/>
      <c r="E2128" s="203"/>
      <c r="F2128" s="203"/>
    </row>
    <row r="2129" spans="2:6" ht="15.75">
      <c r="B2129" s="188"/>
      <c r="C2129" s="188"/>
      <c r="D2129" s="203"/>
      <c r="E2129" s="203"/>
      <c r="F2129" s="203"/>
    </row>
    <row r="2130" spans="2:6" ht="15.75">
      <c r="B2130" s="188"/>
      <c r="C2130" s="188"/>
      <c r="D2130" s="203"/>
      <c r="E2130" s="203"/>
      <c r="F2130" s="203"/>
    </row>
    <row r="2131" spans="2:6" ht="15.75">
      <c r="B2131" s="188"/>
      <c r="C2131" s="188"/>
      <c r="D2131" s="203"/>
      <c r="E2131" s="203"/>
      <c r="F2131" s="203"/>
    </row>
    <row r="2132" spans="2:6" ht="15.75">
      <c r="B2132" s="188"/>
      <c r="C2132" s="188"/>
      <c r="D2132" s="203"/>
      <c r="E2132" s="203"/>
      <c r="F2132" s="203"/>
    </row>
    <row r="2133" spans="2:6" ht="15.75">
      <c r="B2133" s="188"/>
      <c r="C2133" s="188"/>
      <c r="D2133" s="203"/>
      <c r="E2133" s="203"/>
      <c r="F2133" s="203"/>
    </row>
    <row r="2134" spans="2:6" ht="15.75">
      <c r="B2134" s="188"/>
      <c r="C2134" s="188"/>
      <c r="D2134" s="203"/>
      <c r="E2134" s="203"/>
      <c r="F2134" s="203"/>
    </row>
    <row r="2135" spans="2:6" ht="15.75">
      <c r="B2135" s="188"/>
      <c r="C2135" s="188"/>
      <c r="D2135" s="203"/>
      <c r="E2135" s="203"/>
      <c r="F2135" s="203"/>
    </row>
    <row r="2136" spans="2:6" ht="15.75">
      <c r="B2136" s="188"/>
      <c r="C2136" s="188"/>
      <c r="D2136" s="203"/>
      <c r="E2136" s="203"/>
      <c r="F2136" s="203"/>
    </row>
    <row r="2137" spans="2:6" ht="15.75">
      <c r="B2137" s="188"/>
      <c r="C2137" s="188"/>
      <c r="D2137" s="203"/>
      <c r="E2137" s="203"/>
      <c r="F2137" s="203"/>
    </row>
    <row r="2138" spans="2:6" ht="15.75">
      <c r="B2138" s="188"/>
      <c r="C2138" s="188"/>
      <c r="D2138" s="203"/>
      <c r="E2138" s="203"/>
      <c r="F2138" s="203"/>
    </row>
    <row r="2139" spans="2:6" ht="15.75">
      <c r="B2139" s="188"/>
      <c r="C2139" s="188"/>
      <c r="D2139" s="203"/>
      <c r="E2139" s="203"/>
      <c r="F2139" s="203"/>
    </row>
    <row r="2140" spans="2:6" ht="15.75">
      <c r="B2140" s="188"/>
      <c r="C2140" s="188"/>
      <c r="D2140" s="203"/>
      <c r="E2140" s="203"/>
      <c r="F2140" s="203"/>
    </row>
    <row r="2141" spans="2:6" ht="15.75">
      <c r="B2141" s="188"/>
      <c r="C2141" s="188"/>
      <c r="D2141" s="203"/>
      <c r="E2141" s="203"/>
      <c r="F2141" s="203"/>
    </row>
    <row r="2142" spans="2:6" ht="15.75">
      <c r="B2142" s="188"/>
      <c r="C2142" s="188"/>
      <c r="D2142" s="203"/>
      <c r="E2142" s="203"/>
      <c r="F2142" s="203"/>
    </row>
    <row r="2143" spans="2:6" ht="15.75">
      <c r="B2143" s="188"/>
      <c r="C2143" s="188"/>
      <c r="D2143" s="203"/>
      <c r="E2143" s="203"/>
      <c r="F2143" s="203"/>
    </row>
    <row r="2144" spans="2:6" ht="15.75">
      <c r="B2144" s="188"/>
      <c r="C2144" s="188"/>
      <c r="D2144" s="203"/>
      <c r="E2144" s="203"/>
      <c r="F2144" s="203"/>
    </row>
    <row r="2145" spans="2:6" ht="15.75">
      <c r="B2145" s="188"/>
      <c r="C2145" s="188"/>
      <c r="D2145" s="203"/>
      <c r="E2145" s="203"/>
      <c r="F2145" s="203"/>
    </row>
    <row r="2146" spans="2:6" ht="15.75">
      <c r="B2146" s="188"/>
      <c r="C2146" s="188"/>
      <c r="D2146" s="203"/>
      <c r="E2146" s="203"/>
      <c r="F2146" s="203"/>
    </row>
    <row r="2147" spans="2:6" ht="15.75">
      <c r="B2147" s="188"/>
      <c r="C2147" s="188"/>
      <c r="D2147" s="203"/>
      <c r="E2147" s="203"/>
      <c r="F2147" s="203"/>
    </row>
    <row r="2148" spans="2:6" ht="15.75">
      <c r="B2148" s="188"/>
      <c r="C2148" s="188"/>
      <c r="D2148" s="203"/>
      <c r="E2148" s="203"/>
      <c r="F2148" s="203"/>
    </row>
    <row r="2149" spans="2:6" ht="15.75">
      <c r="B2149" s="188"/>
      <c r="C2149" s="188"/>
      <c r="D2149" s="203"/>
      <c r="E2149" s="203"/>
      <c r="F2149" s="203"/>
    </row>
    <row r="2150" spans="2:6" ht="15.75">
      <c r="B2150" s="188"/>
      <c r="C2150" s="188"/>
      <c r="D2150" s="203"/>
      <c r="E2150" s="203"/>
      <c r="F2150" s="203"/>
    </row>
    <row r="2151" spans="2:6" ht="15.75">
      <c r="B2151" s="188"/>
      <c r="C2151" s="188"/>
      <c r="D2151" s="203"/>
      <c r="E2151" s="203"/>
      <c r="F2151" s="203"/>
    </row>
    <row r="2152" spans="2:6" ht="15.75">
      <c r="B2152" s="188"/>
      <c r="C2152" s="188"/>
      <c r="D2152" s="203"/>
      <c r="E2152" s="203"/>
      <c r="F2152" s="203"/>
    </row>
    <row r="2153" spans="2:6" ht="15.75">
      <c r="B2153" s="188"/>
      <c r="C2153" s="188"/>
      <c r="D2153" s="203"/>
      <c r="E2153" s="203"/>
      <c r="F2153" s="203"/>
    </row>
    <row r="2154" spans="2:6" ht="15.75">
      <c r="B2154" s="188"/>
      <c r="C2154" s="188"/>
      <c r="D2154" s="203"/>
      <c r="E2154" s="203"/>
      <c r="F2154" s="203"/>
    </row>
    <row r="2155" spans="2:6" ht="15.75">
      <c r="B2155" s="188"/>
      <c r="C2155" s="188"/>
      <c r="D2155" s="203"/>
      <c r="E2155" s="203"/>
      <c r="F2155" s="203"/>
    </row>
    <row r="2156" spans="2:6" ht="15.75">
      <c r="B2156" s="188"/>
      <c r="C2156" s="188"/>
      <c r="D2156" s="203"/>
      <c r="E2156" s="203"/>
      <c r="F2156" s="203"/>
    </row>
    <row r="2157" spans="2:6" ht="15.75">
      <c r="B2157" s="188"/>
      <c r="C2157" s="188"/>
      <c r="D2157" s="203"/>
      <c r="E2157" s="203"/>
      <c r="F2157" s="203"/>
    </row>
    <row r="2158" spans="2:6" ht="15.75">
      <c r="B2158" s="188"/>
      <c r="C2158" s="188"/>
      <c r="D2158" s="203"/>
      <c r="E2158" s="203"/>
      <c r="F2158" s="203"/>
    </row>
    <row r="2159" spans="2:6" ht="15.75">
      <c r="B2159" s="188"/>
      <c r="C2159" s="188"/>
      <c r="D2159" s="203"/>
      <c r="E2159" s="203"/>
      <c r="F2159" s="203"/>
    </row>
    <row r="2160" spans="2:6" ht="15.75">
      <c r="B2160" s="188"/>
      <c r="C2160" s="188"/>
      <c r="D2160" s="203"/>
      <c r="E2160" s="203"/>
      <c r="F2160" s="203"/>
    </row>
    <row r="2161" spans="2:6" ht="15.75">
      <c r="B2161" s="188"/>
      <c r="C2161" s="188"/>
      <c r="D2161" s="203"/>
      <c r="E2161" s="203"/>
      <c r="F2161" s="203"/>
    </row>
    <row r="2162" spans="2:6" ht="15.75">
      <c r="B2162" s="188"/>
      <c r="C2162" s="188"/>
      <c r="D2162" s="203"/>
      <c r="E2162" s="203"/>
      <c r="F2162" s="203"/>
    </row>
    <row r="2163" spans="2:6" ht="15.75">
      <c r="B2163" s="188"/>
      <c r="C2163" s="188"/>
      <c r="D2163" s="203"/>
      <c r="E2163" s="203"/>
      <c r="F2163" s="203"/>
    </row>
    <row r="2164" spans="2:6" ht="15.75">
      <c r="B2164" s="188"/>
      <c r="C2164" s="188"/>
      <c r="D2164" s="203"/>
      <c r="E2164" s="203"/>
      <c r="F2164" s="203"/>
    </row>
    <row r="2165" spans="2:6" ht="15.75">
      <c r="B2165" s="188"/>
      <c r="C2165" s="188"/>
      <c r="D2165" s="203"/>
      <c r="E2165" s="203"/>
      <c r="F2165" s="203"/>
    </row>
    <row r="2166" spans="2:6" ht="15.75">
      <c r="B2166" s="188"/>
      <c r="C2166" s="188"/>
      <c r="D2166" s="203"/>
      <c r="E2166" s="203"/>
      <c r="F2166" s="203"/>
    </row>
    <row r="2167" spans="2:6" ht="15.75">
      <c r="B2167" s="188"/>
      <c r="C2167" s="188"/>
      <c r="D2167" s="203"/>
      <c r="E2167" s="203"/>
      <c r="F2167" s="203"/>
    </row>
    <row r="2168" spans="2:6" ht="15.75">
      <c r="B2168" s="188"/>
      <c r="C2168" s="188"/>
      <c r="D2168" s="203"/>
      <c r="E2168" s="203"/>
      <c r="F2168" s="203"/>
    </row>
    <row r="2169" spans="2:6" ht="15.75">
      <c r="B2169" s="188"/>
      <c r="C2169" s="188"/>
      <c r="D2169" s="203"/>
      <c r="E2169" s="203"/>
      <c r="F2169" s="203"/>
    </row>
    <row r="2170" spans="2:6" ht="15.75">
      <c r="B2170" s="188"/>
      <c r="C2170" s="188"/>
      <c r="D2170" s="203"/>
      <c r="E2170" s="203"/>
      <c r="F2170" s="203"/>
    </row>
    <row r="2171" spans="2:6" ht="15.75">
      <c r="B2171" s="188"/>
      <c r="C2171" s="188"/>
      <c r="D2171" s="203"/>
      <c r="E2171" s="203"/>
      <c r="F2171" s="203"/>
    </row>
    <row r="2172" spans="2:6" ht="15.75">
      <c r="B2172" s="188"/>
      <c r="C2172" s="188"/>
      <c r="D2172" s="203"/>
      <c r="E2172" s="203"/>
      <c r="F2172" s="203"/>
    </row>
    <row r="2173" spans="2:6" ht="15.75">
      <c r="B2173" s="188"/>
      <c r="C2173" s="188"/>
      <c r="D2173" s="203"/>
      <c r="E2173" s="203"/>
      <c r="F2173" s="203"/>
    </row>
    <row r="2174" spans="2:6" ht="15.75">
      <c r="B2174" s="188"/>
      <c r="C2174" s="188"/>
      <c r="D2174" s="203"/>
      <c r="E2174" s="203"/>
      <c r="F2174" s="203"/>
    </row>
    <row r="2175" spans="2:6" ht="15.75">
      <c r="B2175" s="188"/>
      <c r="C2175" s="188"/>
      <c r="D2175" s="203"/>
      <c r="E2175" s="203"/>
      <c r="F2175" s="203"/>
    </row>
    <row r="2176" spans="2:6" ht="15.75">
      <c r="B2176" s="188"/>
      <c r="C2176" s="188"/>
      <c r="D2176" s="203"/>
      <c r="E2176" s="203"/>
      <c r="F2176" s="203"/>
    </row>
    <row r="2177" spans="2:6" ht="15.75">
      <c r="B2177" s="188"/>
      <c r="C2177" s="188"/>
      <c r="D2177" s="203"/>
      <c r="E2177" s="203"/>
      <c r="F2177" s="203"/>
    </row>
    <row r="2178" spans="2:6" ht="15.75">
      <c r="B2178" s="188"/>
      <c r="C2178" s="188"/>
      <c r="D2178" s="203"/>
      <c r="E2178" s="203"/>
      <c r="F2178" s="203"/>
    </row>
    <row r="2179" spans="2:6" ht="15.75">
      <c r="B2179" s="188"/>
      <c r="C2179" s="188"/>
      <c r="D2179" s="203"/>
      <c r="E2179" s="203"/>
      <c r="F2179" s="203"/>
    </row>
    <row r="2180" spans="2:6" ht="15.75">
      <c r="B2180" s="188"/>
      <c r="C2180" s="188"/>
      <c r="D2180" s="203"/>
      <c r="E2180" s="203"/>
      <c r="F2180" s="203"/>
    </row>
    <row r="2181" spans="2:6" ht="15.75">
      <c r="B2181" s="188"/>
      <c r="C2181" s="188"/>
      <c r="D2181" s="203"/>
      <c r="E2181" s="203"/>
      <c r="F2181" s="203"/>
    </row>
    <row r="2182" spans="2:6" ht="15.75">
      <c r="B2182" s="188"/>
      <c r="C2182" s="188"/>
      <c r="D2182" s="203"/>
      <c r="E2182" s="203"/>
      <c r="F2182" s="203"/>
    </row>
    <row r="2183" spans="2:6" ht="15.75">
      <c r="B2183" s="188"/>
      <c r="C2183" s="188"/>
      <c r="D2183" s="203"/>
      <c r="E2183" s="203"/>
      <c r="F2183" s="203"/>
    </row>
    <row r="2184" spans="2:6" ht="15.75">
      <c r="B2184" s="188"/>
      <c r="C2184" s="188"/>
      <c r="D2184" s="203"/>
      <c r="E2184" s="203"/>
      <c r="F2184" s="203"/>
    </row>
    <row r="2185" spans="2:6" ht="15.75">
      <c r="B2185" s="188"/>
      <c r="C2185" s="188"/>
      <c r="D2185" s="203"/>
      <c r="E2185" s="203"/>
      <c r="F2185" s="203"/>
    </row>
    <row r="2186" spans="2:6" ht="15.75">
      <c r="B2186" s="188"/>
      <c r="C2186" s="188"/>
      <c r="D2186" s="203"/>
      <c r="E2186" s="203"/>
      <c r="F2186" s="203"/>
    </row>
    <row r="2187" spans="2:6" ht="15.75">
      <c r="B2187" s="188"/>
      <c r="C2187" s="188"/>
      <c r="D2187" s="203"/>
      <c r="E2187" s="203"/>
      <c r="F2187" s="203"/>
    </row>
    <row r="2188" spans="2:6" ht="15.75">
      <c r="B2188" s="188"/>
      <c r="C2188" s="188"/>
      <c r="D2188" s="203"/>
      <c r="E2188" s="203"/>
      <c r="F2188" s="203"/>
    </row>
    <row r="2189" spans="2:6" ht="15.75">
      <c r="B2189" s="188"/>
      <c r="C2189" s="188"/>
      <c r="D2189" s="203"/>
      <c r="E2189" s="203"/>
      <c r="F2189" s="203"/>
    </row>
    <row r="2190" spans="2:6" ht="15.75">
      <c r="B2190" s="188"/>
      <c r="C2190" s="188"/>
      <c r="D2190" s="203"/>
      <c r="E2190" s="203"/>
      <c r="F2190" s="203"/>
    </row>
    <row r="2191" spans="2:6" ht="15.75">
      <c r="B2191" s="188"/>
      <c r="C2191" s="188"/>
      <c r="D2191" s="203"/>
      <c r="E2191" s="203"/>
      <c r="F2191" s="203"/>
    </row>
    <row r="2192" spans="2:6" ht="15.75">
      <c r="B2192" s="188"/>
      <c r="C2192" s="188"/>
      <c r="D2192" s="203"/>
      <c r="E2192" s="203"/>
      <c r="F2192" s="203"/>
    </row>
    <row r="2193" spans="2:6" ht="15.75">
      <c r="B2193" s="188"/>
      <c r="C2193" s="188"/>
      <c r="D2193" s="203"/>
      <c r="E2193" s="203"/>
      <c r="F2193" s="203"/>
    </row>
    <row r="2194" spans="2:6" ht="15.75">
      <c r="B2194" s="188"/>
      <c r="C2194" s="188"/>
      <c r="D2194" s="203"/>
      <c r="E2194" s="203"/>
      <c r="F2194" s="203"/>
    </row>
    <row r="2195" spans="2:6" ht="15.75">
      <c r="B2195" s="188"/>
      <c r="C2195" s="188"/>
      <c r="D2195" s="203"/>
      <c r="E2195" s="203"/>
      <c r="F2195" s="203"/>
    </row>
    <row r="2196" spans="2:6" ht="15.75">
      <c r="B2196" s="188"/>
      <c r="C2196" s="188"/>
      <c r="D2196" s="203"/>
      <c r="E2196" s="203"/>
      <c r="F2196" s="203"/>
    </row>
    <row r="2197" spans="2:6" ht="15.75">
      <c r="B2197" s="188"/>
      <c r="C2197" s="188"/>
      <c r="D2197" s="203"/>
      <c r="E2197" s="203"/>
      <c r="F2197" s="203"/>
    </row>
    <row r="2198" spans="2:6" ht="15.75">
      <c r="B2198" s="188"/>
      <c r="C2198" s="188"/>
      <c r="D2198" s="203"/>
      <c r="E2198" s="203"/>
      <c r="F2198" s="203"/>
    </row>
    <row r="2199" spans="2:6" ht="15.75">
      <c r="B2199" s="188"/>
      <c r="C2199" s="188"/>
      <c r="D2199" s="203"/>
      <c r="E2199" s="203"/>
      <c r="F2199" s="203"/>
    </row>
    <row r="2200" spans="2:6" ht="15.75">
      <c r="B2200" s="188"/>
      <c r="C2200" s="188"/>
      <c r="D2200" s="203"/>
      <c r="E2200" s="203"/>
      <c r="F2200" s="203"/>
    </row>
    <row r="2201" spans="2:6" ht="15.75">
      <c r="B2201" s="188"/>
      <c r="C2201" s="188"/>
      <c r="D2201" s="203"/>
      <c r="E2201" s="203"/>
      <c r="F2201" s="203"/>
    </row>
    <row r="2202" spans="2:6" ht="15.75">
      <c r="B2202" s="188"/>
      <c r="C2202" s="188"/>
      <c r="D2202" s="203"/>
      <c r="E2202" s="203"/>
      <c r="F2202" s="203"/>
    </row>
    <row r="2203" spans="2:6" ht="15.75">
      <c r="B2203" s="188"/>
      <c r="C2203" s="188"/>
      <c r="D2203" s="203"/>
      <c r="E2203" s="203"/>
      <c r="F2203" s="203"/>
    </row>
    <row r="2204" spans="2:6" ht="15.75">
      <c r="B2204" s="188"/>
      <c r="C2204" s="188"/>
      <c r="D2204" s="203"/>
      <c r="E2204" s="203"/>
      <c r="F2204" s="203"/>
    </row>
    <row r="2205" spans="2:6" ht="15.75">
      <c r="B2205" s="188"/>
      <c r="C2205" s="188"/>
      <c r="D2205" s="203"/>
      <c r="E2205" s="203"/>
      <c r="F2205" s="203"/>
    </row>
    <row r="2206" spans="2:6" ht="15.75">
      <c r="B2206" s="188"/>
      <c r="C2206" s="188"/>
      <c r="D2206" s="203"/>
      <c r="E2206" s="203"/>
      <c r="F2206" s="203"/>
    </row>
    <row r="2207" spans="2:6" ht="15.75">
      <c r="B2207" s="188"/>
      <c r="C2207" s="188"/>
      <c r="D2207" s="203"/>
      <c r="E2207" s="203"/>
      <c r="F2207" s="203"/>
    </row>
    <row r="2208" spans="2:6" ht="15.75">
      <c r="B2208" s="188"/>
      <c r="C2208" s="188"/>
      <c r="D2208" s="203"/>
      <c r="E2208" s="203"/>
      <c r="F2208" s="203"/>
    </row>
    <row r="2209" spans="2:6" ht="15.75">
      <c r="B2209" s="188"/>
      <c r="C2209" s="188"/>
      <c r="D2209" s="203"/>
      <c r="E2209" s="203"/>
      <c r="F2209" s="203"/>
    </row>
    <row r="2210" spans="2:6" ht="15.75">
      <c r="B2210" s="188"/>
      <c r="C2210" s="188"/>
      <c r="D2210" s="203"/>
      <c r="E2210" s="203"/>
      <c r="F2210" s="203"/>
    </row>
    <row r="2211" spans="2:6" ht="15.75">
      <c r="B2211" s="188"/>
      <c r="C2211" s="188"/>
      <c r="D2211" s="203"/>
      <c r="E2211" s="203"/>
      <c r="F2211" s="203"/>
    </row>
    <row r="2212" spans="2:6" ht="15.75">
      <c r="B2212" s="188"/>
      <c r="C2212" s="188"/>
      <c r="D2212" s="203"/>
      <c r="E2212" s="203"/>
      <c r="F2212" s="203"/>
    </row>
    <row r="2213" spans="2:6" ht="15.75">
      <c r="B2213" s="188"/>
      <c r="C2213" s="188"/>
      <c r="D2213" s="203"/>
      <c r="E2213" s="203"/>
      <c r="F2213" s="203"/>
    </row>
    <row r="2214" spans="2:6" ht="15.75">
      <c r="B2214" s="188"/>
      <c r="C2214" s="188"/>
      <c r="D2214" s="203"/>
      <c r="E2214" s="203"/>
      <c r="F2214" s="203"/>
    </row>
    <row r="2215" spans="2:6" ht="15.75">
      <c r="B2215" s="188"/>
      <c r="C2215" s="188"/>
      <c r="D2215" s="203"/>
      <c r="E2215" s="203"/>
      <c r="F2215" s="203"/>
    </row>
    <row r="2216" spans="2:6" ht="15.75">
      <c r="B2216" s="188"/>
      <c r="C2216" s="188"/>
      <c r="D2216" s="203"/>
      <c r="E2216" s="203"/>
      <c r="F2216" s="203"/>
    </row>
    <row r="2217" spans="2:6" ht="15.75">
      <c r="B2217" s="188"/>
      <c r="C2217" s="188"/>
      <c r="D2217" s="203"/>
      <c r="E2217" s="203"/>
      <c r="F2217" s="203"/>
    </row>
    <row r="2218" spans="2:6" ht="15.75">
      <c r="B2218" s="188"/>
      <c r="C2218" s="188"/>
      <c r="D2218" s="203"/>
      <c r="E2218" s="203"/>
      <c r="F2218" s="203"/>
    </row>
    <row r="2219" spans="2:6" ht="15.75">
      <c r="B2219" s="188"/>
      <c r="C2219" s="188"/>
      <c r="D2219" s="203"/>
      <c r="E2219" s="203"/>
      <c r="F2219" s="203"/>
    </row>
    <row r="2220" spans="2:6" ht="15.75">
      <c r="B2220" s="188"/>
      <c r="C2220" s="188"/>
      <c r="D2220" s="203"/>
      <c r="E2220" s="203"/>
      <c r="F2220" s="203"/>
    </row>
    <row r="2221" spans="2:6" ht="15.75">
      <c r="B2221" s="188"/>
      <c r="C2221" s="188"/>
      <c r="D2221" s="203"/>
      <c r="E2221" s="203"/>
      <c r="F2221" s="203"/>
    </row>
    <row r="2222" spans="2:6" ht="15.75">
      <c r="B2222" s="188"/>
      <c r="C2222" s="188"/>
      <c r="D2222" s="203"/>
      <c r="E2222" s="203"/>
      <c r="F2222" s="203"/>
    </row>
    <row r="2223" spans="2:6" ht="15.75">
      <c r="B2223" s="188"/>
      <c r="C2223" s="188"/>
      <c r="D2223" s="203"/>
      <c r="E2223" s="203"/>
      <c r="F2223" s="203"/>
    </row>
    <row r="2224" spans="2:6" ht="15.75">
      <c r="B2224" s="188"/>
      <c r="C2224" s="188"/>
      <c r="D2224" s="203"/>
      <c r="E2224" s="203"/>
      <c r="F2224" s="203"/>
    </row>
    <row r="2225" spans="2:6" ht="15.75">
      <c r="B2225" s="188"/>
      <c r="C2225" s="188"/>
      <c r="D2225" s="203"/>
      <c r="E2225" s="203"/>
      <c r="F2225" s="203"/>
    </row>
    <row r="2226" spans="2:6" ht="15.75">
      <c r="B2226" s="188"/>
      <c r="C2226" s="188"/>
      <c r="D2226" s="203"/>
      <c r="E2226" s="203"/>
      <c r="F2226" s="203"/>
    </row>
    <row r="2227" spans="2:6" ht="15.75">
      <c r="B2227" s="188"/>
      <c r="C2227" s="188"/>
      <c r="D2227" s="203"/>
      <c r="E2227" s="203"/>
      <c r="F2227" s="203"/>
    </row>
    <row r="2228" spans="2:6" ht="15.75">
      <c r="B2228" s="188"/>
      <c r="C2228" s="188"/>
      <c r="D2228" s="203"/>
      <c r="E2228" s="203"/>
      <c r="F2228" s="203"/>
    </row>
    <row r="2229" spans="2:6" ht="15.75">
      <c r="B2229" s="188"/>
      <c r="C2229" s="188"/>
      <c r="D2229" s="203"/>
      <c r="E2229" s="203"/>
      <c r="F2229" s="203"/>
    </row>
    <row r="2230" spans="2:6" ht="15.75">
      <c r="B2230" s="188"/>
      <c r="C2230" s="188"/>
      <c r="D2230" s="203"/>
      <c r="E2230" s="203"/>
      <c r="F2230" s="203"/>
    </row>
    <row r="2231" spans="2:6" ht="15.75">
      <c r="B2231" s="188"/>
      <c r="C2231" s="188"/>
      <c r="D2231" s="203"/>
      <c r="E2231" s="203"/>
      <c r="F2231" s="203"/>
    </row>
    <row r="2232" spans="2:6" ht="15.75">
      <c r="B2232" s="188"/>
      <c r="C2232" s="188"/>
      <c r="D2232" s="203"/>
      <c r="E2232" s="203"/>
      <c r="F2232" s="203"/>
    </row>
    <row r="2233" spans="2:6" ht="15.75">
      <c r="B2233" s="188"/>
      <c r="C2233" s="188"/>
      <c r="D2233" s="203"/>
      <c r="E2233" s="203"/>
      <c r="F2233" s="203"/>
    </row>
    <row r="2234" spans="2:6" ht="15.75">
      <c r="B2234" s="188"/>
      <c r="C2234" s="188"/>
      <c r="D2234" s="203"/>
      <c r="E2234" s="203"/>
      <c r="F2234" s="203"/>
    </row>
    <row r="2235" spans="2:6" ht="15.75">
      <c r="B2235" s="188"/>
      <c r="C2235" s="188"/>
      <c r="D2235" s="203"/>
      <c r="E2235" s="203"/>
      <c r="F2235" s="203"/>
    </row>
    <row r="2236" spans="2:6" ht="15.75">
      <c r="B2236" s="188"/>
      <c r="C2236" s="188"/>
      <c r="D2236" s="203"/>
      <c r="E2236" s="203"/>
      <c r="F2236" s="203"/>
    </row>
    <row r="2237" spans="2:6" ht="15.75">
      <c r="B2237" s="188"/>
      <c r="C2237" s="188"/>
      <c r="D2237" s="203"/>
      <c r="E2237" s="203"/>
      <c r="F2237" s="203"/>
    </row>
    <row r="2238" spans="2:6" ht="15.75">
      <c r="B2238" s="188"/>
      <c r="C2238" s="188"/>
      <c r="D2238" s="203"/>
      <c r="E2238" s="203"/>
      <c r="F2238" s="203"/>
    </row>
    <row r="2239" spans="2:6" ht="15.75">
      <c r="B2239" s="188"/>
      <c r="C2239" s="188"/>
      <c r="D2239" s="203"/>
      <c r="E2239" s="203"/>
      <c r="F2239" s="203"/>
    </row>
    <row r="2240" spans="2:6" ht="15.75">
      <c r="B2240" s="188"/>
      <c r="C2240" s="188"/>
      <c r="D2240" s="203"/>
      <c r="E2240" s="203"/>
      <c r="F2240" s="203"/>
    </row>
    <row r="2241" spans="2:6" ht="15.75">
      <c r="B2241" s="188"/>
      <c r="C2241" s="188"/>
      <c r="D2241" s="203"/>
      <c r="E2241" s="203"/>
      <c r="F2241" s="203"/>
    </row>
    <row r="2242" spans="2:6" ht="15.75">
      <c r="B2242" s="188"/>
      <c r="C2242" s="188"/>
      <c r="D2242" s="203"/>
      <c r="E2242" s="203"/>
      <c r="F2242" s="203"/>
    </row>
    <row r="2243" spans="2:6" ht="15.75">
      <c r="B2243" s="188"/>
      <c r="C2243" s="188"/>
      <c r="D2243" s="203"/>
      <c r="E2243" s="203"/>
      <c r="F2243" s="203"/>
    </row>
    <row r="2244" spans="2:6" ht="15.75">
      <c r="B2244" s="188"/>
      <c r="C2244" s="188"/>
      <c r="D2244" s="203"/>
      <c r="E2244" s="203"/>
      <c r="F2244" s="203"/>
    </row>
    <row r="2245" spans="2:6" ht="15.75">
      <c r="B2245" s="188"/>
      <c r="C2245" s="188"/>
      <c r="D2245" s="203"/>
      <c r="E2245" s="203"/>
      <c r="F2245" s="203"/>
    </row>
    <row r="2246" spans="2:6" ht="15.75">
      <c r="B2246" s="188"/>
      <c r="C2246" s="188"/>
      <c r="D2246" s="203"/>
      <c r="E2246" s="203"/>
      <c r="F2246" s="203"/>
    </row>
    <row r="2247" spans="2:6" ht="15.75">
      <c r="B2247" s="188"/>
      <c r="C2247" s="188"/>
      <c r="D2247" s="203"/>
      <c r="E2247" s="203"/>
      <c r="F2247" s="203"/>
    </row>
    <row r="2248" spans="2:6" ht="15.75">
      <c r="B2248" s="188"/>
      <c r="C2248" s="188"/>
      <c r="D2248" s="203"/>
      <c r="E2248" s="203"/>
      <c r="F2248" s="203"/>
    </row>
    <row r="2249" spans="2:6" ht="15.75">
      <c r="B2249" s="188"/>
      <c r="C2249" s="188"/>
      <c r="D2249" s="203"/>
      <c r="E2249" s="203"/>
      <c r="F2249" s="203"/>
    </row>
    <row r="2250" spans="2:6" ht="15.75">
      <c r="B2250" s="188"/>
      <c r="C2250" s="188"/>
      <c r="D2250" s="203"/>
      <c r="E2250" s="203"/>
      <c r="F2250" s="203"/>
    </row>
    <row r="2251" spans="2:6" ht="15.75">
      <c r="B2251" s="188"/>
      <c r="C2251" s="188"/>
      <c r="D2251" s="203"/>
      <c r="E2251" s="203"/>
      <c r="F2251" s="203"/>
    </row>
    <row r="2252" spans="2:6" ht="15.75">
      <c r="B2252" s="188"/>
      <c r="C2252" s="188"/>
      <c r="D2252" s="203"/>
      <c r="E2252" s="203"/>
      <c r="F2252" s="203"/>
    </row>
    <row r="2253" spans="2:6" ht="15.75">
      <c r="B2253" s="188"/>
      <c r="C2253" s="188"/>
      <c r="D2253" s="203"/>
      <c r="E2253" s="203"/>
      <c r="F2253" s="203"/>
    </row>
    <row r="2254" spans="2:6" ht="15.75">
      <c r="B2254" s="188"/>
      <c r="C2254" s="188"/>
      <c r="D2254" s="203"/>
      <c r="E2254" s="203"/>
      <c r="F2254" s="203"/>
    </row>
    <row r="2255" spans="2:6" ht="15.75">
      <c r="B2255" s="188"/>
      <c r="C2255" s="188"/>
      <c r="D2255" s="203"/>
      <c r="E2255" s="203"/>
      <c r="F2255" s="203"/>
    </row>
    <row r="2256" spans="2:6" ht="15.75">
      <c r="B2256" s="188"/>
      <c r="C2256" s="188"/>
      <c r="D2256" s="203"/>
      <c r="E2256" s="203"/>
      <c r="F2256" s="203"/>
    </row>
    <row r="2257" spans="2:6" ht="15.75">
      <c r="B2257" s="188"/>
      <c r="C2257" s="188"/>
      <c r="D2257" s="203"/>
      <c r="E2257" s="203"/>
      <c r="F2257" s="203"/>
    </row>
    <row r="2258" spans="2:6" ht="15.75">
      <c r="B2258" s="188"/>
      <c r="C2258" s="188"/>
      <c r="D2258" s="203"/>
      <c r="E2258" s="203"/>
      <c r="F2258" s="203"/>
    </row>
    <row r="2259" spans="2:6" ht="15.75">
      <c r="B2259" s="188"/>
      <c r="C2259" s="188"/>
      <c r="D2259" s="203"/>
      <c r="E2259" s="203"/>
      <c r="F2259" s="203"/>
    </row>
    <row r="2260" spans="2:6" ht="15.75">
      <c r="B2260" s="188"/>
      <c r="C2260" s="188"/>
      <c r="D2260" s="203"/>
      <c r="E2260" s="203"/>
      <c r="F2260" s="203"/>
    </row>
    <row r="2261" spans="2:6" ht="15.75">
      <c r="B2261" s="188"/>
      <c r="C2261" s="188"/>
      <c r="D2261" s="203"/>
      <c r="E2261" s="203"/>
      <c r="F2261" s="203"/>
    </row>
    <row r="2262" spans="2:6" ht="15.75">
      <c r="B2262" s="188"/>
      <c r="C2262" s="188"/>
      <c r="D2262" s="203"/>
      <c r="E2262" s="203"/>
      <c r="F2262" s="203"/>
    </row>
    <row r="2263" spans="2:6" ht="15.75">
      <c r="B2263" s="188"/>
      <c r="C2263" s="188"/>
      <c r="D2263" s="203"/>
      <c r="E2263" s="203"/>
      <c r="F2263" s="203"/>
    </row>
    <row r="2264" spans="2:6" ht="15.75">
      <c r="B2264" s="188"/>
      <c r="C2264" s="188"/>
      <c r="D2264" s="203"/>
      <c r="E2264" s="203"/>
      <c r="F2264" s="203"/>
    </row>
    <row r="2265" spans="2:6" ht="15.75">
      <c r="B2265" s="188"/>
      <c r="C2265" s="188"/>
      <c r="D2265" s="203"/>
      <c r="E2265" s="203"/>
      <c r="F2265" s="203"/>
    </row>
    <row r="2266" spans="2:6" ht="15.75">
      <c r="B2266" s="188"/>
      <c r="C2266" s="188"/>
      <c r="D2266" s="203"/>
      <c r="E2266" s="203"/>
      <c r="F2266" s="203"/>
    </row>
    <row r="2267" spans="2:6" ht="15.75">
      <c r="B2267" s="188"/>
      <c r="C2267" s="188"/>
      <c r="D2267" s="203"/>
      <c r="E2267" s="203"/>
      <c r="F2267" s="203"/>
    </row>
    <row r="2268" spans="2:6" ht="15.75">
      <c r="B2268" s="188"/>
      <c r="C2268" s="188"/>
      <c r="D2268" s="203"/>
      <c r="E2268" s="203"/>
      <c r="F2268" s="203"/>
    </row>
    <row r="2269" spans="2:6" ht="15.75">
      <c r="B2269" s="188"/>
      <c r="C2269" s="188"/>
      <c r="D2269" s="203"/>
      <c r="E2269" s="203"/>
      <c r="F2269" s="203"/>
    </row>
    <row r="2270" spans="2:6" ht="15.75">
      <c r="B2270" s="188"/>
      <c r="C2270" s="188"/>
      <c r="D2270" s="203"/>
      <c r="E2270" s="203"/>
      <c r="F2270" s="203"/>
    </row>
    <row r="2271" spans="2:6" ht="15.75">
      <c r="B2271" s="188"/>
      <c r="C2271" s="188"/>
      <c r="D2271" s="203"/>
      <c r="E2271" s="203"/>
      <c r="F2271" s="203"/>
    </row>
    <row r="2272" spans="2:6" ht="15.75">
      <c r="B2272" s="188"/>
      <c r="C2272" s="188"/>
      <c r="D2272" s="203"/>
      <c r="E2272" s="203"/>
      <c r="F2272" s="203"/>
    </row>
    <row r="2273" spans="2:6" ht="15.75">
      <c r="B2273" s="188"/>
      <c r="C2273" s="188"/>
      <c r="D2273" s="203"/>
      <c r="E2273" s="203"/>
      <c r="F2273" s="203"/>
    </row>
    <row r="2274" spans="2:6" ht="15.75">
      <c r="B2274" s="188"/>
      <c r="C2274" s="188"/>
      <c r="D2274" s="203"/>
      <c r="E2274" s="203"/>
      <c r="F2274" s="203"/>
    </row>
    <row r="2275" spans="2:6" ht="15.75">
      <c r="B2275" s="188"/>
      <c r="C2275" s="188"/>
      <c r="D2275" s="203"/>
      <c r="E2275" s="203"/>
      <c r="F2275" s="203"/>
    </row>
    <row r="2276" spans="2:6" ht="15.75">
      <c r="B2276" s="188"/>
      <c r="C2276" s="188"/>
      <c r="D2276" s="203"/>
      <c r="E2276" s="203"/>
      <c r="F2276" s="203"/>
    </row>
    <row r="2277" spans="2:6" ht="15.75">
      <c r="B2277" s="188"/>
      <c r="C2277" s="188"/>
      <c r="D2277" s="203"/>
      <c r="E2277" s="203"/>
      <c r="F2277" s="203"/>
    </row>
    <row r="2278" spans="2:6" ht="15.75">
      <c r="B2278" s="188"/>
      <c r="C2278" s="188"/>
      <c r="D2278" s="203"/>
      <c r="E2278" s="203"/>
      <c r="F2278" s="203"/>
    </row>
    <row r="2279" spans="2:6" ht="15.75">
      <c r="B2279" s="188"/>
      <c r="C2279" s="188"/>
      <c r="D2279" s="203"/>
      <c r="E2279" s="203"/>
      <c r="F2279" s="203"/>
    </row>
    <row r="2280" spans="2:6" ht="15.75">
      <c r="B2280" s="188"/>
      <c r="C2280" s="188"/>
      <c r="D2280" s="203"/>
      <c r="E2280" s="203"/>
      <c r="F2280" s="203"/>
    </row>
    <row r="2281" spans="2:6" ht="15.75">
      <c r="B2281" s="188"/>
      <c r="C2281" s="188"/>
      <c r="D2281" s="203"/>
      <c r="E2281" s="203"/>
      <c r="F2281" s="203"/>
    </row>
    <row r="2282" spans="2:6" ht="15.75">
      <c r="B2282" s="188"/>
      <c r="C2282" s="188"/>
      <c r="D2282" s="203"/>
      <c r="E2282" s="203"/>
      <c r="F2282" s="203"/>
    </row>
    <row r="2283" spans="2:6" ht="15.75">
      <c r="B2283" s="188"/>
      <c r="C2283" s="188"/>
      <c r="D2283" s="203"/>
      <c r="E2283" s="203"/>
      <c r="F2283" s="203"/>
    </row>
    <row r="2284" spans="2:6" ht="15.75">
      <c r="B2284" s="188"/>
      <c r="C2284" s="188"/>
      <c r="D2284" s="203"/>
      <c r="E2284" s="203"/>
      <c r="F2284" s="203"/>
    </row>
    <row r="2285" spans="2:6" ht="15.75">
      <c r="B2285" s="188"/>
      <c r="C2285" s="188"/>
      <c r="D2285" s="203"/>
      <c r="E2285" s="203"/>
      <c r="F2285" s="203"/>
    </row>
    <row r="2286" spans="2:6" ht="15.75">
      <c r="B2286" s="188"/>
      <c r="C2286" s="188"/>
      <c r="D2286" s="203"/>
      <c r="E2286" s="203"/>
      <c r="F2286" s="203"/>
    </row>
    <row r="2287" spans="2:6" ht="15.75">
      <c r="B2287" s="188"/>
      <c r="C2287" s="188"/>
      <c r="D2287" s="203"/>
      <c r="E2287" s="203"/>
      <c r="F2287" s="203"/>
    </row>
    <row r="2288" spans="2:6" ht="15.75">
      <c r="B2288" s="188"/>
      <c r="C2288" s="188"/>
      <c r="D2288" s="203"/>
      <c r="E2288" s="203"/>
      <c r="F2288" s="203"/>
    </row>
    <row r="2289" spans="2:6" ht="15.75">
      <c r="B2289" s="188"/>
      <c r="C2289" s="188"/>
      <c r="D2289" s="203"/>
      <c r="E2289" s="203"/>
      <c r="F2289" s="203"/>
    </row>
    <row r="2290" spans="2:6" ht="15.75">
      <c r="B2290" s="188"/>
      <c r="C2290" s="188"/>
      <c r="D2290" s="203"/>
      <c r="E2290" s="203"/>
      <c r="F2290" s="203"/>
    </row>
    <row r="2291" spans="2:6" ht="15.75">
      <c r="B2291" s="188"/>
      <c r="C2291" s="188"/>
      <c r="D2291" s="203"/>
      <c r="E2291" s="203"/>
      <c r="F2291" s="203"/>
    </row>
    <row r="2292" spans="2:6" ht="15.75">
      <c r="B2292" s="188"/>
      <c r="C2292" s="188"/>
      <c r="D2292" s="203"/>
      <c r="E2292" s="203"/>
      <c r="F2292" s="203"/>
    </row>
    <row r="2293" spans="2:6" ht="15.75">
      <c r="B2293" s="188"/>
      <c r="C2293" s="188"/>
      <c r="D2293" s="203"/>
      <c r="E2293" s="203"/>
      <c r="F2293" s="203"/>
    </row>
    <row r="2294" spans="2:6" ht="15.75">
      <c r="B2294" s="188"/>
      <c r="C2294" s="188"/>
      <c r="D2294" s="203"/>
      <c r="E2294" s="203"/>
      <c r="F2294" s="203"/>
    </row>
    <row r="2295" spans="2:6" ht="15.75">
      <c r="B2295" s="188"/>
      <c r="C2295" s="188"/>
      <c r="D2295" s="203"/>
      <c r="E2295" s="203"/>
      <c r="F2295" s="203"/>
    </row>
    <row r="2296" spans="2:6" ht="15.75">
      <c r="B2296" s="188"/>
      <c r="C2296" s="188"/>
      <c r="D2296" s="203"/>
      <c r="E2296" s="203"/>
      <c r="F2296" s="203"/>
    </row>
    <row r="2297" spans="2:6" ht="15.75">
      <c r="B2297" s="188"/>
      <c r="C2297" s="188"/>
      <c r="D2297" s="203"/>
      <c r="E2297" s="203"/>
      <c r="F2297" s="203"/>
    </row>
    <row r="2298" spans="2:6" ht="15.75">
      <c r="B2298" s="188"/>
      <c r="C2298" s="188"/>
      <c r="D2298" s="203"/>
      <c r="E2298" s="203"/>
      <c r="F2298" s="203"/>
    </row>
    <row r="2299" spans="2:6" ht="15.75">
      <c r="B2299" s="188"/>
      <c r="C2299" s="188"/>
      <c r="D2299" s="203"/>
      <c r="E2299" s="203"/>
      <c r="F2299" s="203"/>
    </row>
    <row r="2300" spans="2:6" ht="15.75">
      <c r="B2300" s="188"/>
      <c r="C2300" s="188"/>
      <c r="D2300" s="203"/>
      <c r="E2300" s="203"/>
      <c r="F2300" s="203"/>
    </row>
    <row r="2301" spans="2:6" ht="15.75">
      <c r="B2301" s="188"/>
      <c r="C2301" s="188"/>
      <c r="D2301" s="203"/>
      <c r="E2301" s="203"/>
      <c r="F2301" s="203"/>
    </row>
    <row r="2302" spans="2:6" ht="15.75">
      <c r="B2302" s="188"/>
      <c r="C2302" s="188"/>
      <c r="D2302" s="203"/>
      <c r="E2302" s="203"/>
      <c r="F2302" s="203"/>
    </row>
    <row r="2303" spans="2:6" ht="15.75">
      <c r="B2303" s="188"/>
      <c r="C2303" s="188"/>
      <c r="D2303" s="203"/>
      <c r="E2303" s="203"/>
      <c r="F2303" s="203"/>
    </row>
    <row r="2304" spans="2:6" ht="15.75">
      <c r="B2304" s="188"/>
      <c r="C2304" s="188"/>
      <c r="D2304" s="203"/>
      <c r="E2304" s="203"/>
      <c r="F2304" s="203"/>
    </row>
    <row r="2305" spans="2:6" ht="15.75">
      <c r="B2305" s="188"/>
      <c r="C2305" s="188"/>
      <c r="D2305" s="203"/>
      <c r="E2305" s="203"/>
      <c r="F2305" s="203"/>
    </row>
    <row r="2306" spans="2:6" ht="15.75">
      <c r="B2306" s="188"/>
      <c r="C2306" s="188"/>
      <c r="D2306" s="203"/>
      <c r="E2306" s="203"/>
      <c r="F2306" s="203"/>
    </row>
    <row r="2307" spans="2:6" ht="15.75">
      <c r="B2307" s="188"/>
      <c r="C2307" s="188"/>
      <c r="D2307" s="203"/>
      <c r="E2307" s="203"/>
      <c r="F2307" s="203"/>
    </row>
    <row r="2308" spans="2:6" ht="15.75">
      <c r="B2308" s="188"/>
      <c r="C2308" s="188"/>
      <c r="D2308" s="203"/>
      <c r="E2308" s="203"/>
      <c r="F2308" s="203"/>
    </row>
    <row r="2309" spans="2:6" ht="15.75">
      <c r="B2309" s="188"/>
      <c r="C2309" s="188"/>
      <c r="D2309" s="203"/>
      <c r="E2309" s="203"/>
      <c r="F2309" s="203"/>
    </row>
    <row r="2310" spans="2:6" ht="15.75">
      <c r="B2310" s="188"/>
      <c r="C2310" s="188"/>
      <c r="D2310" s="203"/>
      <c r="E2310" s="203"/>
      <c r="F2310" s="203"/>
    </row>
    <row r="2311" spans="2:6" ht="15.75">
      <c r="B2311" s="188"/>
      <c r="C2311" s="188"/>
      <c r="D2311" s="203"/>
      <c r="E2311" s="203"/>
      <c r="F2311" s="203"/>
    </row>
    <row r="2312" spans="2:6" ht="15.75">
      <c r="B2312" s="188"/>
      <c r="C2312" s="188"/>
      <c r="D2312" s="203"/>
      <c r="E2312" s="203"/>
      <c r="F2312" s="203"/>
    </row>
    <row r="2313" spans="2:6" ht="15.75">
      <c r="B2313" s="188"/>
      <c r="C2313" s="188"/>
      <c r="D2313" s="203"/>
      <c r="E2313" s="203"/>
      <c r="F2313" s="203"/>
    </row>
    <row r="2314" spans="2:6" ht="15.75">
      <c r="B2314" s="188"/>
      <c r="C2314" s="188"/>
      <c r="D2314" s="203"/>
      <c r="E2314" s="203"/>
      <c r="F2314" s="203"/>
    </row>
    <row r="2315" spans="2:6" ht="15.75">
      <c r="B2315" s="188"/>
      <c r="C2315" s="188"/>
      <c r="D2315" s="203"/>
      <c r="E2315" s="203"/>
      <c r="F2315" s="203"/>
    </row>
    <row r="2316" spans="2:6" ht="15.75">
      <c r="B2316" s="188"/>
      <c r="C2316" s="188"/>
      <c r="D2316" s="203"/>
      <c r="E2316" s="203"/>
      <c r="F2316" s="203"/>
    </row>
    <row r="2317" spans="2:6" ht="15.75">
      <c r="B2317" s="188"/>
      <c r="C2317" s="188"/>
      <c r="D2317" s="203"/>
      <c r="E2317" s="203"/>
      <c r="F2317" s="203"/>
    </row>
    <row r="2318" spans="2:6" ht="15.75">
      <c r="B2318" s="188"/>
      <c r="C2318" s="188"/>
      <c r="D2318" s="203"/>
      <c r="E2318" s="203"/>
      <c r="F2318" s="203"/>
    </row>
    <row r="2319" spans="2:6" ht="15.75">
      <c r="B2319" s="188"/>
      <c r="C2319" s="188"/>
      <c r="D2319" s="203"/>
      <c r="E2319" s="203"/>
      <c r="F2319" s="203"/>
    </row>
    <row r="2320" spans="2:6" ht="15.75">
      <c r="B2320" s="188"/>
      <c r="C2320" s="188"/>
      <c r="D2320" s="203"/>
      <c r="E2320" s="203"/>
      <c r="F2320" s="203"/>
    </row>
    <row r="2321" spans="2:6" ht="15.75">
      <c r="B2321" s="188"/>
      <c r="C2321" s="188"/>
      <c r="D2321" s="203"/>
      <c r="E2321" s="203"/>
      <c r="F2321" s="203"/>
    </row>
    <row r="2322" spans="2:6" ht="15.75">
      <c r="B2322" s="188"/>
      <c r="C2322" s="188"/>
      <c r="D2322" s="203"/>
      <c r="E2322" s="203"/>
      <c r="F2322" s="203"/>
    </row>
    <row r="2323" spans="2:6" ht="15.75">
      <c r="B2323" s="188"/>
      <c r="C2323" s="188"/>
      <c r="D2323" s="203"/>
      <c r="E2323" s="203"/>
      <c r="F2323" s="203"/>
    </row>
    <row r="2324" spans="2:6" ht="15.75">
      <c r="B2324" s="188"/>
      <c r="C2324" s="188"/>
      <c r="D2324" s="203"/>
      <c r="E2324" s="203"/>
      <c r="F2324" s="203"/>
    </row>
    <row r="2325" spans="2:6" ht="15.75">
      <c r="B2325" s="188"/>
      <c r="C2325" s="188"/>
      <c r="D2325" s="203"/>
      <c r="E2325" s="203"/>
      <c r="F2325" s="203"/>
    </row>
    <row r="2326" spans="2:6" ht="15.75">
      <c r="B2326" s="188"/>
      <c r="C2326" s="188"/>
      <c r="D2326" s="203"/>
      <c r="E2326" s="203"/>
      <c r="F2326" s="203"/>
    </row>
    <row r="2327" spans="2:6" ht="15.75">
      <c r="B2327" s="188"/>
      <c r="C2327" s="188"/>
      <c r="D2327" s="203"/>
      <c r="E2327" s="203"/>
      <c r="F2327" s="203"/>
    </row>
    <row r="2328" spans="2:6" ht="15.75">
      <c r="B2328" s="188"/>
      <c r="C2328" s="188"/>
      <c r="D2328" s="203"/>
      <c r="E2328" s="203"/>
      <c r="F2328" s="203"/>
    </row>
    <row r="2329" spans="2:6" ht="15.75">
      <c r="B2329" s="188"/>
      <c r="C2329" s="188"/>
      <c r="D2329" s="203"/>
      <c r="E2329" s="203"/>
      <c r="F2329" s="203"/>
    </row>
    <row r="2330" spans="2:6" ht="15.75">
      <c r="B2330" s="188"/>
      <c r="C2330" s="188"/>
      <c r="D2330" s="203"/>
      <c r="E2330" s="203"/>
      <c r="F2330" s="203"/>
    </row>
    <row r="2331" spans="2:6" ht="15.75">
      <c r="B2331" s="188"/>
      <c r="C2331" s="188"/>
      <c r="D2331" s="203"/>
      <c r="E2331" s="203"/>
      <c r="F2331" s="203"/>
    </row>
    <row r="2332" spans="2:6" ht="15.75">
      <c r="B2332" s="188"/>
      <c r="C2332" s="188"/>
      <c r="D2332" s="203"/>
      <c r="E2332" s="203"/>
      <c r="F2332" s="203"/>
    </row>
    <row r="2333" spans="2:6" ht="15.75">
      <c r="B2333" s="188"/>
      <c r="C2333" s="188"/>
      <c r="D2333" s="203"/>
      <c r="E2333" s="203"/>
      <c r="F2333" s="203"/>
    </row>
    <row r="2334" spans="2:6" ht="15.75">
      <c r="B2334" s="188"/>
      <c r="C2334" s="188"/>
      <c r="D2334" s="203"/>
      <c r="E2334" s="203"/>
      <c r="F2334" s="203"/>
    </row>
    <row r="2335" spans="2:6" ht="15.75">
      <c r="B2335" s="188"/>
      <c r="C2335" s="188"/>
      <c r="D2335" s="203"/>
      <c r="E2335" s="203"/>
      <c r="F2335" s="203"/>
    </row>
    <row r="2336" spans="2:6" ht="15.75">
      <c r="B2336" s="188"/>
      <c r="C2336" s="188"/>
      <c r="D2336" s="203"/>
      <c r="E2336" s="203"/>
      <c r="F2336" s="203"/>
    </row>
    <row r="2337" spans="2:6" ht="15.75">
      <c r="B2337" s="188"/>
      <c r="C2337" s="188"/>
      <c r="D2337" s="203"/>
      <c r="E2337" s="203"/>
      <c r="F2337" s="203"/>
    </row>
    <row r="2338" spans="2:6" ht="15.75">
      <c r="B2338" s="188"/>
      <c r="C2338" s="188"/>
      <c r="D2338" s="203"/>
      <c r="E2338" s="203"/>
      <c r="F2338" s="203"/>
    </row>
    <row r="2339" spans="2:6" ht="15.75">
      <c r="B2339" s="188"/>
      <c r="C2339" s="188"/>
      <c r="D2339" s="203"/>
      <c r="E2339" s="203"/>
      <c r="F2339" s="203"/>
    </row>
    <row r="2340" spans="2:6" ht="15.75">
      <c r="B2340" s="188"/>
      <c r="C2340" s="188"/>
      <c r="D2340" s="203"/>
      <c r="E2340" s="203"/>
      <c r="F2340" s="203"/>
    </row>
    <row r="2341" spans="2:6" ht="15.75">
      <c r="B2341" s="188"/>
      <c r="C2341" s="188"/>
      <c r="D2341" s="203"/>
      <c r="E2341" s="203"/>
      <c r="F2341" s="203"/>
    </row>
    <row r="2342" spans="2:6" ht="15.75">
      <c r="B2342" s="188"/>
      <c r="C2342" s="188"/>
      <c r="D2342" s="203"/>
      <c r="E2342" s="203"/>
      <c r="F2342" s="203"/>
    </row>
    <row r="2343" spans="2:6" ht="15.75">
      <c r="B2343" s="188"/>
      <c r="C2343" s="188"/>
      <c r="D2343" s="203"/>
      <c r="E2343" s="203"/>
      <c r="F2343" s="203"/>
    </row>
    <row r="2344" spans="2:6" ht="15.75">
      <c r="B2344" s="188"/>
      <c r="C2344" s="188"/>
      <c r="D2344" s="203"/>
      <c r="E2344" s="203"/>
      <c r="F2344" s="203"/>
    </row>
    <row r="2345" spans="2:6" ht="15.75">
      <c r="B2345" s="188"/>
      <c r="C2345" s="188"/>
      <c r="D2345" s="203"/>
      <c r="E2345" s="203"/>
      <c r="F2345" s="203"/>
    </row>
    <row r="2346" spans="2:6" ht="15.75">
      <c r="B2346" s="188"/>
      <c r="C2346" s="188"/>
      <c r="D2346" s="203"/>
      <c r="E2346" s="203"/>
      <c r="F2346" s="203"/>
    </row>
    <row r="2347" spans="2:6" ht="15.75">
      <c r="B2347" s="188"/>
      <c r="C2347" s="188"/>
      <c r="D2347" s="203"/>
      <c r="E2347" s="203"/>
      <c r="F2347" s="203"/>
    </row>
    <row r="2348" spans="2:6" ht="15.75">
      <c r="B2348" s="188"/>
      <c r="C2348" s="188"/>
      <c r="D2348" s="203"/>
      <c r="E2348" s="203"/>
      <c r="F2348" s="203"/>
    </row>
    <row r="2349" spans="2:6" ht="15.75">
      <c r="B2349" s="188"/>
      <c r="C2349" s="188"/>
      <c r="D2349" s="203"/>
      <c r="E2349" s="203"/>
      <c r="F2349" s="203"/>
    </row>
    <row r="2350" spans="2:6" ht="15.75">
      <c r="B2350" s="188"/>
      <c r="C2350" s="188"/>
      <c r="D2350" s="203"/>
      <c r="E2350" s="203"/>
      <c r="F2350" s="203"/>
    </row>
    <row r="2351" spans="2:6" ht="15.75">
      <c r="B2351" s="188"/>
      <c r="C2351" s="188"/>
      <c r="D2351" s="203"/>
      <c r="E2351" s="203"/>
      <c r="F2351" s="203"/>
    </row>
    <row r="2352" spans="2:6" ht="15.75">
      <c r="B2352" s="188"/>
      <c r="C2352" s="188"/>
      <c r="D2352" s="203"/>
      <c r="E2352" s="203"/>
      <c r="F2352" s="203"/>
    </row>
    <row r="2353" spans="2:6" ht="15.75">
      <c r="B2353" s="188"/>
      <c r="C2353" s="188"/>
      <c r="D2353" s="203"/>
      <c r="E2353" s="203"/>
      <c r="F2353" s="203"/>
    </row>
    <row r="2354" spans="2:6" ht="15.75">
      <c r="B2354" s="188"/>
      <c r="C2354" s="188"/>
      <c r="D2354" s="203"/>
      <c r="E2354" s="203"/>
      <c r="F2354" s="203"/>
    </row>
    <row r="2355" spans="2:6" ht="15.75">
      <c r="B2355" s="188"/>
      <c r="C2355" s="188"/>
      <c r="D2355" s="203"/>
      <c r="E2355" s="203"/>
      <c r="F2355" s="203"/>
    </row>
    <row r="2356" spans="2:6" ht="15.75">
      <c r="B2356" s="188"/>
      <c r="C2356" s="188"/>
      <c r="D2356" s="203"/>
      <c r="E2356" s="203"/>
      <c r="F2356" s="203"/>
    </row>
    <row r="2357" spans="2:6" ht="15.75">
      <c r="B2357" s="188"/>
      <c r="C2357" s="188"/>
      <c r="D2357" s="203"/>
      <c r="E2357" s="203"/>
      <c r="F2357" s="203"/>
    </row>
    <row r="2358" spans="2:6" ht="15.75">
      <c r="B2358" s="188"/>
      <c r="C2358" s="188"/>
      <c r="D2358" s="203"/>
      <c r="E2358" s="203"/>
      <c r="F2358" s="203"/>
    </row>
    <row r="2359" spans="2:6" ht="15.75">
      <c r="B2359" s="188"/>
      <c r="C2359" s="188"/>
      <c r="D2359" s="203"/>
      <c r="E2359" s="203"/>
      <c r="F2359" s="203"/>
    </row>
    <row r="2360" spans="2:6" ht="15.75">
      <c r="B2360" s="188"/>
      <c r="C2360" s="188"/>
      <c r="D2360" s="203"/>
      <c r="E2360" s="203"/>
      <c r="F2360" s="203"/>
    </row>
    <row r="2361" spans="2:6" ht="15.75">
      <c r="B2361" s="188"/>
      <c r="C2361" s="188"/>
      <c r="D2361" s="203"/>
      <c r="E2361" s="203"/>
      <c r="F2361" s="203"/>
    </row>
    <row r="2362" spans="2:6" ht="15.75">
      <c r="B2362" s="188"/>
      <c r="C2362" s="188"/>
      <c r="D2362" s="203"/>
      <c r="E2362" s="203"/>
      <c r="F2362" s="203"/>
    </row>
    <row r="2363" spans="2:6" ht="15.75">
      <c r="B2363" s="188"/>
      <c r="C2363" s="188"/>
      <c r="D2363" s="203"/>
      <c r="E2363" s="203"/>
      <c r="F2363" s="203"/>
    </row>
    <row r="2364" spans="2:6" ht="15.75">
      <c r="B2364" s="188"/>
      <c r="C2364" s="188"/>
      <c r="D2364" s="203"/>
      <c r="E2364" s="203"/>
      <c r="F2364" s="203"/>
    </row>
    <row r="2365" spans="2:6" ht="15.75">
      <c r="B2365" s="188"/>
      <c r="C2365" s="188"/>
      <c r="D2365" s="203"/>
      <c r="E2365" s="203"/>
      <c r="F2365" s="203"/>
    </row>
    <row r="2366" spans="2:6" ht="15.75">
      <c r="B2366" s="188"/>
      <c r="C2366" s="188"/>
      <c r="D2366" s="203"/>
      <c r="E2366" s="203"/>
      <c r="F2366" s="203"/>
    </row>
    <row r="2367" spans="2:6" ht="15.75">
      <c r="B2367" s="188"/>
      <c r="C2367" s="188"/>
      <c r="D2367" s="203"/>
      <c r="E2367" s="203"/>
      <c r="F2367" s="203"/>
    </row>
    <row r="2368" spans="2:6" ht="15.75">
      <c r="B2368" s="188"/>
      <c r="C2368" s="188"/>
      <c r="D2368" s="203"/>
      <c r="E2368" s="203"/>
      <c r="F2368" s="203"/>
    </row>
    <row r="2369" spans="2:6" ht="15.75">
      <c r="B2369" s="188"/>
      <c r="C2369" s="188"/>
      <c r="D2369" s="203"/>
      <c r="E2369" s="203"/>
      <c r="F2369" s="203"/>
    </row>
    <row r="2370" spans="2:6" ht="15.75">
      <c r="B2370" s="188"/>
      <c r="C2370" s="188"/>
      <c r="D2370" s="203"/>
      <c r="E2370" s="203"/>
      <c r="F2370" s="203"/>
    </row>
    <row r="2371" spans="2:6" ht="15.75">
      <c r="B2371" s="188"/>
      <c r="C2371" s="188"/>
      <c r="D2371" s="203"/>
      <c r="E2371" s="203"/>
      <c r="F2371" s="203"/>
    </row>
    <row r="2372" spans="2:6" ht="15.75">
      <c r="B2372" s="188"/>
      <c r="C2372" s="188"/>
      <c r="D2372" s="203"/>
      <c r="E2372" s="203"/>
      <c r="F2372" s="203"/>
    </row>
    <row r="2373" spans="2:6" ht="15.75">
      <c r="B2373" s="188"/>
      <c r="C2373" s="188"/>
      <c r="D2373" s="203"/>
      <c r="E2373" s="203"/>
      <c r="F2373" s="203"/>
    </row>
    <row r="2374" spans="2:6" ht="15.75">
      <c r="B2374" s="188"/>
      <c r="C2374" s="188"/>
      <c r="D2374" s="203"/>
      <c r="E2374" s="203"/>
      <c r="F2374" s="203"/>
    </row>
    <row r="2375" spans="2:6" ht="15.75">
      <c r="B2375" s="188"/>
      <c r="C2375" s="188"/>
      <c r="D2375" s="203"/>
      <c r="E2375" s="203"/>
      <c r="F2375" s="203"/>
    </row>
    <row r="2376" spans="2:6" ht="15.75">
      <c r="B2376" s="188"/>
      <c r="C2376" s="188"/>
      <c r="D2376" s="203"/>
      <c r="E2376" s="203"/>
      <c r="F2376" s="203"/>
    </row>
    <row r="2377" spans="2:6" ht="15.75">
      <c r="B2377" s="188"/>
      <c r="C2377" s="188"/>
      <c r="D2377" s="203"/>
      <c r="E2377" s="203"/>
      <c r="F2377" s="203"/>
    </row>
    <row r="2378" spans="2:6" ht="15.75">
      <c r="B2378" s="188"/>
      <c r="C2378" s="188"/>
      <c r="D2378" s="203"/>
      <c r="E2378" s="203"/>
      <c r="F2378" s="203"/>
    </row>
    <row r="2379" spans="2:6" ht="15.75">
      <c r="B2379" s="188"/>
      <c r="C2379" s="188"/>
      <c r="D2379" s="203"/>
      <c r="E2379" s="203"/>
      <c r="F2379" s="203"/>
    </row>
    <row r="2380" spans="2:6" ht="15.75">
      <c r="B2380" s="188"/>
      <c r="C2380" s="188"/>
      <c r="D2380" s="203"/>
      <c r="E2380" s="203"/>
      <c r="F2380" s="203"/>
    </row>
    <row r="2381" spans="2:6" ht="15.75">
      <c r="B2381" s="188"/>
      <c r="C2381" s="188"/>
      <c r="D2381" s="203"/>
      <c r="E2381" s="203"/>
      <c r="F2381" s="203"/>
    </row>
    <row r="2382" spans="2:6" ht="15.75">
      <c r="B2382" s="188"/>
      <c r="C2382" s="188"/>
      <c r="D2382" s="203"/>
      <c r="E2382" s="203"/>
      <c r="F2382" s="203"/>
    </row>
    <row r="2383" spans="2:6" ht="15.75">
      <c r="B2383" s="188"/>
      <c r="C2383" s="188"/>
      <c r="D2383" s="203"/>
      <c r="E2383" s="203"/>
      <c r="F2383" s="203"/>
    </row>
    <row r="2384" spans="2:6" ht="15.75">
      <c r="B2384" s="188"/>
      <c r="C2384" s="188"/>
      <c r="D2384" s="203"/>
      <c r="E2384" s="203"/>
      <c r="F2384" s="203"/>
    </row>
    <row r="2385" spans="2:6" ht="15.75">
      <c r="B2385" s="188"/>
      <c r="C2385" s="188"/>
      <c r="D2385" s="203"/>
      <c r="E2385" s="203"/>
      <c r="F2385" s="203"/>
    </row>
    <row r="2386" spans="2:6" ht="15.75">
      <c r="B2386" s="188"/>
      <c r="C2386" s="188"/>
      <c r="D2386" s="203"/>
      <c r="E2386" s="203"/>
      <c r="F2386" s="203"/>
    </row>
    <row r="2387" spans="2:6" ht="15.75">
      <c r="B2387" s="188"/>
      <c r="C2387" s="188"/>
      <c r="D2387" s="203"/>
      <c r="E2387" s="203"/>
      <c r="F2387" s="203"/>
    </row>
    <row r="2388" spans="2:6" ht="15.75">
      <c r="B2388" s="188"/>
      <c r="C2388" s="188"/>
      <c r="D2388" s="203"/>
      <c r="E2388" s="203"/>
      <c r="F2388" s="203"/>
    </row>
    <row r="2389" spans="2:6" ht="15.75">
      <c r="B2389" s="188"/>
      <c r="C2389" s="188"/>
      <c r="D2389" s="203"/>
      <c r="E2389" s="203"/>
      <c r="F2389" s="203"/>
    </row>
    <row r="2390" spans="2:6" ht="15.75">
      <c r="B2390" s="188"/>
      <c r="C2390" s="188"/>
      <c r="D2390" s="203"/>
      <c r="E2390" s="203"/>
      <c r="F2390" s="203"/>
    </row>
    <row r="2391" spans="2:6" ht="15.75">
      <c r="B2391" s="188"/>
      <c r="C2391" s="188"/>
      <c r="D2391" s="203"/>
      <c r="E2391" s="203"/>
      <c r="F2391" s="203"/>
    </row>
    <row r="2392" spans="2:6" ht="15.75">
      <c r="B2392" s="188"/>
      <c r="C2392" s="188"/>
      <c r="D2392" s="203"/>
      <c r="E2392" s="203"/>
      <c r="F2392" s="203"/>
    </row>
    <row r="2393" spans="2:6" ht="15.75">
      <c r="B2393" s="188"/>
      <c r="C2393" s="188"/>
      <c r="D2393" s="203"/>
      <c r="E2393" s="203"/>
      <c r="F2393" s="203"/>
    </row>
    <row r="2394" spans="2:6" ht="15.75">
      <c r="B2394" s="188"/>
      <c r="C2394" s="188"/>
      <c r="D2394" s="203"/>
      <c r="E2394" s="203"/>
      <c r="F2394" s="203"/>
    </row>
    <row r="2395" spans="2:6" ht="15.75">
      <c r="B2395" s="188"/>
      <c r="C2395" s="188"/>
      <c r="D2395" s="203"/>
      <c r="E2395" s="203"/>
      <c r="F2395" s="203"/>
    </row>
    <row r="2396" spans="2:6" ht="15.75">
      <c r="B2396" s="188"/>
      <c r="C2396" s="188"/>
      <c r="D2396" s="203"/>
      <c r="E2396" s="203"/>
      <c r="F2396" s="203"/>
    </row>
    <row r="2397" spans="2:6" ht="15.75">
      <c r="B2397" s="188"/>
      <c r="C2397" s="188"/>
      <c r="D2397" s="203"/>
      <c r="E2397" s="203"/>
      <c r="F2397" s="203"/>
    </row>
    <row r="2398" spans="2:6" ht="15.75">
      <c r="B2398" s="188"/>
      <c r="C2398" s="188"/>
      <c r="D2398" s="203"/>
      <c r="E2398" s="203"/>
      <c r="F2398" s="203"/>
    </row>
    <row r="2399" spans="2:6" ht="15.75">
      <c r="B2399" s="188"/>
      <c r="C2399" s="188"/>
      <c r="D2399" s="203"/>
      <c r="E2399" s="203"/>
      <c r="F2399" s="203"/>
    </row>
    <row r="2400" spans="2:6" ht="15.75">
      <c r="B2400" s="188"/>
      <c r="C2400" s="188"/>
      <c r="D2400" s="203"/>
      <c r="E2400" s="203"/>
      <c r="F2400" s="203"/>
    </row>
    <row r="2401" spans="2:6" ht="15.75">
      <c r="B2401" s="188"/>
      <c r="C2401" s="188"/>
      <c r="D2401" s="203"/>
      <c r="E2401" s="203"/>
      <c r="F2401" s="203"/>
    </row>
    <row r="2402" spans="2:6" ht="15.75">
      <c r="B2402" s="188"/>
      <c r="C2402" s="188"/>
      <c r="D2402" s="203"/>
      <c r="E2402" s="203"/>
      <c r="F2402" s="203"/>
    </row>
    <row r="2403" spans="2:6" ht="15.75">
      <c r="B2403" s="188"/>
      <c r="C2403" s="188"/>
      <c r="D2403" s="203"/>
      <c r="E2403" s="203"/>
      <c r="F2403" s="203"/>
    </row>
    <row r="2404" spans="2:6" ht="15.75">
      <c r="B2404" s="188"/>
      <c r="C2404" s="188"/>
      <c r="D2404" s="203"/>
      <c r="E2404" s="203"/>
      <c r="F2404" s="203"/>
    </row>
    <row r="2405" spans="2:6" ht="15.75">
      <c r="B2405" s="188"/>
      <c r="C2405" s="188"/>
      <c r="D2405" s="203"/>
      <c r="E2405" s="203"/>
      <c r="F2405" s="203"/>
    </row>
    <row r="2406" spans="2:6" ht="15.75">
      <c r="B2406" s="188"/>
      <c r="C2406" s="188"/>
      <c r="D2406" s="203"/>
      <c r="E2406" s="203"/>
      <c r="F2406" s="203"/>
    </row>
    <row r="2407" spans="2:6" ht="15.75">
      <c r="B2407" s="188"/>
      <c r="C2407" s="188"/>
      <c r="D2407" s="203"/>
      <c r="E2407" s="203"/>
      <c r="F2407" s="203"/>
    </row>
    <row r="2408" spans="2:6" ht="15.75">
      <c r="B2408" s="188"/>
      <c r="C2408" s="188"/>
      <c r="D2408" s="203"/>
      <c r="E2408" s="203"/>
      <c r="F2408" s="203"/>
    </row>
    <row r="2409" spans="2:6" ht="15.75">
      <c r="B2409" s="188"/>
      <c r="C2409" s="188"/>
      <c r="D2409" s="203"/>
      <c r="E2409" s="203"/>
      <c r="F2409" s="203"/>
    </row>
    <row r="2410" spans="2:6" ht="15.75">
      <c r="B2410" s="188"/>
      <c r="C2410" s="188"/>
      <c r="D2410" s="203"/>
      <c r="E2410" s="203"/>
      <c r="F2410" s="203"/>
    </row>
    <row r="2411" spans="2:6" ht="15.75">
      <c r="B2411" s="188"/>
      <c r="C2411" s="188"/>
      <c r="D2411" s="203"/>
      <c r="E2411" s="203"/>
      <c r="F2411" s="203"/>
    </row>
    <row r="2412" spans="2:6" ht="15.75">
      <c r="B2412" s="188"/>
      <c r="C2412" s="188"/>
      <c r="D2412" s="203"/>
      <c r="E2412" s="203"/>
      <c r="F2412" s="203"/>
    </row>
    <row r="2413" spans="2:6" ht="15.75">
      <c r="B2413" s="188"/>
      <c r="C2413" s="188"/>
      <c r="D2413" s="203"/>
      <c r="E2413" s="203"/>
      <c r="F2413" s="203"/>
    </row>
    <row r="2414" spans="2:6" ht="15.75">
      <c r="B2414" s="188"/>
      <c r="C2414" s="188"/>
      <c r="D2414" s="203"/>
      <c r="E2414" s="203"/>
      <c r="F2414" s="203"/>
    </row>
    <row r="2415" spans="2:6" ht="15.75">
      <c r="B2415" s="188"/>
      <c r="C2415" s="188"/>
      <c r="D2415" s="203"/>
      <c r="E2415" s="203"/>
      <c r="F2415" s="203"/>
    </row>
    <row r="2416" spans="2:6" ht="15.75">
      <c r="B2416" s="188"/>
      <c r="C2416" s="188"/>
      <c r="D2416" s="203"/>
      <c r="E2416" s="203"/>
      <c r="F2416" s="203"/>
    </row>
    <row r="2417" spans="2:6" ht="15.75">
      <c r="B2417" s="188"/>
      <c r="C2417" s="188"/>
      <c r="D2417" s="203"/>
      <c r="E2417" s="203"/>
      <c r="F2417" s="203"/>
    </row>
    <row r="2418" spans="2:6" ht="15.75">
      <c r="B2418" s="188"/>
      <c r="C2418" s="188"/>
      <c r="D2418" s="203"/>
      <c r="E2418" s="203"/>
      <c r="F2418" s="203"/>
    </row>
    <row r="2419" spans="2:6" ht="15.75">
      <c r="B2419" s="188"/>
      <c r="C2419" s="188"/>
      <c r="D2419" s="203"/>
      <c r="E2419" s="203"/>
      <c r="F2419" s="203"/>
    </row>
    <row r="2420" spans="2:6" ht="15.75">
      <c r="B2420" s="188"/>
      <c r="C2420" s="188"/>
      <c r="D2420" s="203"/>
      <c r="E2420" s="203"/>
      <c r="F2420" s="203"/>
    </row>
    <row r="2421" spans="2:6" ht="15.75">
      <c r="B2421" s="188"/>
      <c r="C2421" s="188"/>
      <c r="D2421" s="203"/>
      <c r="E2421" s="203"/>
      <c r="F2421" s="203"/>
    </row>
    <row r="2422" spans="2:6" ht="15.75">
      <c r="B2422" s="188"/>
      <c r="C2422" s="188"/>
      <c r="D2422" s="203"/>
      <c r="E2422" s="203"/>
      <c r="F2422" s="203"/>
    </row>
    <row r="2423" spans="2:6" ht="15.75">
      <c r="B2423" s="188"/>
      <c r="C2423" s="188"/>
      <c r="D2423" s="203"/>
      <c r="E2423" s="203"/>
      <c r="F2423" s="203"/>
    </row>
    <row r="2424" spans="2:6" ht="15.75">
      <c r="B2424" s="188"/>
      <c r="C2424" s="188"/>
      <c r="D2424" s="203"/>
      <c r="E2424" s="203"/>
      <c r="F2424" s="203"/>
    </row>
    <row r="2425" spans="2:6" ht="15.75">
      <c r="B2425" s="188"/>
      <c r="C2425" s="188"/>
      <c r="D2425" s="203"/>
      <c r="E2425" s="203"/>
      <c r="F2425" s="203"/>
    </row>
    <row r="2426" spans="2:6" ht="15.75">
      <c r="B2426" s="188"/>
      <c r="C2426" s="188"/>
      <c r="D2426" s="203"/>
      <c r="E2426" s="203"/>
      <c r="F2426" s="203"/>
    </row>
    <row r="2427" spans="2:6" ht="15.75">
      <c r="B2427" s="188"/>
      <c r="C2427" s="188"/>
      <c r="D2427" s="203"/>
      <c r="E2427" s="203"/>
      <c r="F2427" s="203"/>
    </row>
    <row r="2428" spans="2:6" ht="15.75">
      <c r="B2428" s="188"/>
      <c r="C2428" s="188"/>
      <c r="D2428" s="203"/>
      <c r="E2428" s="203"/>
      <c r="F2428" s="203"/>
    </row>
    <row r="2429" spans="2:6" ht="15.75">
      <c r="B2429" s="188"/>
      <c r="C2429" s="188"/>
      <c r="D2429" s="203"/>
      <c r="E2429" s="203"/>
      <c r="F2429" s="203"/>
    </row>
    <row r="2430" spans="2:6" ht="15.75">
      <c r="B2430" s="188"/>
      <c r="C2430" s="188"/>
      <c r="D2430" s="203"/>
      <c r="E2430" s="203"/>
      <c r="F2430" s="203"/>
    </row>
    <row r="2431" spans="2:6" ht="15.75">
      <c r="B2431" s="188"/>
      <c r="C2431" s="188"/>
      <c r="D2431" s="203"/>
      <c r="E2431" s="203"/>
      <c r="F2431" s="203"/>
    </row>
    <row r="2432" spans="2:6" ht="15.75">
      <c r="B2432" s="188"/>
      <c r="C2432" s="188"/>
      <c r="D2432" s="203"/>
      <c r="E2432" s="203"/>
      <c r="F2432" s="203"/>
    </row>
    <row r="2433" spans="2:6" ht="15.75">
      <c r="B2433" s="188"/>
      <c r="C2433" s="188"/>
      <c r="D2433" s="203"/>
      <c r="E2433" s="203"/>
      <c r="F2433" s="203"/>
    </row>
    <row r="2434" spans="2:6" ht="15.75">
      <c r="B2434" s="188"/>
      <c r="C2434" s="188"/>
      <c r="D2434" s="203"/>
      <c r="E2434" s="203"/>
      <c r="F2434" s="203"/>
    </row>
    <row r="2435" spans="2:6" ht="15.75">
      <c r="B2435" s="188"/>
      <c r="C2435" s="188"/>
      <c r="D2435" s="203"/>
      <c r="E2435" s="203"/>
      <c r="F2435" s="203"/>
    </row>
    <row r="2436" spans="2:6" ht="15.75">
      <c r="B2436" s="188"/>
      <c r="C2436" s="188"/>
      <c r="D2436" s="203"/>
      <c r="E2436" s="203"/>
      <c r="F2436" s="203"/>
    </row>
    <row r="2437" spans="2:6" ht="15.75">
      <c r="B2437" s="188"/>
      <c r="C2437" s="188"/>
      <c r="D2437" s="203"/>
      <c r="E2437" s="203"/>
      <c r="F2437" s="203"/>
    </row>
    <row r="2438" spans="2:6" ht="15.75">
      <c r="B2438" s="188"/>
      <c r="C2438" s="188"/>
      <c r="D2438" s="203"/>
      <c r="E2438" s="203"/>
      <c r="F2438" s="203"/>
    </row>
    <row r="2439" spans="2:6" ht="15.75">
      <c r="B2439" s="188"/>
      <c r="C2439" s="188"/>
      <c r="D2439" s="203"/>
      <c r="E2439" s="203"/>
      <c r="F2439" s="203"/>
    </row>
    <row r="2440" spans="2:6" ht="15.75">
      <c r="B2440" s="188"/>
      <c r="C2440" s="188"/>
      <c r="D2440" s="203"/>
      <c r="E2440" s="203"/>
      <c r="F2440" s="203"/>
    </row>
    <row r="2441" spans="2:6" ht="15.75">
      <c r="B2441" s="188"/>
      <c r="C2441" s="188"/>
      <c r="D2441" s="203"/>
      <c r="E2441" s="203"/>
      <c r="F2441" s="203"/>
    </row>
    <row r="2442" spans="2:6" ht="15.75">
      <c r="B2442" s="188"/>
      <c r="C2442" s="188"/>
      <c r="D2442" s="203"/>
      <c r="E2442" s="203"/>
      <c r="F2442" s="203"/>
    </row>
    <row r="2443" spans="2:6" ht="15.75">
      <c r="B2443" s="188"/>
      <c r="C2443" s="188"/>
      <c r="D2443" s="203"/>
      <c r="E2443" s="203"/>
      <c r="F2443" s="203"/>
    </row>
    <row r="2444" spans="2:6" ht="15.75">
      <c r="B2444" s="188"/>
      <c r="C2444" s="188"/>
      <c r="D2444" s="203"/>
      <c r="E2444" s="203"/>
      <c r="F2444" s="203"/>
    </row>
    <row r="2445" spans="2:6" ht="15.75">
      <c r="B2445" s="188"/>
      <c r="C2445" s="188"/>
      <c r="D2445" s="203"/>
      <c r="E2445" s="203"/>
      <c r="F2445" s="203"/>
    </row>
    <row r="2446" spans="2:6" ht="15.75">
      <c r="B2446" s="188"/>
      <c r="C2446" s="188"/>
      <c r="D2446" s="203"/>
      <c r="E2446" s="203"/>
      <c r="F2446" s="203"/>
    </row>
    <row r="2447" spans="2:6" ht="15.75">
      <c r="B2447" s="188"/>
      <c r="C2447" s="188"/>
      <c r="D2447" s="203"/>
      <c r="E2447" s="203"/>
      <c r="F2447" s="203"/>
    </row>
    <row r="2448" spans="2:6" ht="15.75">
      <c r="B2448" s="188"/>
      <c r="C2448" s="188"/>
      <c r="D2448" s="203"/>
      <c r="E2448" s="203"/>
      <c r="F2448" s="203"/>
    </row>
    <row r="2449" spans="2:6" ht="15.75">
      <c r="B2449" s="188"/>
      <c r="C2449" s="188"/>
      <c r="D2449" s="203"/>
      <c r="E2449" s="203"/>
      <c r="F2449" s="203"/>
    </row>
    <row r="2450" spans="2:6" ht="15.75">
      <c r="B2450" s="188"/>
      <c r="C2450" s="188"/>
      <c r="D2450" s="203"/>
      <c r="E2450" s="203"/>
      <c r="F2450" s="203"/>
    </row>
    <row r="2451" spans="2:6" ht="15.75">
      <c r="B2451" s="188"/>
      <c r="C2451" s="188"/>
      <c r="D2451" s="203"/>
      <c r="E2451" s="203"/>
      <c r="F2451" s="203"/>
    </row>
    <row r="2452" spans="2:6" ht="15.75">
      <c r="B2452" s="188"/>
      <c r="C2452" s="188"/>
      <c r="D2452" s="203"/>
      <c r="E2452" s="203"/>
      <c r="F2452" s="203"/>
    </row>
    <row r="2453" spans="2:6" ht="15.75">
      <c r="B2453" s="188"/>
      <c r="C2453" s="188"/>
      <c r="D2453" s="203"/>
      <c r="E2453" s="203"/>
      <c r="F2453" s="203"/>
    </row>
    <row r="2454" spans="2:6" ht="15.75">
      <c r="B2454" s="188"/>
      <c r="C2454" s="188"/>
      <c r="D2454" s="203"/>
      <c r="E2454" s="203"/>
      <c r="F2454" s="203"/>
    </row>
    <row r="2455" spans="2:6" ht="15.75">
      <c r="B2455" s="188"/>
      <c r="C2455" s="188"/>
      <c r="D2455" s="203"/>
      <c r="E2455" s="203"/>
      <c r="F2455" s="203"/>
    </row>
    <row r="2456" spans="2:6" ht="15.75">
      <c r="B2456" s="188"/>
      <c r="C2456" s="188"/>
      <c r="D2456" s="203"/>
      <c r="E2456" s="203"/>
      <c r="F2456" s="203"/>
    </row>
    <row r="2457" spans="2:6" ht="15.75">
      <c r="B2457" s="188"/>
      <c r="C2457" s="188"/>
      <c r="D2457" s="203"/>
      <c r="E2457" s="203"/>
      <c r="F2457" s="203"/>
    </row>
    <row r="2458" spans="2:6" ht="15.75">
      <c r="B2458" s="188"/>
      <c r="C2458" s="188"/>
      <c r="D2458" s="203"/>
      <c r="E2458" s="203"/>
      <c r="F2458" s="203"/>
    </row>
    <row r="2459" spans="2:6" ht="15.75">
      <c r="B2459" s="188"/>
      <c r="C2459" s="188"/>
      <c r="D2459" s="203"/>
      <c r="E2459" s="203"/>
      <c r="F2459" s="203"/>
    </row>
    <row r="2460" spans="2:6" ht="15.75">
      <c r="B2460" s="188"/>
      <c r="C2460" s="188"/>
      <c r="D2460" s="203"/>
      <c r="E2460" s="203"/>
      <c r="F2460" s="203"/>
    </row>
    <row r="2461" spans="2:6" ht="15.75">
      <c r="B2461" s="188"/>
      <c r="C2461" s="188"/>
      <c r="D2461" s="203"/>
      <c r="E2461" s="203"/>
      <c r="F2461" s="203"/>
    </row>
    <row r="2462" spans="2:6" ht="15.75">
      <c r="B2462" s="188"/>
      <c r="C2462" s="188"/>
      <c r="D2462" s="203"/>
      <c r="E2462" s="203"/>
      <c r="F2462" s="203"/>
    </row>
    <row r="2463" spans="2:6" ht="15.75">
      <c r="B2463" s="188"/>
      <c r="C2463" s="188"/>
      <c r="D2463" s="203"/>
      <c r="E2463" s="203"/>
      <c r="F2463" s="203"/>
    </row>
    <row r="2464" spans="2:6" ht="15.75">
      <c r="B2464" s="188"/>
      <c r="C2464" s="188"/>
      <c r="D2464" s="203"/>
      <c r="E2464" s="203"/>
      <c r="F2464" s="203"/>
    </row>
    <row r="2465" spans="2:6" ht="15.75">
      <c r="B2465" s="188"/>
      <c r="C2465" s="188"/>
      <c r="D2465" s="203"/>
      <c r="E2465" s="203"/>
      <c r="F2465" s="203"/>
    </row>
    <row r="2466" spans="2:6" ht="15.75">
      <c r="B2466" s="188"/>
      <c r="C2466" s="188"/>
      <c r="D2466" s="203"/>
      <c r="E2466" s="203"/>
      <c r="F2466" s="203"/>
    </row>
    <row r="2467" spans="2:6" ht="15.75">
      <c r="B2467" s="188"/>
      <c r="C2467" s="188"/>
      <c r="D2467" s="203"/>
      <c r="E2467" s="203"/>
      <c r="F2467" s="203"/>
    </row>
    <row r="2468" spans="2:6" ht="15.75">
      <c r="B2468" s="188"/>
      <c r="C2468" s="188"/>
      <c r="D2468" s="203"/>
      <c r="E2468" s="203"/>
      <c r="F2468" s="203"/>
    </row>
    <row r="2469" spans="2:6" ht="15.75">
      <c r="B2469" s="188"/>
      <c r="C2469" s="188"/>
      <c r="D2469" s="203"/>
      <c r="E2469" s="203"/>
      <c r="F2469" s="203"/>
    </row>
    <row r="2470" spans="2:6" ht="15.75">
      <c r="B2470" s="188"/>
      <c r="C2470" s="188"/>
      <c r="D2470" s="203"/>
      <c r="E2470" s="203"/>
      <c r="F2470" s="203"/>
    </row>
    <row r="2471" spans="2:6" ht="15.75">
      <c r="B2471" s="188"/>
      <c r="C2471" s="188"/>
      <c r="D2471" s="203"/>
      <c r="E2471" s="203"/>
      <c r="F2471" s="203"/>
    </row>
    <row r="2472" spans="2:6" ht="15.75">
      <c r="B2472" s="188"/>
      <c r="C2472" s="188"/>
      <c r="D2472" s="203"/>
      <c r="E2472" s="203"/>
      <c r="F2472" s="203"/>
    </row>
    <row r="2473" spans="2:6" ht="15.75">
      <c r="B2473" s="188"/>
      <c r="C2473" s="188"/>
      <c r="D2473" s="203"/>
      <c r="E2473" s="203"/>
      <c r="F2473" s="203"/>
    </row>
    <row r="2474" spans="2:6" ht="15.75">
      <c r="B2474" s="188"/>
      <c r="C2474" s="188"/>
      <c r="D2474" s="203"/>
      <c r="E2474" s="203"/>
      <c r="F2474" s="203"/>
    </row>
    <row r="2475" spans="2:6" ht="15.75">
      <c r="B2475" s="188"/>
      <c r="C2475" s="188"/>
      <c r="D2475" s="203"/>
      <c r="E2475" s="203"/>
      <c r="F2475" s="203"/>
    </row>
    <row r="2476" spans="2:6" ht="15.75">
      <c r="B2476" s="188"/>
      <c r="C2476" s="188"/>
      <c r="D2476" s="203"/>
      <c r="E2476" s="203"/>
      <c r="F2476" s="203"/>
    </row>
    <row r="2477" spans="2:6" ht="15.75">
      <c r="B2477" s="188"/>
      <c r="C2477" s="188"/>
      <c r="D2477" s="203"/>
      <c r="E2477" s="203"/>
      <c r="F2477" s="203"/>
    </row>
    <row r="2478" spans="2:6" ht="15.75">
      <c r="B2478" s="188"/>
      <c r="C2478" s="188"/>
      <c r="D2478" s="203"/>
      <c r="E2478" s="203"/>
      <c r="F2478" s="203"/>
    </row>
    <row r="2479" spans="2:6" ht="15.75">
      <c r="B2479" s="188"/>
      <c r="C2479" s="188"/>
      <c r="D2479" s="203"/>
      <c r="E2479" s="203"/>
      <c r="F2479" s="203"/>
    </row>
    <row r="2480" spans="2:6" ht="15.75">
      <c r="B2480" s="188"/>
      <c r="C2480" s="188"/>
      <c r="D2480" s="203"/>
      <c r="E2480" s="203"/>
      <c r="F2480" s="203"/>
    </row>
    <row r="2481" spans="2:6" ht="15.75">
      <c r="B2481" s="188"/>
      <c r="C2481" s="188"/>
      <c r="D2481" s="203"/>
      <c r="E2481" s="203"/>
      <c r="F2481" s="203"/>
    </row>
    <row r="2482" spans="2:6" ht="15.75">
      <c r="B2482" s="188"/>
      <c r="C2482" s="188"/>
      <c r="D2482" s="203"/>
      <c r="E2482" s="203"/>
      <c r="F2482" s="203"/>
    </row>
    <row r="2483" spans="2:6" ht="15.75">
      <c r="B2483" s="188"/>
      <c r="C2483" s="188"/>
      <c r="D2483" s="203"/>
      <c r="E2483" s="203"/>
      <c r="F2483" s="203"/>
    </row>
    <row r="2484" spans="2:6" ht="15.75">
      <c r="B2484" s="188"/>
      <c r="C2484" s="188"/>
      <c r="D2484" s="203"/>
      <c r="E2484" s="203"/>
      <c r="F2484" s="203"/>
    </row>
    <row r="2485" spans="2:6" ht="15.75">
      <c r="B2485" s="188"/>
      <c r="C2485" s="188"/>
      <c r="D2485" s="203"/>
      <c r="E2485" s="203"/>
      <c r="F2485" s="203"/>
    </row>
    <row r="2486" spans="2:6" ht="15.75">
      <c r="B2486" s="188"/>
      <c r="C2486" s="188"/>
      <c r="D2486" s="203"/>
      <c r="E2486" s="203"/>
      <c r="F2486" s="203"/>
    </row>
    <row r="2487" spans="2:6" ht="15.75">
      <c r="B2487" s="188"/>
      <c r="C2487" s="188"/>
      <c r="D2487" s="203"/>
      <c r="E2487" s="203"/>
      <c r="F2487" s="203"/>
    </row>
    <row r="2488" spans="2:6" ht="15.75">
      <c r="B2488" s="188"/>
      <c r="C2488" s="188"/>
      <c r="D2488" s="203"/>
      <c r="E2488" s="203"/>
      <c r="F2488" s="203"/>
    </row>
    <row r="2489" spans="2:6" ht="15.75">
      <c r="B2489" s="188"/>
      <c r="C2489" s="188"/>
      <c r="D2489" s="203"/>
      <c r="E2489" s="203"/>
      <c r="F2489" s="203"/>
    </row>
    <row r="2490" spans="2:6" ht="15.75">
      <c r="B2490" s="188"/>
      <c r="C2490" s="188"/>
      <c r="D2490" s="203"/>
      <c r="E2490" s="203"/>
      <c r="F2490" s="203"/>
    </row>
    <row r="2491" spans="2:6" ht="15.75">
      <c r="B2491" s="188"/>
      <c r="C2491" s="188"/>
      <c r="D2491" s="203"/>
      <c r="E2491" s="203"/>
      <c r="F2491" s="203"/>
    </row>
    <row r="2492" spans="2:6" ht="15.75">
      <c r="B2492" s="188"/>
      <c r="C2492" s="188"/>
      <c r="D2492" s="203"/>
      <c r="E2492" s="203"/>
      <c r="F2492" s="203"/>
    </row>
    <row r="2493" spans="2:6" ht="15.75">
      <c r="B2493" s="188"/>
      <c r="C2493" s="188"/>
      <c r="D2493" s="203"/>
      <c r="E2493" s="203"/>
      <c r="F2493" s="203"/>
    </row>
    <row r="2494" spans="2:6" ht="15.75">
      <c r="B2494" s="188"/>
      <c r="C2494" s="188"/>
      <c r="D2494" s="203"/>
      <c r="E2494" s="203"/>
      <c r="F2494" s="203"/>
    </row>
    <row r="2495" spans="2:6" ht="15.75">
      <c r="B2495" s="188"/>
      <c r="C2495" s="188"/>
      <c r="D2495" s="203"/>
      <c r="E2495" s="203"/>
      <c r="F2495" s="203"/>
    </row>
    <row r="2496" spans="2:6" ht="15.75">
      <c r="B2496" s="188"/>
      <c r="C2496" s="188"/>
      <c r="D2496" s="203"/>
      <c r="E2496" s="203"/>
      <c r="F2496" s="203"/>
    </row>
    <row r="2497" spans="2:6" ht="15.75">
      <c r="B2497" s="188"/>
      <c r="C2497" s="188"/>
      <c r="D2497" s="203"/>
      <c r="E2497" s="203"/>
      <c r="F2497" s="203"/>
    </row>
    <row r="2498" spans="2:6" ht="15.75">
      <c r="B2498" s="188"/>
      <c r="C2498" s="188"/>
      <c r="D2498" s="203"/>
      <c r="E2498" s="203"/>
      <c r="F2498" s="203"/>
    </row>
    <row r="2499" spans="2:6" ht="15.75">
      <c r="B2499" s="188"/>
      <c r="C2499" s="188"/>
      <c r="D2499" s="203"/>
      <c r="E2499" s="203"/>
      <c r="F2499" s="203"/>
    </row>
    <row r="2500" spans="2:6" ht="15.75">
      <c r="B2500" s="188"/>
      <c r="C2500" s="188"/>
      <c r="D2500" s="203"/>
      <c r="E2500" s="203"/>
      <c r="F2500" s="203"/>
    </row>
    <row r="2501" spans="2:6" ht="15.75">
      <c r="B2501" s="188"/>
      <c r="C2501" s="188"/>
      <c r="D2501" s="203"/>
      <c r="E2501" s="203"/>
      <c r="F2501" s="203"/>
    </row>
    <row r="2502" spans="2:6" ht="15.75">
      <c r="B2502" s="188"/>
      <c r="C2502" s="188"/>
      <c r="D2502" s="203"/>
      <c r="E2502" s="203"/>
      <c r="F2502" s="203"/>
    </row>
    <row r="2503" spans="2:6" ht="15.75">
      <c r="B2503" s="188"/>
      <c r="C2503" s="188"/>
      <c r="D2503" s="203"/>
      <c r="E2503" s="203"/>
      <c r="F2503" s="203"/>
    </row>
    <row r="2504" spans="2:6" ht="15.75">
      <c r="B2504" s="188"/>
      <c r="C2504" s="188"/>
      <c r="D2504" s="203"/>
      <c r="E2504" s="203"/>
      <c r="F2504" s="203"/>
    </row>
    <row r="2505" spans="2:6" ht="15.75">
      <c r="B2505" s="188"/>
      <c r="C2505" s="188"/>
      <c r="D2505" s="203"/>
      <c r="E2505" s="203"/>
      <c r="F2505" s="203"/>
    </row>
    <row r="2506" spans="2:6" ht="15.75">
      <c r="B2506" s="188"/>
      <c r="C2506" s="188"/>
      <c r="D2506" s="203"/>
      <c r="E2506" s="203"/>
      <c r="F2506" s="203"/>
    </row>
    <row r="2507" spans="2:6" ht="15.75">
      <c r="B2507" s="188"/>
      <c r="C2507" s="188"/>
      <c r="D2507" s="203"/>
      <c r="E2507" s="203"/>
      <c r="F2507" s="203"/>
    </row>
    <row r="2508" spans="2:6" ht="15.75">
      <c r="B2508" s="188"/>
      <c r="C2508" s="188"/>
      <c r="D2508" s="203"/>
      <c r="E2508" s="203"/>
      <c r="F2508" s="203"/>
    </row>
    <row r="2509" spans="2:6" ht="15.75">
      <c r="B2509" s="188"/>
      <c r="C2509" s="188"/>
      <c r="D2509" s="203"/>
      <c r="E2509" s="203"/>
      <c r="F2509" s="203"/>
    </row>
    <row r="2510" spans="2:6" ht="15.75">
      <c r="B2510" s="188"/>
      <c r="C2510" s="188"/>
      <c r="D2510" s="203"/>
      <c r="E2510" s="203"/>
      <c r="F2510" s="203"/>
    </row>
    <row r="2511" spans="2:6" ht="15.75">
      <c r="B2511" s="188"/>
      <c r="C2511" s="188"/>
      <c r="D2511" s="203"/>
      <c r="E2511" s="203"/>
      <c r="F2511" s="203"/>
    </row>
    <row r="2512" spans="2:6" ht="15.75">
      <c r="B2512" s="188"/>
      <c r="C2512" s="188"/>
      <c r="D2512" s="203"/>
      <c r="E2512" s="203"/>
      <c r="F2512" s="203"/>
    </row>
    <row r="2513" spans="2:6" ht="15.75">
      <c r="B2513" s="188"/>
      <c r="C2513" s="188"/>
      <c r="D2513" s="203"/>
      <c r="E2513" s="203"/>
      <c r="F2513" s="203"/>
    </row>
    <row r="2514" spans="2:6" ht="15.75">
      <c r="B2514" s="188"/>
      <c r="C2514" s="188"/>
      <c r="D2514" s="203"/>
      <c r="E2514" s="203"/>
      <c r="F2514" s="203"/>
    </row>
    <row r="2515" spans="2:6" ht="15.75">
      <c r="B2515" s="188"/>
      <c r="C2515" s="188"/>
      <c r="D2515" s="203"/>
      <c r="E2515" s="203"/>
      <c r="F2515" s="203"/>
    </row>
    <row r="2516" spans="2:6" ht="15.75">
      <c r="B2516" s="188"/>
      <c r="C2516" s="188"/>
      <c r="D2516" s="203"/>
      <c r="E2516" s="203"/>
      <c r="F2516" s="203"/>
    </row>
    <row r="2517" spans="2:6" ht="15.75">
      <c r="B2517" s="188"/>
      <c r="C2517" s="188"/>
      <c r="D2517" s="203"/>
      <c r="E2517" s="203"/>
      <c r="F2517" s="203"/>
    </row>
    <row r="2518" spans="2:6" ht="15.75">
      <c r="B2518" s="188"/>
      <c r="C2518" s="188"/>
      <c r="D2518" s="203"/>
      <c r="E2518" s="203"/>
      <c r="F2518" s="203"/>
    </row>
    <row r="2519" spans="2:6" ht="15.75">
      <c r="B2519" s="188"/>
      <c r="C2519" s="188"/>
      <c r="D2519" s="203"/>
      <c r="E2519" s="203"/>
      <c r="F2519" s="203"/>
    </row>
    <row r="2520" spans="2:6" ht="15.75">
      <c r="B2520" s="188"/>
      <c r="C2520" s="188"/>
      <c r="D2520" s="203"/>
      <c r="E2520" s="203"/>
      <c r="F2520" s="203"/>
    </row>
    <row r="2521" spans="2:6" ht="15.75">
      <c r="B2521" s="188"/>
      <c r="C2521" s="188"/>
      <c r="D2521" s="203"/>
      <c r="E2521" s="203"/>
      <c r="F2521" s="203"/>
    </row>
    <row r="2522" spans="2:6" ht="15.75">
      <c r="B2522" s="188"/>
      <c r="C2522" s="188"/>
      <c r="D2522" s="203"/>
      <c r="E2522" s="203"/>
      <c r="F2522" s="203"/>
    </row>
    <row r="2523" spans="2:6" ht="15.75">
      <c r="B2523" s="188"/>
      <c r="C2523" s="188"/>
      <c r="D2523" s="203"/>
      <c r="E2523" s="203"/>
      <c r="F2523" s="203"/>
    </row>
    <row r="2524" spans="2:6" ht="15.75">
      <c r="B2524" s="188"/>
      <c r="C2524" s="188"/>
      <c r="D2524" s="203"/>
      <c r="E2524" s="203"/>
      <c r="F2524" s="203"/>
    </row>
    <row r="2525" spans="2:6" ht="15.75">
      <c r="B2525" s="188"/>
      <c r="C2525" s="188"/>
      <c r="D2525" s="203"/>
      <c r="E2525" s="203"/>
      <c r="F2525" s="203"/>
    </row>
    <row r="2526" spans="2:6" ht="15.75">
      <c r="B2526" s="188"/>
      <c r="C2526" s="188"/>
      <c r="D2526" s="203"/>
      <c r="E2526" s="203"/>
      <c r="F2526" s="203"/>
    </row>
    <row r="2527" spans="2:6" ht="15.75">
      <c r="B2527" s="188"/>
      <c r="C2527" s="188"/>
      <c r="D2527" s="203"/>
      <c r="E2527" s="203"/>
      <c r="F2527" s="203"/>
    </row>
    <row r="2528" spans="2:6" ht="15.75">
      <c r="B2528" s="188"/>
      <c r="C2528" s="188"/>
      <c r="D2528" s="203"/>
      <c r="E2528" s="203"/>
      <c r="F2528" s="203"/>
    </row>
    <row r="2529" spans="2:6" ht="15.75">
      <c r="B2529" s="188"/>
      <c r="C2529" s="188"/>
      <c r="D2529" s="203"/>
      <c r="E2529" s="203"/>
      <c r="F2529" s="203"/>
    </row>
    <row r="2530" spans="2:6" ht="15.75">
      <c r="B2530" s="188"/>
      <c r="C2530" s="188"/>
      <c r="D2530" s="203"/>
      <c r="E2530" s="203"/>
      <c r="F2530" s="203"/>
    </row>
    <row r="2531" spans="2:6" ht="15.75">
      <c r="B2531" s="188"/>
      <c r="C2531" s="188"/>
      <c r="D2531" s="203"/>
      <c r="E2531" s="203"/>
      <c r="F2531" s="203"/>
    </row>
    <row r="2532" spans="2:6" ht="15.75">
      <c r="B2532" s="188"/>
      <c r="C2532" s="188"/>
      <c r="D2532" s="203"/>
      <c r="E2532" s="203"/>
      <c r="F2532" s="203"/>
    </row>
    <row r="2533" spans="2:6" ht="15.75">
      <c r="B2533" s="188"/>
      <c r="C2533" s="188"/>
      <c r="D2533" s="203"/>
      <c r="E2533" s="203"/>
      <c r="F2533" s="203"/>
    </row>
    <row r="2534" spans="2:6" ht="15.75">
      <c r="B2534" s="188"/>
      <c r="C2534" s="188"/>
      <c r="D2534" s="203"/>
      <c r="E2534" s="203"/>
      <c r="F2534" s="203"/>
    </row>
    <row r="2535" spans="2:6" ht="15.75">
      <c r="B2535" s="188"/>
      <c r="C2535" s="188"/>
      <c r="D2535" s="203"/>
      <c r="E2535" s="203"/>
      <c r="F2535" s="203"/>
    </row>
    <row r="2536" spans="2:6" ht="15.75">
      <c r="B2536" s="188"/>
      <c r="C2536" s="188"/>
      <c r="D2536" s="203"/>
      <c r="E2536" s="203"/>
      <c r="F2536" s="203"/>
    </row>
    <row r="2537" spans="2:6" ht="15.75">
      <c r="B2537" s="188"/>
      <c r="C2537" s="188"/>
      <c r="D2537" s="203"/>
      <c r="E2537" s="203"/>
      <c r="F2537" s="203"/>
    </row>
    <row r="2538" spans="2:6" ht="15.75">
      <c r="B2538" s="188"/>
      <c r="C2538" s="188"/>
      <c r="D2538" s="203"/>
      <c r="E2538" s="203"/>
      <c r="F2538" s="203"/>
    </row>
    <row r="2539" spans="2:6" ht="15.75">
      <c r="B2539" s="188"/>
      <c r="C2539" s="188"/>
      <c r="D2539" s="203"/>
      <c r="E2539" s="203"/>
      <c r="F2539" s="203"/>
    </row>
    <row r="2540" spans="2:6" ht="15.75">
      <c r="B2540" s="188"/>
      <c r="C2540" s="188"/>
      <c r="D2540" s="203"/>
      <c r="E2540" s="203"/>
      <c r="F2540" s="203"/>
    </row>
    <row r="2541" spans="2:6" ht="15.75">
      <c r="B2541" s="188"/>
      <c r="C2541" s="188"/>
      <c r="D2541" s="203"/>
      <c r="E2541" s="203"/>
      <c r="F2541" s="203"/>
    </row>
    <row r="2542" spans="2:6" ht="15.75">
      <c r="B2542" s="188"/>
      <c r="C2542" s="188"/>
      <c r="D2542" s="203"/>
      <c r="E2542" s="203"/>
      <c r="F2542" s="203"/>
    </row>
    <row r="2543" spans="2:6" ht="15.75">
      <c r="B2543" s="188"/>
      <c r="C2543" s="188"/>
      <c r="D2543" s="203"/>
      <c r="E2543" s="203"/>
      <c r="F2543" s="203"/>
    </row>
    <row r="2544" spans="2:6" ht="15.75">
      <c r="B2544" s="188"/>
      <c r="C2544" s="188"/>
      <c r="D2544" s="203"/>
      <c r="E2544" s="203"/>
      <c r="F2544" s="203"/>
    </row>
    <row r="2545" spans="2:6" ht="15.75">
      <c r="B2545" s="188"/>
      <c r="C2545" s="188"/>
      <c r="D2545" s="203"/>
      <c r="E2545" s="203"/>
      <c r="F2545" s="203"/>
    </row>
    <row r="2546" spans="2:6" ht="15.75">
      <c r="B2546" s="188"/>
      <c r="C2546" s="188"/>
      <c r="D2546" s="203"/>
      <c r="E2546" s="203"/>
      <c r="F2546" s="203"/>
    </row>
    <row r="2547" spans="2:6" ht="15.75">
      <c r="B2547" s="188"/>
      <c r="C2547" s="188"/>
      <c r="D2547" s="203"/>
      <c r="E2547" s="203"/>
      <c r="F2547" s="203"/>
    </row>
    <row r="2548" spans="2:6" ht="15.75">
      <c r="B2548" s="188"/>
      <c r="C2548" s="188"/>
      <c r="D2548" s="203"/>
      <c r="E2548" s="203"/>
      <c r="F2548" s="203"/>
    </row>
    <row r="2549" spans="2:6" ht="15.75">
      <c r="B2549" s="188"/>
      <c r="C2549" s="188"/>
      <c r="D2549" s="203"/>
      <c r="E2549" s="203"/>
      <c r="F2549" s="203"/>
    </row>
    <row r="2550" spans="2:6" ht="15.75">
      <c r="B2550" s="188"/>
      <c r="C2550" s="188"/>
      <c r="D2550" s="203"/>
      <c r="E2550" s="203"/>
      <c r="F2550" s="203"/>
    </row>
    <row r="2551" spans="2:6" ht="15.75">
      <c r="B2551" s="188"/>
      <c r="C2551" s="188"/>
      <c r="D2551" s="203"/>
      <c r="E2551" s="203"/>
      <c r="F2551" s="203"/>
    </row>
    <row r="2552" spans="2:6" ht="15.75">
      <c r="B2552" s="188"/>
      <c r="C2552" s="188"/>
      <c r="D2552" s="203"/>
      <c r="E2552" s="203"/>
      <c r="F2552" s="203"/>
    </row>
    <row r="2553" spans="2:6" ht="15.75">
      <c r="B2553" s="188"/>
      <c r="C2553" s="188"/>
      <c r="D2553" s="203"/>
      <c r="E2553" s="203"/>
      <c r="F2553" s="203"/>
    </row>
    <row r="2554" spans="2:6" ht="15.75">
      <c r="B2554" s="188"/>
      <c r="C2554" s="188"/>
      <c r="D2554" s="203"/>
      <c r="E2554" s="203"/>
      <c r="F2554" s="203"/>
    </row>
    <row r="2555" spans="2:6" ht="15.75">
      <c r="B2555" s="188"/>
      <c r="C2555" s="188"/>
      <c r="D2555" s="203"/>
      <c r="E2555" s="203"/>
      <c r="F2555" s="203"/>
    </row>
    <row r="2556" spans="2:6" ht="15.75">
      <c r="B2556" s="188"/>
      <c r="C2556" s="188"/>
      <c r="D2556" s="203"/>
      <c r="E2556" s="203"/>
      <c r="F2556" s="203"/>
    </row>
    <row r="2557" spans="2:6" ht="15.75">
      <c r="B2557" s="188"/>
      <c r="C2557" s="188"/>
      <c r="D2557" s="203"/>
      <c r="E2557" s="203"/>
      <c r="F2557" s="203"/>
    </row>
    <row r="2558" spans="2:6" ht="15.75">
      <c r="B2558" s="188"/>
      <c r="C2558" s="188"/>
      <c r="D2558" s="203"/>
      <c r="E2558" s="203"/>
      <c r="F2558" s="203"/>
    </row>
    <row r="2559" spans="2:6" ht="15.75">
      <c r="B2559" s="188"/>
      <c r="C2559" s="188"/>
      <c r="D2559" s="203"/>
      <c r="E2559" s="203"/>
      <c r="F2559" s="203"/>
    </row>
    <row r="2560" spans="2:6" ht="15.75">
      <c r="B2560" s="188"/>
      <c r="C2560" s="188"/>
      <c r="D2560" s="203"/>
      <c r="E2560" s="203"/>
      <c r="F2560" s="203"/>
    </row>
    <row r="2561" spans="2:6" ht="15.75">
      <c r="B2561" s="188"/>
      <c r="C2561" s="188"/>
      <c r="D2561" s="203"/>
      <c r="E2561" s="203"/>
      <c r="F2561" s="203"/>
    </row>
    <row r="2562" spans="2:6" ht="15.75">
      <c r="B2562" s="188"/>
      <c r="C2562" s="188"/>
      <c r="D2562" s="203"/>
      <c r="E2562" s="203"/>
      <c r="F2562" s="203"/>
    </row>
    <row r="2563" spans="2:6" ht="15.75">
      <c r="B2563" s="188"/>
      <c r="C2563" s="188"/>
      <c r="D2563" s="203"/>
      <c r="E2563" s="203"/>
      <c r="F2563" s="203"/>
    </row>
    <row r="2564" spans="2:6" ht="15.75">
      <c r="B2564" s="188"/>
      <c r="C2564" s="188"/>
      <c r="D2564" s="203"/>
      <c r="E2564" s="203"/>
      <c r="F2564" s="203"/>
    </row>
    <row r="2565" spans="2:6" ht="15.75">
      <c r="B2565" s="188"/>
      <c r="C2565" s="188"/>
      <c r="D2565" s="203"/>
      <c r="E2565" s="203"/>
      <c r="F2565" s="203"/>
    </row>
    <row r="2566" spans="2:6" ht="15.75">
      <c r="B2566" s="188"/>
      <c r="C2566" s="188"/>
      <c r="D2566" s="203"/>
      <c r="E2566" s="203"/>
      <c r="F2566" s="203"/>
    </row>
    <row r="2567" spans="2:6" ht="15.75">
      <c r="B2567" s="188"/>
      <c r="C2567" s="188"/>
      <c r="D2567" s="203"/>
      <c r="E2567" s="203"/>
      <c r="F2567" s="203"/>
    </row>
    <row r="2568" spans="2:6" ht="15.75">
      <c r="B2568" s="188"/>
      <c r="C2568" s="188"/>
      <c r="D2568" s="203"/>
      <c r="E2568" s="203"/>
      <c r="F2568" s="203"/>
    </row>
    <row r="2569" spans="2:6" ht="15.75">
      <c r="B2569" s="188"/>
      <c r="C2569" s="188"/>
      <c r="D2569" s="203"/>
      <c r="E2569" s="203"/>
      <c r="F2569" s="203"/>
    </row>
    <row r="2570" spans="2:6" ht="15.75">
      <c r="B2570" s="188"/>
      <c r="C2570" s="188"/>
      <c r="D2570" s="203"/>
      <c r="E2570" s="203"/>
      <c r="F2570" s="203"/>
    </row>
    <row r="2571" spans="2:6" ht="15.75">
      <c r="B2571" s="188"/>
      <c r="C2571" s="188"/>
      <c r="D2571" s="203"/>
      <c r="E2571" s="203"/>
      <c r="F2571" s="203"/>
    </row>
    <row r="2572" spans="2:6" ht="15.75">
      <c r="B2572" s="188"/>
      <c r="C2572" s="188"/>
      <c r="D2572" s="203"/>
      <c r="E2572" s="203"/>
      <c r="F2572" s="203"/>
    </row>
    <row r="2573" spans="2:6" ht="15.75">
      <c r="B2573" s="188"/>
      <c r="C2573" s="188"/>
      <c r="D2573" s="203"/>
      <c r="E2573" s="203"/>
      <c r="F2573" s="203"/>
    </row>
    <row r="2574" spans="2:6" ht="15.75">
      <c r="B2574" s="188"/>
      <c r="C2574" s="188"/>
      <c r="D2574" s="203"/>
      <c r="E2574" s="203"/>
      <c r="F2574" s="203"/>
    </row>
    <row r="2575" spans="2:6" ht="15.75">
      <c r="B2575" s="188"/>
      <c r="C2575" s="188"/>
      <c r="D2575" s="203"/>
      <c r="E2575" s="203"/>
      <c r="F2575" s="203"/>
    </row>
    <row r="2576" spans="2:6" ht="15.75">
      <c r="B2576" s="188"/>
      <c r="C2576" s="188"/>
      <c r="D2576" s="203"/>
      <c r="E2576" s="203"/>
      <c r="F2576" s="203"/>
    </row>
    <row r="2577" spans="2:6" ht="15.75">
      <c r="B2577" s="188"/>
      <c r="C2577" s="188"/>
      <c r="D2577" s="203"/>
      <c r="E2577" s="203"/>
      <c r="F2577" s="203"/>
    </row>
    <row r="2578" spans="2:6" ht="15.75">
      <c r="B2578" s="188"/>
      <c r="C2578" s="188"/>
      <c r="D2578" s="203"/>
      <c r="E2578" s="203"/>
      <c r="F2578" s="203"/>
    </row>
    <row r="2579" spans="2:6" ht="15.75">
      <c r="B2579" s="188"/>
      <c r="C2579" s="188"/>
      <c r="D2579" s="203"/>
      <c r="E2579" s="203"/>
      <c r="F2579" s="203"/>
    </row>
    <row r="2580" spans="2:6" ht="15.75">
      <c r="B2580" s="188"/>
      <c r="C2580" s="188"/>
      <c r="D2580" s="203"/>
      <c r="E2580" s="203"/>
      <c r="F2580" s="203"/>
    </row>
    <row r="2581" spans="2:6" ht="15.75">
      <c r="B2581" s="188"/>
      <c r="C2581" s="188"/>
      <c r="D2581" s="203"/>
      <c r="E2581" s="203"/>
      <c r="F2581" s="203"/>
    </row>
    <row r="2582" spans="2:6" ht="15.75">
      <c r="B2582" s="188"/>
      <c r="C2582" s="188"/>
      <c r="D2582" s="203"/>
      <c r="E2582" s="203"/>
      <c r="F2582" s="203"/>
    </row>
    <row r="2583" spans="2:6" ht="15.75">
      <c r="B2583" s="188"/>
      <c r="C2583" s="188"/>
      <c r="D2583" s="203"/>
      <c r="E2583" s="203"/>
      <c r="F2583" s="203"/>
    </row>
    <row r="2584" spans="2:6" ht="15.75">
      <c r="B2584" s="188"/>
      <c r="C2584" s="188"/>
      <c r="D2584" s="203"/>
      <c r="E2584" s="203"/>
      <c r="F2584" s="203"/>
    </row>
    <row r="2585" spans="2:6" ht="15.75">
      <c r="B2585" s="188"/>
      <c r="C2585" s="188"/>
      <c r="D2585" s="203"/>
      <c r="E2585" s="203"/>
      <c r="F2585" s="203"/>
    </row>
    <row r="2586" spans="2:6" ht="15.75">
      <c r="B2586" s="188"/>
      <c r="C2586" s="188"/>
      <c r="D2586" s="203"/>
      <c r="E2586" s="203"/>
      <c r="F2586" s="203"/>
    </row>
    <row r="2587" spans="2:6" ht="15.75">
      <c r="B2587" s="188"/>
      <c r="C2587" s="188"/>
      <c r="D2587" s="203"/>
      <c r="E2587" s="203"/>
      <c r="F2587" s="203"/>
    </row>
    <row r="2588" spans="2:6" ht="15.75">
      <c r="B2588" s="188"/>
      <c r="C2588" s="188"/>
      <c r="D2588" s="203"/>
      <c r="E2588" s="203"/>
      <c r="F2588" s="203"/>
    </row>
    <row r="2589" spans="2:6" ht="15.75">
      <c r="B2589" s="188"/>
      <c r="C2589" s="188"/>
      <c r="D2589" s="203"/>
      <c r="E2589" s="203"/>
      <c r="F2589" s="203"/>
    </row>
    <row r="2590" spans="2:6" ht="15.75">
      <c r="B2590" s="188"/>
      <c r="C2590" s="188"/>
      <c r="D2590" s="203"/>
      <c r="E2590" s="203"/>
      <c r="F2590" s="203"/>
    </row>
    <row r="2591" spans="2:6" ht="15.75">
      <c r="B2591" s="188"/>
      <c r="C2591" s="188"/>
      <c r="D2591" s="203"/>
      <c r="E2591" s="203"/>
      <c r="F2591" s="203"/>
    </row>
    <row r="2592" spans="2:6" ht="15.75">
      <c r="B2592" s="188"/>
      <c r="C2592" s="188"/>
      <c r="D2592" s="203"/>
      <c r="E2592" s="203"/>
      <c r="F2592" s="203"/>
    </row>
    <row r="2593" spans="2:6" ht="15.75">
      <c r="B2593" s="188"/>
      <c r="C2593" s="188"/>
      <c r="D2593" s="203"/>
      <c r="E2593" s="203"/>
      <c r="F2593" s="203"/>
    </row>
    <row r="2594" spans="2:6" ht="15.75">
      <c r="B2594" s="188"/>
      <c r="C2594" s="188"/>
      <c r="D2594" s="203"/>
      <c r="E2594" s="203"/>
      <c r="F2594" s="203"/>
    </row>
    <row r="2595" spans="2:6" ht="15.75">
      <c r="B2595" s="188"/>
      <c r="C2595" s="188"/>
      <c r="D2595" s="203"/>
      <c r="E2595" s="203"/>
      <c r="F2595" s="203"/>
    </row>
    <row r="2596" spans="2:6" ht="15.75">
      <c r="B2596" s="188"/>
      <c r="C2596" s="188"/>
      <c r="D2596" s="203"/>
      <c r="E2596" s="203"/>
      <c r="F2596" s="203"/>
    </row>
    <row r="2597" spans="2:6" ht="15.75">
      <c r="B2597" s="188"/>
      <c r="C2597" s="188"/>
      <c r="D2597" s="203"/>
      <c r="E2597" s="203"/>
      <c r="F2597" s="203"/>
    </row>
    <row r="2598" spans="2:6" ht="15.75">
      <c r="B2598" s="188"/>
      <c r="C2598" s="188"/>
      <c r="D2598" s="203"/>
      <c r="E2598" s="203"/>
      <c r="F2598" s="203"/>
    </row>
    <row r="2599" spans="2:6" ht="15.75">
      <c r="B2599" s="188"/>
      <c r="C2599" s="188"/>
      <c r="D2599" s="203"/>
      <c r="E2599" s="203"/>
      <c r="F2599" s="203"/>
    </row>
    <row r="2600" spans="2:6" ht="15.75">
      <c r="B2600" s="188"/>
      <c r="C2600" s="188"/>
      <c r="D2600" s="203"/>
      <c r="E2600" s="203"/>
      <c r="F2600" s="203"/>
    </row>
    <row r="2601" spans="2:6" ht="15.75">
      <c r="B2601" s="188"/>
      <c r="C2601" s="188"/>
      <c r="D2601" s="203"/>
      <c r="E2601" s="203"/>
      <c r="F2601" s="203"/>
    </row>
    <row r="2602" spans="2:6" ht="15.75">
      <c r="B2602" s="188"/>
      <c r="C2602" s="188"/>
      <c r="D2602" s="203"/>
      <c r="E2602" s="203"/>
      <c r="F2602" s="203"/>
    </row>
    <row r="2603" spans="2:6" ht="15.75">
      <c r="B2603" s="188"/>
      <c r="C2603" s="188"/>
      <c r="D2603" s="203"/>
      <c r="E2603" s="203"/>
      <c r="F2603" s="203"/>
    </row>
    <row r="2604" spans="2:6" ht="15.75">
      <c r="B2604" s="188"/>
      <c r="C2604" s="188"/>
      <c r="D2604" s="203"/>
      <c r="E2604" s="203"/>
      <c r="F2604" s="203"/>
    </row>
    <row r="2605" spans="2:6" ht="15.75">
      <c r="B2605" s="188"/>
      <c r="C2605" s="188"/>
      <c r="D2605" s="203"/>
      <c r="E2605" s="203"/>
      <c r="F2605" s="203"/>
    </row>
    <row r="2606" spans="2:6" ht="15.75">
      <c r="B2606" s="188"/>
      <c r="C2606" s="188"/>
      <c r="D2606" s="203"/>
      <c r="E2606" s="203"/>
      <c r="F2606" s="203"/>
    </row>
    <row r="2607" spans="2:6" ht="15.75">
      <c r="B2607" s="188"/>
      <c r="C2607" s="188"/>
      <c r="D2607" s="203"/>
      <c r="E2607" s="203"/>
      <c r="F2607" s="203"/>
    </row>
    <row r="2608" spans="2:6" ht="15.75">
      <c r="B2608" s="188"/>
      <c r="C2608" s="188"/>
      <c r="D2608" s="203"/>
      <c r="E2608" s="203"/>
      <c r="F2608" s="203"/>
    </row>
    <row r="2609" spans="2:6" ht="15.75">
      <c r="B2609" s="188"/>
      <c r="C2609" s="188"/>
      <c r="D2609" s="203"/>
      <c r="E2609" s="203"/>
      <c r="F2609" s="203"/>
    </row>
    <row r="2610" spans="2:6" ht="15.75">
      <c r="B2610" s="188"/>
      <c r="C2610" s="188"/>
      <c r="D2610" s="203"/>
      <c r="E2610" s="203"/>
      <c r="F2610" s="203"/>
    </row>
    <row r="2611" spans="2:6" ht="15.75">
      <c r="B2611" s="188"/>
      <c r="C2611" s="188"/>
      <c r="D2611" s="203"/>
      <c r="E2611" s="203"/>
      <c r="F2611" s="203"/>
    </row>
    <row r="2612" spans="2:6" ht="15.75">
      <c r="B2612" s="188"/>
      <c r="C2612" s="188"/>
      <c r="D2612" s="203"/>
      <c r="E2612" s="203"/>
      <c r="F2612" s="203"/>
    </row>
    <row r="2613" spans="2:6" ht="15.75">
      <c r="B2613" s="188"/>
      <c r="C2613" s="188"/>
      <c r="D2613" s="203"/>
      <c r="E2613" s="203"/>
      <c r="F2613" s="203"/>
    </row>
    <row r="2614" spans="2:6" ht="15.75">
      <c r="B2614" s="188"/>
      <c r="C2614" s="188"/>
      <c r="D2614" s="203"/>
      <c r="E2614" s="203"/>
      <c r="F2614" s="203"/>
    </row>
    <row r="2615" spans="2:6" ht="15.75">
      <c r="B2615" s="188"/>
      <c r="C2615" s="188"/>
      <c r="D2615" s="203"/>
      <c r="E2615" s="203"/>
      <c r="F2615" s="203"/>
    </row>
    <row r="2616" spans="2:6" ht="15.75">
      <c r="B2616" s="188"/>
      <c r="C2616" s="188"/>
      <c r="D2616" s="203"/>
      <c r="E2616" s="203"/>
      <c r="F2616" s="203"/>
    </row>
    <row r="2617" spans="2:6" ht="15.75">
      <c r="B2617" s="188"/>
      <c r="C2617" s="188"/>
      <c r="D2617" s="203"/>
      <c r="E2617" s="203"/>
      <c r="F2617" s="203"/>
    </row>
    <row r="2618" spans="2:6" ht="15.75">
      <c r="B2618" s="188"/>
      <c r="C2618" s="188"/>
      <c r="D2618" s="203"/>
      <c r="E2618" s="203"/>
      <c r="F2618" s="203"/>
    </row>
    <row r="2619" spans="2:6" ht="15.75">
      <c r="B2619" s="188"/>
      <c r="C2619" s="188"/>
      <c r="D2619" s="203"/>
      <c r="E2619" s="203"/>
      <c r="F2619" s="203"/>
    </row>
    <row r="2620" spans="2:6" ht="15.75">
      <c r="B2620" s="188"/>
      <c r="C2620" s="188"/>
      <c r="D2620" s="203"/>
      <c r="E2620" s="203"/>
      <c r="F2620" s="203"/>
    </row>
    <row r="2621" spans="2:6" ht="15.75">
      <c r="B2621" s="188"/>
      <c r="C2621" s="188"/>
      <c r="D2621" s="203"/>
      <c r="E2621" s="203"/>
      <c r="F2621" s="203"/>
    </row>
    <row r="2622" spans="2:6" ht="15.75">
      <c r="B2622" s="188"/>
      <c r="C2622" s="188"/>
      <c r="D2622" s="203"/>
      <c r="E2622" s="203"/>
      <c r="F2622" s="203"/>
    </row>
    <row r="2623" spans="2:6" ht="15.75">
      <c r="B2623" s="188"/>
      <c r="C2623" s="188"/>
      <c r="D2623" s="203"/>
      <c r="E2623" s="203"/>
      <c r="F2623" s="203"/>
    </row>
    <row r="2624" spans="2:6" ht="15.75">
      <c r="B2624" s="188"/>
      <c r="C2624" s="188"/>
      <c r="D2624" s="203"/>
      <c r="E2624" s="203"/>
      <c r="F2624" s="203"/>
    </row>
    <row r="2625" spans="2:6" ht="15.75">
      <c r="B2625" s="188"/>
      <c r="C2625" s="188"/>
      <c r="D2625" s="203"/>
      <c r="E2625" s="203"/>
      <c r="F2625" s="203"/>
    </row>
    <row r="2626" spans="2:6" ht="15.75">
      <c r="B2626" s="188"/>
      <c r="C2626" s="188"/>
      <c r="D2626" s="203"/>
      <c r="E2626" s="203"/>
      <c r="F2626" s="203"/>
    </row>
    <row r="2627" spans="2:6" ht="15.75">
      <c r="B2627" s="188"/>
      <c r="C2627" s="188"/>
      <c r="D2627" s="203"/>
      <c r="E2627" s="203"/>
      <c r="F2627" s="203"/>
    </row>
    <row r="2628" spans="2:6" ht="15.75">
      <c r="B2628" s="188"/>
      <c r="C2628" s="188"/>
      <c r="D2628" s="203"/>
      <c r="E2628" s="203"/>
      <c r="F2628" s="203"/>
    </row>
    <row r="2629" spans="2:6" ht="15.75">
      <c r="B2629" s="188"/>
      <c r="C2629" s="188"/>
      <c r="D2629" s="203"/>
      <c r="E2629" s="203"/>
      <c r="F2629" s="203"/>
    </row>
    <row r="2630" spans="2:6" ht="15.75">
      <c r="B2630" s="188"/>
      <c r="C2630" s="188"/>
      <c r="D2630" s="203"/>
      <c r="E2630" s="203"/>
      <c r="F2630" s="203"/>
    </row>
    <row r="2631" spans="2:6" ht="15.75">
      <c r="B2631" s="188"/>
      <c r="C2631" s="188"/>
      <c r="D2631" s="203"/>
      <c r="E2631" s="203"/>
      <c r="F2631" s="203"/>
    </row>
    <row r="2632" spans="2:6" ht="15.75">
      <c r="B2632" s="188"/>
      <c r="C2632" s="188"/>
      <c r="D2632" s="203"/>
      <c r="E2632" s="203"/>
      <c r="F2632" s="203"/>
    </row>
    <row r="2633" spans="2:6" ht="15.75">
      <c r="B2633" s="188"/>
      <c r="C2633" s="188"/>
      <c r="D2633" s="203"/>
      <c r="E2633" s="203"/>
      <c r="F2633" s="203"/>
    </row>
    <row r="2634" spans="2:6" ht="15.75">
      <c r="B2634" s="188"/>
      <c r="C2634" s="188"/>
      <c r="D2634" s="203"/>
      <c r="E2634" s="203"/>
      <c r="F2634" s="203"/>
    </row>
    <row r="2635" spans="2:6" ht="15.75">
      <c r="B2635" s="188"/>
      <c r="C2635" s="188"/>
      <c r="D2635" s="203"/>
      <c r="E2635" s="203"/>
      <c r="F2635" s="203"/>
    </row>
    <row r="2636" spans="2:6" ht="15.75">
      <c r="B2636" s="188"/>
      <c r="C2636" s="188"/>
      <c r="D2636" s="203"/>
      <c r="E2636" s="203"/>
      <c r="F2636" s="203"/>
    </row>
    <row r="2637" spans="2:6" ht="15.75">
      <c r="B2637" s="188"/>
      <c r="C2637" s="188"/>
      <c r="D2637" s="203"/>
      <c r="E2637" s="203"/>
      <c r="F2637" s="203"/>
    </row>
    <row r="2638" spans="2:6" ht="15.75">
      <c r="B2638" s="188"/>
      <c r="C2638" s="188"/>
      <c r="D2638" s="203"/>
      <c r="E2638" s="203"/>
      <c r="F2638" s="203"/>
    </row>
    <row r="2639" spans="2:6" ht="15.75">
      <c r="B2639" s="188"/>
      <c r="C2639" s="188"/>
      <c r="D2639" s="203"/>
      <c r="E2639" s="203"/>
      <c r="F2639" s="203"/>
    </row>
    <row r="2640" spans="2:6" ht="15.75">
      <c r="B2640" s="188"/>
      <c r="C2640" s="188"/>
      <c r="D2640" s="203"/>
      <c r="E2640" s="203"/>
      <c r="F2640" s="203"/>
    </row>
    <row r="2641" spans="2:6" ht="15.75">
      <c r="B2641" s="188"/>
      <c r="C2641" s="188"/>
      <c r="D2641" s="203"/>
      <c r="E2641" s="203"/>
      <c r="F2641" s="203"/>
    </row>
    <row r="2642" spans="2:6" ht="15.75">
      <c r="B2642" s="188"/>
      <c r="C2642" s="188"/>
      <c r="D2642" s="203"/>
      <c r="E2642" s="203"/>
      <c r="F2642" s="203"/>
    </row>
    <row r="2643" spans="2:6" ht="15.75">
      <c r="B2643" s="188"/>
      <c r="C2643" s="188"/>
      <c r="D2643" s="203"/>
      <c r="E2643" s="203"/>
      <c r="F2643" s="203"/>
    </row>
    <row r="2644" spans="2:6" ht="15.75">
      <c r="B2644" s="188"/>
      <c r="C2644" s="188"/>
      <c r="D2644" s="203"/>
      <c r="E2644" s="203"/>
      <c r="F2644" s="203"/>
    </row>
    <row r="2645" spans="2:6" ht="15.75">
      <c r="B2645" s="188"/>
      <c r="C2645" s="188"/>
      <c r="D2645" s="203"/>
      <c r="E2645" s="203"/>
      <c r="F2645" s="203"/>
    </row>
    <row r="2646" spans="2:6" ht="15.75">
      <c r="B2646" s="188"/>
      <c r="C2646" s="188"/>
      <c r="D2646" s="203"/>
      <c r="E2646" s="203"/>
      <c r="F2646" s="203"/>
    </row>
    <row r="2647" spans="2:6" ht="15.75">
      <c r="B2647" s="188"/>
      <c r="C2647" s="188"/>
      <c r="D2647" s="203"/>
      <c r="E2647" s="203"/>
      <c r="F2647" s="203"/>
    </row>
    <row r="2648" spans="2:6" ht="15.75">
      <c r="B2648" s="188"/>
      <c r="C2648" s="188"/>
      <c r="D2648" s="203"/>
      <c r="E2648" s="203"/>
      <c r="F2648" s="203"/>
    </row>
    <row r="2649" spans="2:6" ht="15.75">
      <c r="B2649" s="188"/>
      <c r="C2649" s="188"/>
      <c r="D2649" s="203"/>
      <c r="E2649" s="203"/>
      <c r="F2649" s="203"/>
    </row>
    <row r="2650" spans="2:6" ht="15.75">
      <c r="B2650" s="188"/>
      <c r="C2650" s="188"/>
      <c r="D2650" s="203"/>
      <c r="E2650" s="203"/>
      <c r="F2650" s="203"/>
    </row>
    <row r="2651" spans="2:6" ht="15.75">
      <c r="B2651" s="188"/>
      <c r="C2651" s="188"/>
      <c r="D2651" s="203"/>
      <c r="E2651" s="203"/>
      <c r="F2651" s="203"/>
    </row>
    <row r="2652" spans="2:6" ht="15.75">
      <c r="B2652" s="188"/>
      <c r="C2652" s="188"/>
      <c r="D2652" s="203"/>
      <c r="E2652" s="203"/>
      <c r="F2652" s="203"/>
    </row>
    <row r="2653" spans="2:6" ht="15.75">
      <c r="B2653" s="188"/>
      <c r="C2653" s="188"/>
      <c r="D2653" s="203"/>
      <c r="E2653" s="203"/>
      <c r="F2653" s="203"/>
    </row>
    <row r="2654" spans="2:6" ht="15.75">
      <c r="B2654" s="188"/>
      <c r="C2654" s="188"/>
      <c r="D2654" s="203"/>
      <c r="E2654" s="203"/>
      <c r="F2654" s="203"/>
    </row>
    <row r="2655" spans="2:6" ht="15.75">
      <c r="B2655" s="188"/>
      <c r="C2655" s="188"/>
      <c r="D2655" s="203"/>
      <c r="E2655" s="203"/>
      <c r="F2655" s="203"/>
    </row>
    <row r="2656" spans="2:6" ht="15.75">
      <c r="B2656" s="188"/>
      <c r="C2656" s="188"/>
      <c r="D2656" s="203"/>
      <c r="E2656" s="203"/>
      <c r="F2656" s="203"/>
    </row>
    <row r="2657" spans="2:6" ht="15.75">
      <c r="B2657" s="188"/>
      <c r="C2657" s="188"/>
      <c r="D2657" s="203"/>
      <c r="E2657" s="203"/>
      <c r="F2657" s="203"/>
    </row>
    <row r="2658" spans="2:6" ht="15.75">
      <c r="B2658" s="188"/>
      <c r="C2658" s="188"/>
      <c r="D2658" s="203"/>
      <c r="E2658" s="203"/>
      <c r="F2658" s="203"/>
    </row>
    <row r="2659" spans="2:6" ht="15.75">
      <c r="B2659" s="188"/>
      <c r="C2659" s="188"/>
      <c r="D2659" s="203"/>
      <c r="E2659" s="203"/>
      <c r="F2659" s="203"/>
    </row>
    <row r="2660" spans="2:6" ht="15.75">
      <c r="B2660" s="188"/>
      <c r="C2660" s="188"/>
      <c r="D2660" s="203"/>
      <c r="E2660" s="203"/>
      <c r="F2660" s="203"/>
    </row>
    <row r="2661" spans="2:6" ht="15.75">
      <c r="B2661" s="188"/>
      <c r="C2661" s="188"/>
      <c r="D2661" s="203"/>
      <c r="E2661" s="203"/>
      <c r="F2661" s="203"/>
    </row>
    <row r="2662" spans="2:6" ht="15.75">
      <c r="B2662" s="188"/>
      <c r="C2662" s="188"/>
      <c r="D2662" s="203"/>
      <c r="E2662" s="203"/>
      <c r="F2662" s="203"/>
    </row>
    <row r="2663" spans="2:6" ht="15.75">
      <c r="B2663" s="188"/>
      <c r="C2663" s="188"/>
      <c r="D2663" s="203"/>
      <c r="E2663" s="203"/>
      <c r="F2663" s="203"/>
    </row>
    <row r="2664" spans="2:6" ht="15.75">
      <c r="B2664" s="188"/>
      <c r="C2664" s="188"/>
      <c r="D2664" s="203"/>
      <c r="E2664" s="203"/>
      <c r="F2664" s="203"/>
    </row>
    <row r="2665" spans="2:6" ht="15.75">
      <c r="B2665" s="188"/>
      <c r="C2665" s="188"/>
      <c r="D2665" s="203"/>
      <c r="E2665" s="203"/>
      <c r="F2665" s="203"/>
    </row>
    <row r="2666" spans="2:6" ht="15.75">
      <c r="B2666" s="188"/>
      <c r="C2666" s="188"/>
      <c r="D2666" s="203"/>
      <c r="E2666" s="203"/>
      <c r="F2666" s="203"/>
    </row>
    <row r="2667" spans="2:6" ht="15.75">
      <c r="B2667" s="188"/>
      <c r="C2667" s="188"/>
      <c r="D2667" s="203"/>
      <c r="E2667" s="203"/>
      <c r="F2667" s="203"/>
    </row>
    <row r="2668" spans="2:6" ht="15.75">
      <c r="B2668" s="188"/>
      <c r="C2668" s="188"/>
      <c r="D2668" s="203"/>
      <c r="E2668" s="203"/>
      <c r="F2668" s="203"/>
    </row>
    <row r="2669" spans="2:6" ht="15.75">
      <c r="B2669" s="188"/>
      <c r="C2669" s="188"/>
      <c r="D2669" s="203"/>
      <c r="E2669" s="203"/>
      <c r="F2669" s="203"/>
    </row>
    <row r="2670" spans="2:6" ht="15.75">
      <c r="B2670" s="188"/>
      <c r="C2670" s="188"/>
      <c r="D2670" s="203"/>
      <c r="E2670" s="203"/>
      <c r="F2670" s="203"/>
    </row>
    <row r="2671" spans="2:6" ht="15.75">
      <c r="B2671" s="188"/>
      <c r="C2671" s="188"/>
      <c r="D2671" s="203"/>
      <c r="E2671" s="203"/>
      <c r="F2671" s="203"/>
    </row>
    <row r="2672" spans="2:6" ht="15.75">
      <c r="B2672" s="188"/>
      <c r="C2672" s="188"/>
      <c r="D2672" s="203"/>
      <c r="E2672" s="203"/>
      <c r="F2672" s="203"/>
    </row>
    <row r="2673" spans="2:6" ht="15.75">
      <c r="B2673" s="188"/>
      <c r="C2673" s="188"/>
      <c r="D2673" s="203"/>
      <c r="E2673" s="203"/>
      <c r="F2673" s="203"/>
    </row>
    <row r="2674" spans="2:6" ht="15.75">
      <c r="B2674" s="188"/>
      <c r="C2674" s="188"/>
      <c r="D2674" s="203"/>
      <c r="E2674" s="203"/>
      <c r="F2674" s="203"/>
    </row>
    <row r="2675" spans="2:6" ht="15.75">
      <c r="B2675" s="188"/>
      <c r="C2675" s="188"/>
      <c r="D2675" s="203"/>
      <c r="E2675" s="203"/>
      <c r="F2675" s="203"/>
    </row>
    <row r="2676" spans="2:6" ht="15.75">
      <c r="B2676" s="188"/>
      <c r="C2676" s="188"/>
      <c r="D2676" s="203"/>
      <c r="E2676" s="203"/>
      <c r="F2676" s="203"/>
    </row>
    <row r="2677" spans="2:6" ht="15.75">
      <c r="B2677" s="188"/>
      <c r="C2677" s="188"/>
      <c r="D2677" s="203"/>
      <c r="E2677" s="203"/>
      <c r="F2677" s="203"/>
    </row>
    <row r="2678" spans="2:6" ht="15.75">
      <c r="B2678" s="188"/>
      <c r="C2678" s="188"/>
      <c r="D2678" s="203"/>
      <c r="E2678" s="203"/>
      <c r="F2678" s="203"/>
    </row>
    <row r="2679" spans="2:6" ht="15.75">
      <c r="B2679" s="188"/>
      <c r="C2679" s="188"/>
      <c r="D2679" s="203"/>
      <c r="E2679" s="203"/>
      <c r="F2679" s="203"/>
    </row>
    <row r="2680" spans="2:6" ht="15.75">
      <c r="B2680" s="188"/>
      <c r="C2680" s="188"/>
      <c r="D2680" s="203"/>
      <c r="E2680" s="203"/>
      <c r="F2680" s="203"/>
    </row>
    <row r="2681" spans="2:6" ht="15.75">
      <c r="B2681" s="188"/>
      <c r="C2681" s="188"/>
      <c r="D2681" s="203"/>
      <c r="E2681" s="203"/>
      <c r="F2681" s="203"/>
    </row>
    <row r="2682" spans="2:6" ht="15.75">
      <c r="B2682" s="188"/>
      <c r="C2682" s="188"/>
      <c r="D2682" s="203"/>
      <c r="E2682" s="203"/>
      <c r="F2682" s="203"/>
    </row>
    <row r="2683" spans="2:6" ht="15.75">
      <c r="B2683" s="188"/>
      <c r="C2683" s="188"/>
      <c r="D2683" s="203"/>
      <c r="E2683" s="203"/>
      <c r="F2683" s="203"/>
    </row>
    <row r="2684" spans="2:6" ht="15.75">
      <c r="B2684" s="188"/>
      <c r="C2684" s="188"/>
      <c r="D2684" s="203"/>
      <c r="E2684" s="203"/>
      <c r="F2684" s="203"/>
    </row>
    <row r="2685" spans="2:6" ht="15.75">
      <c r="B2685" s="188"/>
      <c r="C2685" s="188"/>
      <c r="D2685" s="203"/>
      <c r="E2685" s="203"/>
      <c r="F2685" s="203"/>
    </row>
    <row r="2686" spans="2:6" ht="15.75">
      <c r="B2686" s="188"/>
      <c r="C2686" s="188"/>
      <c r="D2686" s="203"/>
      <c r="E2686" s="203"/>
      <c r="F2686" s="203"/>
    </row>
    <row r="2687" spans="2:6" ht="15.75">
      <c r="B2687" s="188"/>
      <c r="C2687" s="188"/>
      <c r="D2687" s="203"/>
      <c r="E2687" s="203"/>
      <c r="F2687" s="203"/>
    </row>
    <row r="2688" spans="2:6" ht="15.75">
      <c r="B2688" s="188"/>
      <c r="C2688" s="188"/>
      <c r="D2688" s="203"/>
      <c r="E2688" s="203"/>
      <c r="F2688" s="203"/>
    </row>
    <row r="2689" spans="2:6" ht="15.75">
      <c r="B2689" s="188"/>
      <c r="C2689" s="188"/>
      <c r="D2689" s="203"/>
      <c r="E2689" s="203"/>
      <c r="F2689" s="203"/>
    </row>
    <row r="2690" spans="2:6" ht="15.75">
      <c r="B2690" s="188"/>
      <c r="C2690" s="188"/>
      <c r="D2690" s="203"/>
      <c r="E2690" s="203"/>
      <c r="F2690" s="203"/>
    </row>
    <row r="2691" spans="2:6" ht="15.75">
      <c r="B2691" s="188"/>
      <c r="C2691" s="188"/>
      <c r="D2691" s="203"/>
      <c r="E2691" s="203"/>
      <c r="F2691" s="203"/>
    </row>
    <row r="2692" spans="2:6" ht="15.75">
      <c r="B2692" s="188"/>
      <c r="C2692" s="188"/>
      <c r="D2692" s="203"/>
      <c r="E2692" s="203"/>
      <c r="F2692" s="203"/>
    </row>
    <row r="2693" spans="2:6" ht="15.75">
      <c r="B2693" s="188"/>
      <c r="C2693" s="188"/>
      <c r="D2693" s="203"/>
      <c r="E2693" s="203"/>
      <c r="F2693" s="203"/>
    </row>
    <row r="2694" spans="2:6" ht="15.75">
      <c r="B2694" s="188"/>
      <c r="C2694" s="188"/>
      <c r="D2694" s="203"/>
      <c r="E2694" s="203"/>
      <c r="F2694" s="203"/>
    </row>
    <row r="2695" spans="2:6" ht="15.75">
      <c r="B2695" s="188"/>
      <c r="C2695" s="188"/>
      <c r="D2695" s="203"/>
      <c r="E2695" s="203"/>
      <c r="F2695" s="203"/>
    </row>
    <row r="2696" spans="2:6" ht="15.75">
      <c r="B2696" s="188"/>
      <c r="C2696" s="188"/>
      <c r="D2696" s="203"/>
      <c r="E2696" s="203"/>
      <c r="F2696" s="203"/>
    </row>
    <row r="2697" spans="2:6" ht="15.75">
      <c r="B2697" s="188"/>
      <c r="C2697" s="188"/>
      <c r="D2697" s="203"/>
      <c r="E2697" s="203"/>
      <c r="F2697" s="203"/>
    </row>
    <row r="2698" spans="2:6" ht="15.75">
      <c r="B2698" s="188"/>
      <c r="C2698" s="188"/>
      <c r="D2698" s="203"/>
      <c r="E2698" s="203"/>
      <c r="F2698" s="203"/>
    </row>
    <row r="2699" spans="2:6" ht="15.75">
      <c r="B2699" s="188"/>
      <c r="C2699" s="188"/>
      <c r="D2699" s="203"/>
      <c r="E2699" s="203"/>
      <c r="F2699" s="203"/>
    </row>
    <row r="2700" spans="2:6" ht="15.75">
      <c r="B2700" s="188"/>
      <c r="C2700" s="188"/>
      <c r="D2700" s="203"/>
      <c r="E2700" s="203"/>
      <c r="F2700" s="203"/>
    </row>
    <row r="2701" spans="2:6" ht="15.75">
      <c r="B2701" s="188"/>
      <c r="C2701" s="188"/>
      <c r="D2701" s="203"/>
      <c r="E2701" s="203"/>
      <c r="F2701" s="203"/>
    </row>
    <row r="2702" spans="2:6" ht="15.75">
      <c r="B2702" s="188"/>
      <c r="C2702" s="188"/>
      <c r="D2702" s="203"/>
      <c r="E2702" s="203"/>
      <c r="F2702" s="203"/>
    </row>
    <row r="2703" spans="2:6" ht="15.75">
      <c r="B2703" s="188"/>
      <c r="C2703" s="188"/>
      <c r="D2703" s="203"/>
      <c r="E2703" s="203"/>
      <c r="F2703" s="203"/>
    </row>
    <row r="2704" spans="2:6" ht="15.75">
      <c r="B2704" s="188"/>
      <c r="C2704" s="188"/>
      <c r="D2704" s="203"/>
      <c r="E2704" s="203"/>
      <c r="F2704" s="203"/>
    </row>
    <row r="2705" spans="2:6" ht="15.75">
      <c r="B2705" s="188"/>
      <c r="C2705" s="188"/>
      <c r="D2705" s="203"/>
      <c r="E2705" s="203"/>
      <c r="F2705" s="203"/>
    </row>
    <row r="2706" spans="2:6" ht="15.75">
      <c r="B2706" s="188"/>
      <c r="C2706" s="188"/>
      <c r="D2706" s="203"/>
      <c r="E2706" s="203"/>
      <c r="F2706" s="203"/>
    </row>
    <row r="2707" spans="2:6" ht="15.75">
      <c r="B2707" s="188"/>
      <c r="C2707" s="188"/>
      <c r="D2707" s="203"/>
      <c r="E2707" s="203"/>
      <c r="F2707" s="203"/>
    </row>
    <row r="2708" spans="2:6" ht="15.75">
      <c r="B2708" s="188"/>
      <c r="C2708" s="188"/>
      <c r="D2708" s="203"/>
      <c r="E2708" s="203"/>
      <c r="F2708" s="203"/>
    </row>
    <row r="2709" spans="2:6" ht="15.75">
      <c r="B2709" s="188"/>
      <c r="C2709" s="188"/>
      <c r="D2709" s="203"/>
      <c r="E2709" s="203"/>
      <c r="F2709" s="203"/>
    </row>
    <row r="2710" spans="2:6" ht="15.75">
      <c r="B2710" s="188"/>
      <c r="C2710" s="188"/>
      <c r="D2710" s="203"/>
      <c r="E2710" s="203"/>
      <c r="F2710" s="203"/>
    </row>
    <row r="2711" spans="2:6" ht="15.75">
      <c r="B2711" s="188"/>
      <c r="C2711" s="188"/>
      <c r="D2711" s="203"/>
      <c r="E2711" s="203"/>
      <c r="F2711" s="203"/>
    </row>
    <row r="2712" spans="2:6" ht="15.75">
      <c r="B2712" s="188"/>
      <c r="C2712" s="188"/>
      <c r="D2712" s="203"/>
      <c r="E2712" s="203"/>
      <c r="F2712" s="203"/>
    </row>
    <row r="2713" spans="2:6" ht="15.75">
      <c r="B2713" s="188"/>
      <c r="C2713" s="188"/>
      <c r="D2713" s="203"/>
      <c r="E2713" s="203"/>
      <c r="F2713" s="203"/>
    </row>
    <row r="2714" spans="2:6" ht="15.75">
      <c r="B2714" s="188"/>
      <c r="C2714" s="188"/>
      <c r="D2714" s="203"/>
      <c r="E2714" s="203"/>
      <c r="F2714" s="203"/>
    </row>
    <row r="2715" spans="2:6" ht="15.75">
      <c r="B2715" s="188"/>
      <c r="C2715" s="188"/>
      <c r="D2715" s="203"/>
      <c r="E2715" s="203"/>
      <c r="F2715" s="203"/>
    </row>
    <row r="2716" spans="2:6" ht="15.75">
      <c r="B2716" s="188"/>
      <c r="C2716" s="188"/>
      <c r="D2716" s="203"/>
      <c r="E2716" s="203"/>
      <c r="F2716" s="203"/>
    </row>
    <row r="2717" spans="2:6" ht="15.75">
      <c r="B2717" s="188"/>
      <c r="C2717" s="188"/>
      <c r="D2717" s="203"/>
      <c r="E2717" s="203"/>
      <c r="F2717" s="203"/>
    </row>
    <row r="2718" spans="2:6" ht="15.75">
      <c r="B2718" s="188"/>
      <c r="C2718" s="188"/>
      <c r="D2718" s="203"/>
      <c r="E2718" s="203"/>
      <c r="F2718" s="203"/>
    </row>
    <row r="2719" spans="2:6" ht="15.75">
      <c r="B2719" s="188"/>
      <c r="C2719" s="188"/>
      <c r="D2719" s="203"/>
      <c r="E2719" s="203"/>
      <c r="F2719" s="203"/>
    </row>
    <row r="2720" spans="2:6" ht="15.75">
      <c r="B2720" s="188"/>
      <c r="C2720" s="188"/>
      <c r="D2720" s="203"/>
      <c r="E2720" s="203"/>
      <c r="F2720" s="203"/>
    </row>
    <row r="2721" spans="2:6" ht="15.75">
      <c r="B2721" s="188"/>
      <c r="C2721" s="188"/>
      <c r="D2721" s="203"/>
      <c r="E2721" s="203"/>
      <c r="F2721" s="203"/>
    </row>
    <row r="2722" spans="2:6" ht="15.75">
      <c r="B2722" s="188"/>
      <c r="C2722" s="188"/>
      <c r="D2722" s="203"/>
      <c r="E2722" s="203"/>
      <c r="F2722" s="203"/>
    </row>
    <row r="2723" spans="2:6" ht="15.75">
      <c r="B2723" s="188"/>
      <c r="C2723" s="188"/>
      <c r="D2723" s="203"/>
      <c r="E2723" s="203"/>
      <c r="F2723" s="203"/>
    </row>
    <row r="2724" spans="2:6" ht="15.75">
      <c r="B2724" s="188"/>
      <c r="C2724" s="188"/>
      <c r="D2724" s="203"/>
      <c r="E2724" s="203"/>
      <c r="F2724" s="203"/>
    </row>
    <row r="2725" spans="2:6" ht="15.75">
      <c r="B2725" s="188"/>
      <c r="C2725" s="188"/>
      <c r="D2725" s="203"/>
      <c r="E2725" s="203"/>
      <c r="F2725" s="203"/>
    </row>
    <row r="2726" spans="2:6" ht="15.75">
      <c r="B2726" s="188"/>
      <c r="C2726" s="188"/>
      <c r="D2726" s="203"/>
      <c r="E2726" s="203"/>
      <c r="F2726" s="203"/>
    </row>
    <row r="2727" spans="2:6" ht="15.75">
      <c r="B2727" s="188"/>
      <c r="C2727" s="188"/>
      <c r="D2727" s="203"/>
      <c r="E2727" s="203"/>
      <c r="F2727" s="203"/>
    </row>
    <row r="2728" spans="2:6" ht="15.75">
      <c r="B2728" s="188"/>
      <c r="C2728" s="188"/>
      <c r="D2728" s="203"/>
      <c r="E2728" s="203"/>
      <c r="F2728" s="203"/>
    </row>
    <row r="2729" spans="2:6" ht="15.75">
      <c r="B2729" s="188"/>
      <c r="C2729" s="188"/>
      <c r="D2729" s="203"/>
      <c r="E2729" s="203"/>
      <c r="F2729" s="203"/>
    </row>
    <row r="2730" spans="2:6" ht="15.75">
      <c r="B2730" s="188"/>
      <c r="C2730" s="188"/>
      <c r="D2730" s="203"/>
      <c r="E2730" s="203"/>
      <c r="F2730" s="203"/>
    </row>
    <row r="2731" spans="2:6" ht="15.75">
      <c r="B2731" s="188"/>
      <c r="C2731" s="188"/>
      <c r="D2731" s="203"/>
      <c r="E2731" s="203"/>
      <c r="F2731" s="203"/>
    </row>
    <row r="2732" spans="2:6" ht="15.75">
      <c r="B2732" s="188"/>
      <c r="C2732" s="188"/>
      <c r="D2732" s="203"/>
      <c r="E2732" s="203"/>
      <c r="F2732" s="203"/>
    </row>
    <row r="2733" spans="2:6" ht="15.75">
      <c r="B2733" s="188"/>
      <c r="C2733" s="188"/>
      <c r="D2733" s="203"/>
      <c r="E2733" s="203"/>
      <c r="F2733" s="203"/>
    </row>
    <row r="2734" spans="2:6" ht="15.75">
      <c r="B2734" s="188"/>
      <c r="C2734" s="188"/>
      <c r="D2734" s="203"/>
      <c r="E2734" s="203"/>
      <c r="F2734" s="203"/>
    </row>
    <row r="2735" spans="2:6" ht="15.75">
      <c r="B2735" s="188"/>
      <c r="C2735" s="188"/>
      <c r="D2735" s="203"/>
      <c r="E2735" s="203"/>
      <c r="F2735" s="203"/>
    </row>
    <row r="2736" spans="2:6" ht="15.75">
      <c r="B2736" s="188"/>
      <c r="C2736" s="188"/>
      <c r="D2736" s="203"/>
      <c r="E2736" s="203"/>
      <c r="F2736" s="203"/>
    </row>
    <row r="2737" spans="2:6" ht="15.75">
      <c r="B2737" s="188"/>
      <c r="C2737" s="188"/>
      <c r="D2737" s="203"/>
      <c r="E2737" s="203"/>
      <c r="F2737" s="203"/>
    </row>
    <row r="2738" spans="2:6" ht="15.75">
      <c r="B2738" s="188"/>
      <c r="C2738" s="188"/>
      <c r="D2738" s="203"/>
      <c r="E2738" s="203"/>
      <c r="F2738" s="203"/>
    </row>
    <row r="2739" spans="2:6" ht="15.75">
      <c r="B2739" s="188"/>
      <c r="C2739" s="188"/>
      <c r="D2739" s="203"/>
      <c r="E2739" s="203"/>
      <c r="F2739" s="203"/>
    </row>
    <row r="2740" spans="2:6" ht="15.75">
      <c r="B2740" s="188"/>
      <c r="C2740" s="188"/>
      <c r="D2740" s="203"/>
      <c r="E2740" s="203"/>
      <c r="F2740" s="203"/>
    </row>
    <row r="2741" spans="2:6" ht="15.75">
      <c r="B2741" s="188"/>
      <c r="C2741" s="188"/>
      <c r="D2741" s="203"/>
      <c r="E2741" s="203"/>
      <c r="F2741" s="203"/>
    </row>
    <row r="2742" spans="2:6" ht="15.75">
      <c r="B2742" s="188"/>
      <c r="C2742" s="188"/>
      <c r="D2742" s="203"/>
      <c r="E2742" s="203"/>
      <c r="F2742" s="203"/>
    </row>
    <row r="2743" spans="2:6" ht="15.75">
      <c r="B2743" s="188"/>
      <c r="C2743" s="188"/>
      <c r="D2743" s="203"/>
      <c r="E2743" s="203"/>
      <c r="F2743" s="203"/>
    </row>
    <row r="2744" spans="2:6" ht="15.75">
      <c r="B2744" s="188"/>
      <c r="C2744" s="188"/>
      <c r="D2744" s="203"/>
      <c r="E2744" s="203"/>
      <c r="F2744" s="203"/>
    </row>
    <row r="2745" spans="2:6" ht="15.75">
      <c r="B2745" s="188"/>
      <c r="C2745" s="188"/>
      <c r="D2745" s="203"/>
      <c r="E2745" s="203"/>
      <c r="F2745" s="203"/>
    </row>
    <row r="2746" spans="2:6" ht="15.75">
      <c r="B2746" s="188"/>
      <c r="C2746" s="188"/>
      <c r="D2746" s="203"/>
      <c r="E2746" s="203"/>
      <c r="F2746" s="203"/>
    </row>
    <row r="2747" spans="2:6" ht="15.75">
      <c r="B2747" s="188"/>
      <c r="C2747" s="188"/>
      <c r="D2747" s="203"/>
      <c r="E2747" s="203"/>
      <c r="F2747" s="203"/>
    </row>
    <row r="2748" spans="2:6" ht="15.75">
      <c r="B2748" s="188"/>
      <c r="C2748" s="188"/>
      <c r="D2748" s="203"/>
      <c r="E2748" s="203"/>
      <c r="F2748" s="203"/>
    </row>
    <row r="2749" spans="2:6" ht="15.75">
      <c r="B2749" s="188"/>
      <c r="C2749" s="188"/>
      <c r="D2749" s="203"/>
      <c r="E2749" s="203"/>
      <c r="F2749" s="203"/>
    </row>
    <row r="2750" spans="2:6" ht="15.75">
      <c r="B2750" s="188"/>
      <c r="C2750" s="188"/>
      <c r="D2750" s="203"/>
      <c r="E2750" s="203"/>
      <c r="F2750" s="203"/>
    </row>
    <row r="2751" spans="2:6" ht="15.75">
      <c r="B2751" s="188"/>
      <c r="C2751" s="188"/>
      <c r="D2751" s="203"/>
      <c r="E2751" s="203"/>
      <c r="F2751" s="203"/>
    </row>
    <row r="2752" spans="2:6" ht="15.75">
      <c r="B2752" s="188"/>
      <c r="C2752" s="188"/>
      <c r="D2752" s="203"/>
      <c r="E2752" s="203"/>
      <c r="F2752" s="203"/>
    </row>
    <row r="2753" spans="2:6" ht="15.75">
      <c r="B2753" s="188"/>
      <c r="C2753" s="188"/>
      <c r="D2753" s="203"/>
      <c r="E2753" s="203"/>
      <c r="F2753" s="203"/>
    </row>
    <row r="2754" spans="2:6" ht="15.75">
      <c r="B2754" s="188"/>
      <c r="C2754" s="188"/>
      <c r="D2754" s="203"/>
      <c r="E2754" s="203"/>
      <c r="F2754" s="203"/>
    </row>
    <row r="2755" spans="2:6" ht="15.75">
      <c r="B2755" s="188"/>
      <c r="C2755" s="188"/>
      <c r="D2755" s="203"/>
      <c r="E2755" s="203"/>
      <c r="F2755" s="203"/>
    </row>
    <row r="2756" spans="2:6" ht="15.75">
      <c r="B2756" s="188"/>
      <c r="C2756" s="188"/>
      <c r="D2756" s="203"/>
      <c r="E2756" s="203"/>
      <c r="F2756" s="203"/>
    </row>
    <row r="2757" spans="2:6" ht="15.75">
      <c r="B2757" s="188"/>
      <c r="C2757" s="188"/>
      <c r="D2757" s="203"/>
      <c r="E2757" s="203"/>
      <c r="F2757" s="203"/>
    </row>
    <row r="2758" spans="2:6" ht="15.75">
      <c r="B2758" s="188"/>
      <c r="C2758" s="188"/>
      <c r="D2758" s="203"/>
      <c r="E2758" s="203"/>
      <c r="F2758" s="203"/>
    </row>
    <row r="2759" spans="2:6" ht="15.75">
      <c r="B2759" s="188"/>
      <c r="C2759" s="188"/>
      <c r="D2759" s="203"/>
      <c r="E2759" s="203"/>
      <c r="F2759" s="203"/>
    </row>
    <row r="2760" spans="2:6" ht="15.75">
      <c r="B2760" s="188"/>
      <c r="C2760" s="188"/>
      <c r="D2760" s="203"/>
      <c r="E2760" s="203"/>
      <c r="F2760" s="203"/>
    </row>
    <row r="2761" spans="2:6" ht="15.75">
      <c r="B2761" s="188"/>
      <c r="C2761" s="188"/>
      <c r="D2761" s="203"/>
      <c r="E2761" s="203"/>
      <c r="F2761" s="203"/>
    </row>
    <row r="2762" spans="2:6" ht="15.75">
      <c r="B2762" s="188"/>
      <c r="C2762" s="188"/>
      <c r="D2762" s="203"/>
      <c r="E2762" s="203"/>
      <c r="F2762" s="203"/>
    </row>
    <row r="2763" spans="2:6" ht="15.75">
      <c r="B2763" s="188"/>
      <c r="C2763" s="188"/>
      <c r="D2763" s="203"/>
      <c r="E2763" s="203"/>
      <c r="F2763" s="203"/>
    </row>
    <row r="2764" spans="2:6" ht="15.75">
      <c r="B2764" s="188"/>
      <c r="C2764" s="188"/>
      <c r="D2764" s="203"/>
      <c r="E2764" s="203"/>
      <c r="F2764" s="203"/>
    </row>
    <row r="2765" spans="2:6" ht="15.75">
      <c r="B2765" s="188"/>
      <c r="C2765" s="188"/>
      <c r="D2765" s="203"/>
      <c r="E2765" s="203"/>
      <c r="F2765" s="203"/>
    </row>
    <row r="2766" spans="2:6" ht="15.75">
      <c r="B2766" s="188"/>
      <c r="C2766" s="188"/>
      <c r="D2766" s="203"/>
      <c r="E2766" s="203"/>
      <c r="F2766" s="203"/>
    </row>
    <row r="2767" spans="2:6" ht="15.75">
      <c r="B2767" s="188"/>
      <c r="C2767" s="188"/>
      <c r="D2767" s="203"/>
      <c r="E2767" s="203"/>
      <c r="F2767" s="203"/>
    </row>
    <row r="2768" spans="2:6" ht="15.75">
      <c r="B2768" s="188"/>
      <c r="C2768" s="188"/>
      <c r="D2768" s="203"/>
      <c r="E2768" s="203"/>
      <c r="F2768" s="203"/>
    </row>
    <row r="2769" spans="2:6" ht="15.75">
      <c r="B2769" s="188"/>
      <c r="C2769" s="188"/>
      <c r="D2769" s="203"/>
      <c r="E2769" s="203"/>
      <c r="F2769" s="203"/>
    </row>
    <row r="2770" spans="2:6" ht="15.75">
      <c r="B2770" s="188"/>
      <c r="C2770" s="188"/>
      <c r="D2770" s="203"/>
      <c r="E2770" s="203"/>
      <c r="F2770" s="203"/>
    </row>
    <row r="2771" spans="2:6" ht="15.75">
      <c r="B2771" s="188"/>
      <c r="C2771" s="188"/>
      <c r="D2771" s="203"/>
      <c r="E2771" s="203"/>
      <c r="F2771" s="203"/>
    </row>
    <row r="2772" spans="2:6" ht="15.75">
      <c r="B2772" s="188"/>
      <c r="C2772" s="188"/>
      <c r="D2772" s="203"/>
      <c r="E2772" s="203"/>
      <c r="F2772" s="203"/>
    </row>
    <row r="2773" spans="2:6" ht="15.75">
      <c r="B2773" s="188"/>
      <c r="C2773" s="188"/>
      <c r="D2773" s="203"/>
      <c r="E2773" s="203"/>
      <c r="F2773" s="203"/>
    </row>
    <row r="2774" spans="2:6" ht="15.75">
      <c r="B2774" s="188"/>
      <c r="C2774" s="188"/>
      <c r="D2774" s="203"/>
      <c r="E2774" s="203"/>
      <c r="F2774" s="203"/>
    </row>
    <row r="2775" spans="2:6" ht="15.75">
      <c r="B2775" s="188"/>
      <c r="C2775" s="188"/>
      <c r="D2775" s="203"/>
      <c r="E2775" s="203"/>
      <c r="F2775" s="203"/>
    </row>
    <row r="2776" spans="2:6" ht="15.75">
      <c r="B2776" s="188"/>
      <c r="C2776" s="188"/>
      <c r="D2776" s="203"/>
      <c r="E2776" s="203"/>
      <c r="F2776" s="203"/>
    </row>
    <row r="2777" spans="2:6" ht="15.75">
      <c r="B2777" s="188"/>
      <c r="C2777" s="188"/>
      <c r="D2777" s="203"/>
      <c r="E2777" s="203"/>
      <c r="F2777" s="203"/>
    </row>
    <row r="2778" spans="2:6" ht="15.75">
      <c r="B2778" s="188"/>
      <c r="C2778" s="188"/>
      <c r="D2778" s="203"/>
      <c r="E2778" s="203"/>
      <c r="F2778" s="203"/>
    </row>
    <row r="2779" spans="2:6" ht="15.75">
      <c r="B2779" s="188"/>
      <c r="C2779" s="188"/>
      <c r="D2779" s="203"/>
      <c r="E2779" s="203"/>
      <c r="F2779" s="203"/>
    </row>
    <row r="2780" spans="2:6" ht="15.75">
      <c r="B2780" s="188"/>
      <c r="C2780" s="188"/>
      <c r="D2780" s="203"/>
      <c r="E2780" s="203"/>
      <c r="F2780" s="203"/>
    </row>
    <row r="2781" spans="2:6" ht="15.75">
      <c r="B2781" s="188"/>
      <c r="C2781" s="188"/>
      <c r="D2781" s="203"/>
      <c r="E2781" s="203"/>
      <c r="F2781" s="203"/>
    </row>
    <row r="2782" spans="2:6" ht="15.75">
      <c r="B2782" s="188"/>
      <c r="C2782" s="188"/>
      <c r="D2782" s="203"/>
      <c r="E2782" s="203"/>
      <c r="F2782" s="203"/>
    </row>
    <row r="2783" spans="2:6" ht="15.75">
      <c r="B2783" s="188"/>
      <c r="C2783" s="188"/>
      <c r="D2783" s="203"/>
      <c r="E2783" s="203"/>
      <c r="F2783" s="203"/>
    </row>
    <row r="2784" spans="2:6" ht="15.75">
      <c r="B2784" s="188"/>
      <c r="C2784" s="188"/>
      <c r="D2784" s="203"/>
      <c r="E2784" s="203"/>
      <c r="F2784" s="203"/>
    </row>
    <row r="2785" spans="2:6" ht="15.75">
      <c r="B2785" s="188"/>
      <c r="C2785" s="188"/>
      <c r="D2785" s="203"/>
      <c r="E2785" s="203"/>
      <c r="F2785" s="203"/>
    </row>
    <row r="2786" spans="2:6" ht="15.75">
      <c r="B2786" s="188"/>
      <c r="C2786" s="188"/>
      <c r="D2786" s="203"/>
      <c r="E2786" s="203"/>
      <c r="F2786" s="203"/>
    </row>
    <row r="2787" spans="2:6" ht="15.75">
      <c r="B2787" s="188"/>
      <c r="C2787" s="188"/>
      <c r="D2787" s="203"/>
      <c r="E2787" s="203"/>
      <c r="F2787" s="203"/>
    </row>
    <row r="2788" spans="2:6" ht="15.75">
      <c r="B2788" s="188"/>
      <c r="C2788" s="188"/>
      <c r="D2788" s="203"/>
      <c r="E2788" s="203"/>
      <c r="F2788" s="203"/>
    </row>
    <row r="2789" spans="2:6" ht="15.75">
      <c r="B2789" s="188"/>
      <c r="C2789" s="188"/>
      <c r="D2789" s="203"/>
      <c r="E2789" s="203"/>
      <c r="F2789" s="203"/>
    </row>
    <row r="2790" spans="2:6" ht="15.75">
      <c r="B2790" s="188"/>
      <c r="C2790" s="188"/>
      <c r="D2790" s="203"/>
      <c r="E2790" s="203"/>
      <c r="F2790" s="203"/>
    </row>
    <row r="2791" spans="2:6" ht="15.75">
      <c r="B2791" s="188"/>
      <c r="C2791" s="188"/>
      <c r="D2791" s="203"/>
      <c r="E2791" s="203"/>
      <c r="F2791" s="203"/>
    </row>
    <row r="2792" spans="2:6" ht="15.75">
      <c r="B2792" s="188"/>
      <c r="C2792" s="188"/>
      <c r="D2792" s="203"/>
      <c r="E2792" s="203"/>
      <c r="F2792" s="203"/>
    </row>
    <row r="2793" spans="2:6" ht="15.75">
      <c r="B2793" s="188"/>
      <c r="C2793" s="188"/>
      <c r="D2793" s="203"/>
      <c r="E2793" s="203"/>
      <c r="F2793" s="203"/>
    </row>
    <row r="2794" spans="2:6" ht="15.75">
      <c r="B2794" s="188"/>
      <c r="C2794" s="188"/>
      <c r="D2794" s="203"/>
      <c r="E2794" s="203"/>
      <c r="F2794" s="203"/>
    </row>
    <row r="2795" spans="2:6" ht="15.75">
      <c r="B2795" s="188"/>
      <c r="C2795" s="188"/>
      <c r="D2795" s="203"/>
      <c r="E2795" s="203"/>
      <c r="F2795" s="203"/>
    </row>
    <row r="2796" spans="2:6" ht="15.75">
      <c r="B2796" s="188"/>
      <c r="C2796" s="188"/>
      <c r="D2796" s="203"/>
      <c r="E2796" s="203"/>
      <c r="F2796" s="203"/>
    </row>
    <row r="2797" spans="2:6" ht="15.75">
      <c r="B2797" s="188"/>
      <c r="C2797" s="188"/>
      <c r="D2797" s="203"/>
      <c r="E2797" s="203"/>
      <c r="F2797" s="203"/>
    </row>
    <row r="2798" spans="2:6" ht="15.75">
      <c r="B2798" s="188"/>
      <c r="C2798" s="188"/>
      <c r="D2798" s="203"/>
      <c r="E2798" s="203"/>
      <c r="F2798" s="203"/>
    </row>
    <row r="2799" spans="2:6" ht="15.75">
      <c r="B2799" s="188"/>
      <c r="C2799" s="188"/>
      <c r="D2799" s="203"/>
      <c r="E2799" s="203"/>
      <c r="F2799" s="203"/>
    </row>
    <row r="2800" spans="2:6" ht="15.75">
      <c r="B2800" s="188"/>
      <c r="C2800" s="188"/>
      <c r="D2800" s="203"/>
      <c r="E2800" s="203"/>
      <c r="F2800" s="203"/>
    </row>
    <row r="2801" spans="2:6" ht="15.75">
      <c r="B2801" s="188"/>
      <c r="C2801" s="188"/>
      <c r="D2801" s="203"/>
      <c r="E2801" s="203"/>
      <c r="F2801" s="203"/>
    </row>
    <row r="2802" spans="2:6" ht="15.75">
      <c r="B2802" s="188"/>
      <c r="C2802" s="188"/>
      <c r="D2802" s="203"/>
      <c r="E2802" s="203"/>
      <c r="F2802" s="203"/>
    </row>
    <row r="2803" spans="2:6" ht="15.75">
      <c r="B2803" s="188"/>
      <c r="C2803" s="188"/>
      <c r="D2803" s="203"/>
      <c r="E2803" s="203"/>
      <c r="F2803" s="203"/>
    </row>
    <row r="2804" spans="2:6" ht="15.75">
      <c r="B2804" s="188"/>
      <c r="C2804" s="188"/>
      <c r="D2804" s="203"/>
      <c r="E2804" s="203"/>
      <c r="F2804" s="203"/>
    </row>
    <row r="2805" spans="2:6" ht="15.75">
      <c r="B2805" s="188"/>
      <c r="C2805" s="188"/>
      <c r="D2805" s="203"/>
      <c r="E2805" s="203"/>
      <c r="F2805" s="203"/>
    </row>
    <row r="2806" spans="2:6" ht="15.75">
      <c r="B2806" s="188"/>
      <c r="C2806" s="188"/>
      <c r="D2806" s="203"/>
      <c r="E2806" s="203"/>
      <c r="F2806" s="203"/>
    </row>
    <row r="2807" spans="2:6" ht="15.75">
      <c r="B2807" s="188"/>
      <c r="C2807" s="188"/>
      <c r="D2807" s="203"/>
      <c r="E2807" s="203"/>
      <c r="F2807" s="203"/>
    </row>
    <row r="2808" spans="2:6" ht="15.75">
      <c r="B2808" s="188"/>
      <c r="C2808" s="188"/>
      <c r="D2808" s="203"/>
      <c r="E2808" s="203"/>
      <c r="F2808" s="203"/>
    </row>
    <row r="2809" spans="2:6" ht="15.75">
      <c r="B2809" s="188"/>
      <c r="C2809" s="188"/>
      <c r="D2809" s="203"/>
      <c r="E2809" s="203"/>
      <c r="F2809" s="203"/>
    </row>
    <row r="2810" spans="2:6" ht="15.75">
      <c r="B2810" s="188"/>
      <c r="C2810" s="188"/>
      <c r="D2810" s="203"/>
      <c r="E2810" s="203"/>
      <c r="F2810" s="203"/>
    </row>
    <row r="2811" spans="2:6" ht="15.75">
      <c r="B2811" s="188"/>
      <c r="C2811" s="188"/>
      <c r="D2811" s="203"/>
      <c r="E2811" s="203"/>
      <c r="F2811" s="203"/>
    </row>
    <row r="2812" spans="2:6" ht="15.75">
      <c r="B2812" s="188"/>
      <c r="C2812" s="188"/>
      <c r="D2812" s="203"/>
      <c r="E2812" s="203"/>
      <c r="F2812" s="203"/>
    </row>
    <row r="2813" spans="2:6" ht="15.75">
      <c r="B2813" s="188"/>
      <c r="C2813" s="188"/>
      <c r="D2813" s="203"/>
      <c r="E2813" s="203"/>
      <c r="F2813" s="203"/>
    </row>
    <row r="2814" spans="2:6" ht="15.75">
      <c r="B2814" s="188"/>
      <c r="C2814" s="188"/>
      <c r="D2814" s="203"/>
      <c r="E2814" s="203"/>
      <c r="F2814" s="203"/>
    </row>
    <row r="2815" spans="2:6" ht="15.75">
      <c r="B2815" s="188"/>
      <c r="C2815" s="188"/>
      <c r="D2815" s="203"/>
      <c r="E2815" s="203"/>
      <c r="F2815" s="203"/>
    </row>
    <row r="2816" spans="2:6" ht="15.75">
      <c r="B2816" s="188"/>
      <c r="C2816" s="188"/>
      <c r="D2816" s="203"/>
      <c r="E2816" s="203"/>
      <c r="F2816" s="203"/>
    </row>
    <row r="2817" spans="2:6" ht="15.75">
      <c r="B2817" s="188"/>
      <c r="C2817" s="188"/>
      <c r="D2817" s="203"/>
      <c r="E2817" s="203"/>
      <c r="F2817" s="203"/>
    </row>
    <row r="2818" spans="2:6" ht="15.75">
      <c r="B2818" s="188"/>
      <c r="C2818" s="188"/>
      <c r="D2818" s="203"/>
      <c r="E2818" s="203"/>
      <c r="F2818" s="203"/>
    </row>
    <row r="2819" spans="2:6" ht="15.75">
      <c r="B2819" s="188"/>
      <c r="C2819" s="188"/>
      <c r="D2819" s="203"/>
      <c r="E2819" s="203"/>
      <c r="F2819" s="203"/>
    </row>
    <row r="2820" spans="2:6" ht="15.75">
      <c r="B2820" s="188"/>
      <c r="C2820" s="188"/>
      <c r="D2820" s="203"/>
      <c r="E2820" s="203"/>
      <c r="F2820" s="203"/>
    </row>
    <row r="2821" spans="2:6" ht="15.75">
      <c r="B2821" s="188"/>
      <c r="C2821" s="188"/>
      <c r="D2821" s="203"/>
      <c r="E2821" s="203"/>
      <c r="F2821" s="203"/>
    </row>
    <row r="2822" spans="2:6" ht="15.75">
      <c r="B2822" s="188"/>
      <c r="C2822" s="188"/>
      <c r="D2822" s="203"/>
      <c r="E2822" s="203"/>
      <c r="F2822" s="203"/>
    </row>
    <row r="2823" spans="2:6" ht="15.75">
      <c r="B2823" s="188"/>
      <c r="C2823" s="188"/>
      <c r="D2823" s="203"/>
      <c r="E2823" s="203"/>
      <c r="F2823" s="203"/>
    </row>
    <row r="2824" spans="2:6" ht="15.75">
      <c r="B2824" s="188"/>
      <c r="C2824" s="188"/>
      <c r="D2824" s="203"/>
      <c r="E2824" s="203"/>
      <c r="F2824" s="203"/>
    </row>
    <row r="2825" spans="2:6" ht="15.75">
      <c r="B2825" s="188"/>
      <c r="C2825" s="188"/>
      <c r="D2825" s="203"/>
      <c r="E2825" s="203"/>
      <c r="F2825" s="203"/>
    </row>
    <row r="2826" spans="2:6" ht="15.75">
      <c r="B2826" s="188"/>
      <c r="C2826" s="188"/>
      <c r="D2826" s="203"/>
      <c r="E2826" s="203"/>
      <c r="F2826" s="203"/>
    </row>
    <row r="2827" spans="2:6" ht="15.75">
      <c r="B2827" s="188"/>
      <c r="C2827" s="188"/>
      <c r="D2827" s="203"/>
      <c r="E2827" s="203"/>
      <c r="F2827" s="203"/>
    </row>
    <row r="2828" spans="2:6" ht="15.75">
      <c r="B2828" s="188"/>
      <c r="C2828" s="188"/>
      <c r="D2828" s="203"/>
      <c r="E2828" s="203"/>
      <c r="F2828" s="203"/>
    </row>
    <row r="2829" spans="2:6" ht="15.75">
      <c r="B2829" s="188"/>
      <c r="C2829" s="188"/>
      <c r="D2829" s="203"/>
      <c r="E2829" s="203"/>
      <c r="F2829" s="203"/>
    </row>
    <row r="2830" spans="2:6" ht="15.75">
      <c r="B2830" s="188"/>
      <c r="C2830" s="188"/>
      <c r="D2830" s="203"/>
      <c r="E2830" s="203"/>
      <c r="F2830" s="203"/>
    </row>
    <row r="2831" spans="2:6" ht="15.75">
      <c r="B2831" s="188"/>
      <c r="C2831" s="188"/>
      <c r="D2831" s="203"/>
      <c r="E2831" s="203"/>
      <c r="F2831" s="203"/>
    </row>
    <row r="2832" spans="2:6" ht="15.75">
      <c r="B2832" s="188"/>
      <c r="C2832" s="188"/>
      <c r="D2832" s="203"/>
      <c r="E2832" s="203"/>
      <c r="F2832" s="203"/>
    </row>
    <row r="2833" spans="2:6" ht="15.75">
      <c r="B2833" s="188"/>
      <c r="C2833" s="188"/>
      <c r="D2833" s="203"/>
      <c r="E2833" s="203"/>
      <c r="F2833" s="203"/>
    </row>
    <row r="2834" spans="2:6" ht="15.75">
      <c r="B2834" s="188"/>
      <c r="C2834" s="188"/>
      <c r="D2834" s="203"/>
      <c r="E2834" s="203"/>
      <c r="F2834" s="203"/>
    </row>
    <row r="2835" spans="2:6" ht="15.75">
      <c r="B2835" s="188"/>
      <c r="C2835" s="188"/>
      <c r="D2835" s="203"/>
      <c r="E2835" s="203"/>
      <c r="F2835" s="203"/>
    </row>
    <row r="2836" spans="2:6" ht="15.75">
      <c r="B2836" s="188"/>
      <c r="C2836" s="188"/>
      <c r="D2836" s="203"/>
      <c r="E2836" s="203"/>
      <c r="F2836" s="203"/>
    </row>
    <row r="2837" spans="2:6" ht="15.75">
      <c r="B2837" s="188"/>
      <c r="C2837" s="188"/>
      <c r="D2837" s="203"/>
      <c r="E2837" s="203"/>
      <c r="F2837" s="203"/>
    </row>
    <row r="2838" spans="2:6" ht="15.75">
      <c r="B2838" s="188"/>
      <c r="C2838" s="188"/>
      <c r="D2838" s="203"/>
      <c r="E2838" s="203"/>
      <c r="F2838" s="203"/>
    </row>
    <row r="2839" spans="2:6" ht="15.75">
      <c r="B2839" s="188"/>
      <c r="C2839" s="188"/>
      <c r="D2839" s="203"/>
      <c r="E2839" s="203"/>
      <c r="F2839" s="203"/>
    </row>
    <row r="2840" spans="2:6" ht="15.75">
      <c r="B2840" s="188"/>
      <c r="C2840" s="188"/>
      <c r="D2840" s="203"/>
      <c r="E2840" s="203"/>
      <c r="F2840" s="203"/>
    </row>
    <row r="2841" spans="2:6" ht="15.75">
      <c r="B2841" s="188"/>
      <c r="C2841" s="188"/>
      <c r="D2841" s="203"/>
      <c r="E2841" s="203"/>
      <c r="F2841" s="203"/>
    </row>
    <row r="2842" spans="2:6" ht="15.75">
      <c r="B2842" s="188"/>
      <c r="C2842" s="188"/>
      <c r="D2842" s="203"/>
      <c r="E2842" s="203"/>
      <c r="F2842" s="203"/>
    </row>
    <row r="2843" spans="2:6" ht="15.75">
      <c r="B2843" s="188"/>
      <c r="C2843" s="188"/>
      <c r="D2843" s="203"/>
      <c r="E2843" s="203"/>
      <c r="F2843" s="203"/>
    </row>
    <row r="2844" spans="2:6" ht="15.75">
      <c r="B2844" s="188"/>
      <c r="C2844" s="188"/>
      <c r="D2844" s="203"/>
      <c r="E2844" s="203"/>
      <c r="F2844" s="203"/>
    </row>
    <row r="2845" spans="2:6" ht="15.75">
      <c r="B2845" s="188"/>
      <c r="C2845" s="188"/>
      <c r="D2845" s="203"/>
      <c r="E2845" s="203"/>
      <c r="F2845" s="203"/>
    </row>
    <row r="2846" spans="2:6" ht="15.75">
      <c r="B2846" s="188"/>
      <c r="C2846" s="188"/>
      <c r="D2846" s="203"/>
      <c r="E2846" s="203"/>
      <c r="F2846" s="203"/>
    </row>
    <row r="2847" spans="2:6" ht="15.75">
      <c r="B2847" s="188"/>
      <c r="C2847" s="188"/>
      <c r="D2847" s="203"/>
      <c r="E2847" s="203"/>
      <c r="F2847" s="203"/>
    </row>
    <row r="2848" spans="2:6" ht="15.75">
      <c r="B2848" s="188"/>
      <c r="C2848" s="188"/>
      <c r="D2848" s="203"/>
      <c r="E2848" s="203"/>
      <c r="F2848" s="203"/>
    </row>
    <row r="2849" spans="2:6" ht="15.75">
      <c r="B2849" s="188"/>
      <c r="C2849" s="188"/>
      <c r="D2849" s="203"/>
      <c r="E2849" s="203"/>
      <c r="F2849" s="203"/>
    </row>
    <row r="2850" spans="2:6" ht="15.75">
      <c r="B2850" s="188"/>
      <c r="C2850" s="188"/>
      <c r="D2850" s="203"/>
      <c r="E2850" s="203"/>
      <c r="F2850" s="203"/>
    </row>
    <row r="2851" spans="2:6" ht="15.75">
      <c r="B2851" s="188"/>
      <c r="C2851" s="188"/>
      <c r="D2851" s="203"/>
      <c r="E2851" s="203"/>
      <c r="F2851" s="203"/>
    </row>
    <row r="2852" spans="2:6" ht="15.75">
      <c r="B2852" s="188"/>
      <c r="C2852" s="188"/>
      <c r="D2852" s="203"/>
      <c r="E2852" s="203"/>
      <c r="F2852" s="203"/>
    </row>
    <row r="2853" spans="2:6" ht="15.75">
      <c r="B2853" s="188"/>
      <c r="C2853" s="188"/>
      <c r="D2853" s="203"/>
      <c r="E2853" s="203"/>
      <c r="F2853" s="203"/>
    </row>
    <row r="2854" spans="2:6" ht="15.75">
      <c r="B2854" s="188"/>
      <c r="C2854" s="188"/>
      <c r="D2854" s="203"/>
      <c r="E2854" s="203"/>
      <c r="F2854" s="203"/>
    </row>
    <row r="2855" spans="2:6" ht="15.75">
      <c r="B2855" s="188"/>
      <c r="C2855" s="188"/>
      <c r="D2855" s="203"/>
      <c r="E2855" s="203"/>
      <c r="F2855" s="203"/>
    </row>
    <row r="2856" spans="2:6" ht="15.75">
      <c r="B2856" s="188"/>
      <c r="C2856" s="188"/>
      <c r="D2856" s="203"/>
      <c r="E2856" s="203"/>
      <c r="F2856" s="203"/>
    </row>
    <row r="2857" spans="2:6" ht="15.75">
      <c r="B2857" s="188"/>
      <c r="C2857" s="188"/>
      <c r="D2857" s="203"/>
      <c r="E2857" s="203"/>
      <c r="F2857" s="203"/>
    </row>
    <row r="2858" spans="2:6" ht="15.75">
      <c r="B2858" s="188"/>
      <c r="C2858" s="188"/>
      <c r="D2858" s="203"/>
      <c r="E2858" s="203"/>
      <c r="F2858" s="203"/>
    </row>
    <row r="2859" spans="2:6" ht="15.75">
      <c r="B2859" s="188"/>
      <c r="C2859" s="188"/>
      <c r="D2859" s="203"/>
      <c r="E2859" s="203"/>
      <c r="F2859" s="203"/>
    </row>
    <row r="2860" spans="2:6" ht="15.75">
      <c r="B2860" s="188"/>
      <c r="C2860" s="188"/>
      <c r="D2860" s="203"/>
      <c r="E2860" s="203"/>
      <c r="F2860" s="203"/>
    </row>
    <row r="2861" spans="2:6" ht="15.75">
      <c r="B2861" s="188"/>
      <c r="C2861" s="188"/>
      <c r="D2861" s="203"/>
      <c r="E2861" s="203"/>
      <c r="F2861" s="203"/>
    </row>
    <row r="2862" spans="2:6" ht="15.75">
      <c r="B2862" s="188"/>
      <c r="C2862" s="188"/>
      <c r="D2862" s="203"/>
      <c r="E2862" s="203"/>
      <c r="F2862" s="203"/>
    </row>
    <row r="2863" spans="2:6" ht="15.75">
      <c r="B2863" s="188"/>
      <c r="C2863" s="188"/>
      <c r="D2863" s="203"/>
      <c r="E2863" s="203"/>
      <c r="F2863" s="203"/>
    </row>
    <row r="2864" spans="2:6" ht="15.75">
      <c r="B2864" s="188"/>
      <c r="C2864" s="188"/>
      <c r="D2864" s="203"/>
      <c r="E2864" s="203"/>
      <c r="F2864" s="203"/>
    </row>
    <row r="2865" spans="2:6" ht="15.75">
      <c r="B2865" s="188"/>
      <c r="C2865" s="188"/>
      <c r="D2865" s="203"/>
      <c r="E2865" s="203"/>
      <c r="F2865" s="203"/>
    </row>
    <row r="2866" spans="2:6" ht="15.75">
      <c r="B2866" s="188"/>
      <c r="C2866" s="188"/>
      <c r="D2866" s="203"/>
      <c r="E2866" s="203"/>
      <c r="F2866" s="203"/>
    </row>
    <row r="2867" spans="2:6" ht="15.75">
      <c r="B2867" s="188"/>
      <c r="C2867" s="188"/>
      <c r="D2867" s="203"/>
      <c r="E2867" s="203"/>
      <c r="F2867" s="203"/>
    </row>
    <row r="2868" spans="2:6" ht="15.75">
      <c r="B2868" s="188"/>
      <c r="C2868" s="188"/>
      <c r="D2868" s="203"/>
      <c r="E2868" s="203"/>
      <c r="F2868" s="203"/>
    </row>
    <row r="2869" spans="2:6" ht="15.75">
      <c r="B2869" s="188"/>
      <c r="C2869" s="188"/>
      <c r="D2869" s="203"/>
      <c r="E2869" s="203"/>
      <c r="F2869" s="203"/>
    </row>
    <row r="2870" spans="2:6" ht="15.75">
      <c r="B2870" s="188"/>
      <c r="C2870" s="188"/>
      <c r="D2870" s="203"/>
      <c r="E2870" s="203"/>
      <c r="F2870" s="203"/>
    </row>
    <row r="2871" spans="2:6" ht="15.75">
      <c r="B2871" s="188"/>
      <c r="C2871" s="188"/>
      <c r="D2871" s="203"/>
      <c r="E2871" s="203"/>
      <c r="F2871" s="203"/>
    </row>
    <row r="2872" spans="2:6" ht="15.75">
      <c r="B2872" s="188"/>
      <c r="C2872" s="188"/>
      <c r="D2872" s="203"/>
      <c r="E2872" s="203"/>
      <c r="F2872" s="203"/>
    </row>
    <row r="2873" spans="2:6" ht="15.75">
      <c r="B2873" s="188"/>
      <c r="C2873" s="188"/>
      <c r="D2873" s="203"/>
      <c r="E2873" s="203"/>
      <c r="F2873" s="203"/>
    </row>
    <row r="2874" spans="2:6" ht="15.75">
      <c r="B2874" s="188"/>
      <c r="C2874" s="188"/>
      <c r="D2874" s="203"/>
      <c r="E2874" s="203"/>
      <c r="F2874" s="203"/>
    </row>
    <row r="2875" spans="2:6" ht="15.75">
      <c r="B2875" s="188"/>
      <c r="C2875" s="188"/>
      <c r="D2875" s="203"/>
      <c r="E2875" s="203"/>
      <c r="F2875" s="203"/>
    </row>
    <row r="2876" spans="2:6" ht="15.75">
      <c r="B2876" s="188"/>
      <c r="C2876" s="188"/>
      <c r="D2876" s="203"/>
      <c r="E2876" s="203"/>
      <c r="F2876" s="203"/>
    </row>
    <row r="2877" spans="2:6" ht="15.75">
      <c r="B2877" s="188"/>
      <c r="C2877" s="188"/>
      <c r="D2877" s="203"/>
      <c r="E2877" s="203"/>
      <c r="F2877" s="203"/>
    </row>
    <row r="2878" spans="2:6" ht="15.75">
      <c r="B2878" s="188"/>
      <c r="C2878" s="188"/>
      <c r="D2878" s="203"/>
      <c r="E2878" s="203"/>
      <c r="F2878" s="203"/>
    </row>
    <row r="2879" spans="2:6" ht="15.75">
      <c r="B2879" s="188"/>
      <c r="C2879" s="188"/>
      <c r="D2879" s="203"/>
      <c r="E2879" s="203"/>
      <c r="F2879" s="203"/>
    </row>
    <row r="2880" spans="2:6" ht="15.75">
      <c r="B2880" s="188"/>
      <c r="C2880" s="188"/>
      <c r="D2880" s="203"/>
      <c r="E2880" s="203"/>
      <c r="F2880" s="203"/>
    </row>
    <row r="2881" spans="2:6" ht="15.75">
      <c r="B2881" s="188"/>
      <c r="C2881" s="188"/>
      <c r="D2881" s="203"/>
      <c r="E2881" s="203"/>
      <c r="F2881" s="203"/>
    </row>
    <row r="2882" spans="2:6" ht="15.75">
      <c r="B2882" s="188"/>
      <c r="C2882" s="188"/>
      <c r="D2882" s="203"/>
      <c r="E2882" s="203"/>
      <c r="F2882" s="203"/>
    </row>
    <row r="2883" spans="2:6" ht="15.75">
      <c r="B2883" s="188"/>
      <c r="C2883" s="188"/>
      <c r="D2883" s="203"/>
      <c r="E2883" s="203"/>
      <c r="F2883" s="203"/>
    </row>
    <row r="2884" spans="2:6" ht="15.75">
      <c r="B2884" s="188"/>
      <c r="C2884" s="188"/>
      <c r="D2884" s="203"/>
      <c r="E2884" s="203"/>
      <c r="F2884" s="203"/>
    </row>
    <row r="2885" spans="2:6" ht="15.75">
      <c r="B2885" s="188"/>
      <c r="C2885" s="188"/>
      <c r="D2885" s="203"/>
      <c r="E2885" s="203"/>
      <c r="F2885" s="203"/>
    </row>
    <row r="2886" spans="2:6" ht="15.75">
      <c r="B2886" s="188"/>
      <c r="C2886" s="188"/>
      <c r="D2886" s="203"/>
      <c r="E2886" s="203"/>
      <c r="F2886" s="203"/>
    </row>
    <row r="2887" spans="2:6" ht="15.75">
      <c r="B2887" s="188"/>
      <c r="C2887" s="188"/>
      <c r="D2887" s="203"/>
      <c r="E2887" s="203"/>
      <c r="F2887" s="203"/>
    </row>
    <row r="2888" spans="2:6" ht="15.75">
      <c r="B2888" s="188"/>
      <c r="C2888" s="188"/>
      <c r="D2888" s="203"/>
      <c r="E2888" s="203"/>
      <c r="F2888" s="203"/>
    </row>
    <row r="2889" spans="2:6" ht="15.75">
      <c r="B2889" s="188"/>
      <c r="C2889" s="188"/>
      <c r="D2889" s="203"/>
      <c r="E2889" s="203"/>
      <c r="F2889" s="203"/>
    </row>
    <row r="2890" spans="2:6" ht="15.75">
      <c r="B2890" s="188"/>
      <c r="C2890" s="188"/>
      <c r="D2890" s="203"/>
      <c r="E2890" s="203"/>
      <c r="F2890" s="203"/>
    </row>
    <row r="2891" spans="2:6" ht="15.75">
      <c r="B2891" s="188"/>
      <c r="C2891" s="188"/>
      <c r="D2891" s="203"/>
      <c r="E2891" s="203"/>
      <c r="F2891" s="203"/>
    </row>
    <row r="2892" spans="2:6" ht="15.75">
      <c r="B2892" s="188"/>
      <c r="C2892" s="188"/>
      <c r="D2892" s="203"/>
      <c r="E2892" s="203"/>
      <c r="F2892" s="203"/>
    </row>
    <row r="2893" spans="2:6" ht="15.75">
      <c r="B2893" s="188"/>
      <c r="C2893" s="188"/>
      <c r="D2893" s="203"/>
      <c r="E2893" s="203"/>
      <c r="F2893" s="203"/>
    </row>
    <row r="2894" spans="2:6" ht="15.75">
      <c r="B2894" s="188"/>
      <c r="C2894" s="188"/>
      <c r="D2894" s="203"/>
      <c r="E2894" s="203"/>
      <c r="F2894" s="203"/>
    </row>
    <row r="2895" spans="2:6" ht="15.75">
      <c r="B2895" s="188"/>
      <c r="C2895" s="188"/>
      <c r="D2895" s="203"/>
      <c r="E2895" s="203"/>
      <c r="F2895" s="203"/>
    </row>
    <row r="2896" spans="2:6" ht="15.75">
      <c r="B2896" s="188"/>
      <c r="C2896" s="188"/>
      <c r="D2896" s="203"/>
      <c r="E2896" s="203"/>
      <c r="F2896" s="203"/>
    </row>
    <row r="2897" spans="2:6" ht="15.75">
      <c r="B2897" s="188"/>
      <c r="C2897" s="188"/>
      <c r="D2897" s="203"/>
      <c r="E2897" s="203"/>
      <c r="F2897" s="203"/>
    </row>
    <row r="2898" spans="2:6" ht="15.75">
      <c r="B2898" s="188"/>
      <c r="C2898" s="188"/>
      <c r="D2898" s="203"/>
      <c r="E2898" s="203"/>
      <c r="F2898" s="203"/>
    </row>
    <row r="2899" spans="2:6" ht="15.75">
      <c r="B2899" s="188"/>
      <c r="C2899" s="188"/>
      <c r="D2899" s="203"/>
      <c r="E2899" s="203"/>
      <c r="F2899" s="203"/>
    </row>
    <row r="2900" spans="2:6" ht="15.75">
      <c r="B2900" s="188"/>
      <c r="C2900" s="188"/>
      <c r="D2900" s="203"/>
      <c r="E2900" s="203"/>
      <c r="F2900" s="203"/>
    </row>
    <row r="2901" spans="2:6" ht="15.75">
      <c r="B2901" s="188"/>
      <c r="C2901" s="188"/>
      <c r="D2901" s="203"/>
      <c r="E2901" s="203"/>
      <c r="F2901" s="203"/>
    </row>
    <row r="2902" spans="2:6" ht="15.75">
      <c r="B2902" s="188"/>
      <c r="C2902" s="188"/>
      <c r="D2902" s="203"/>
      <c r="E2902" s="203"/>
      <c r="F2902" s="203"/>
    </row>
    <row r="2903" spans="2:6" ht="15.75">
      <c r="B2903" s="188"/>
      <c r="C2903" s="188"/>
      <c r="D2903" s="203"/>
      <c r="E2903" s="203"/>
      <c r="F2903" s="203"/>
    </row>
    <row r="2904" spans="2:6" ht="15.75">
      <c r="B2904" s="188"/>
      <c r="C2904" s="188"/>
      <c r="D2904" s="203"/>
      <c r="E2904" s="203"/>
      <c r="F2904" s="203"/>
    </row>
    <row r="2905" spans="2:6" ht="15.75">
      <c r="B2905" s="188"/>
      <c r="C2905" s="188"/>
      <c r="D2905" s="203"/>
      <c r="E2905" s="203"/>
      <c r="F2905" s="203"/>
    </row>
    <row r="2906" spans="2:6" ht="15.75">
      <c r="B2906" s="188"/>
      <c r="C2906" s="188"/>
      <c r="D2906" s="203"/>
      <c r="E2906" s="203"/>
      <c r="F2906" s="203"/>
    </row>
    <row r="2907" spans="2:6" ht="15.75">
      <c r="B2907" s="188"/>
      <c r="C2907" s="188"/>
      <c r="D2907" s="203"/>
      <c r="E2907" s="203"/>
      <c r="F2907" s="203"/>
    </row>
    <row r="2908" spans="2:6" ht="15.75">
      <c r="B2908" s="188"/>
      <c r="C2908" s="188"/>
      <c r="D2908" s="203"/>
      <c r="E2908" s="203"/>
      <c r="F2908" s="203"/>
    </row>
    <row r="2909" spans="2:6" ht="15.75">
      <c r="B2909" s="188"/>
      <c r="C2909" s="188"/>
      <c r="D2909" s="203"/>
      <c r="E2909" s="203"/>
      <c r="F2909" s="203"/>
    </row>
    <row r="2910" spans="2:6" ht="15.75">
      <c r="B2910" s="188"/>
      <c r="C2910" s="188"/>
      <c r="D2910" s="203"/>
      <c r="E2910" s="203"/>
      <c r="F2910" s="203"/>
    </row>
    <row r="2911" spans="2:6" ht="15.75">
      <c r="B2911" s="188"/>
      <c r="C2911" s="188"/>
      <c r="D2911" s="203"/>
      <c r="E2911" s="203"/>
      <c r="F2911" s="203"/>
    </row>
    <row r="2912" spans="2:6" ht="15.75">
      <c r="B2912" s="188"/>
      <c r="C2912" s="188"/>
      <c r="D2912" s="203"/>
      <c r="E2912" s="203"/>
      <c r="F2912" s="203"/>
    </row>
    <row r="2913" spans="2:6" ht="15.75">
      <c r="B2913" s="188"/>
      <c r="C2913" s="188"/>
      <c r="D2913" s="203"/>
      <c r="E2913" s="203"/>
      <c r="F2913" s="203"/>
    </row>
    <row r="2914" spans="2:6" ht="15.75">
      <c r="B2914" s="188"/>
      <c r="C2914" s="188"/>
      <c r="D2914" s="203"/>
      <c r="E2914" s="203"/>
      <c r="F2914" s="203"/>
    </row>
    <row r="2915" spans="2:6" ht="15.75">
      <c r="B2915" s="188"/>
      <c r="C2915" s="188"/>
      <c r="D2915" s="203"/>
      <c r="E2915" s="203"/>
      <c r="F2915" s="203"/>
    </row>
    <row r="2916" spans="2:6" ht="15.75">
      <c r="B2916" s="188"/>
      <c r="C2916" s="188"/>
      <c r="D2916" s="203"/>
      <c r="E2916" s="203"/>
      <c r="F2916" s="203"/>
    </row>
    <row r="2917" spans="2:6" ht="15.75">
      <c r="B2917" s="188"/>
      <c r="C2917" s="188"/>
      <c r="D2917" s="203"/>
      <c r="E2917" s="203"/>
      <c r="F2917" s="203"/>
    </row>
    <row r="2918" spans="2:6" ht="15.75">
      <c r="B2918" s="188"/>
      <c r="C2918" s="188"/>
      <c r="D2918" s="203"/>
      <c r="E2918" s="203"/>
      <c r="F2918" s="203"/>
    </row>
    <row r="2919" spans="2:6" ht="15.75">
      <c r="B2919" s="188"/>
      <c r="C2919" s="188"/>
      <c r="D2919" s="203"/>
      <c r="E2919" s="203"/>
      <c r="F2919" s="203"/>
    </row>
    <row r="2920" spans="2:6" ht="15.75">
      <c r="B2920" s="188"/>
      <c r="C2920" s="188"/>
      <c r="D2920" s="203"/>
      <c r="E2920" s="203"/>
      <c r="F2920" s="203"/>
    </row>
    <row r="2921" spans="2:6" ht="15.75">
      <c r="B2921" s="188"/>
      <c r="C2921" s="188"/>
      <c r="D2921" s="203"/>
      <c r="E2921" s="203"/>
      <c r="F2921" s="203"/>
    </row>
    <row r="2922" spans="2:6" ht="15.75">
      <c r="B2922" s="188"/>
      <c r="C2922" s="188"/>
      <c r="D2922" s="203"/>
      <c r="E2922" s="203"/>
      <c r="F2922" s="203"/>
    </row>
    <row r="2923" spans="2:6" ht="15.75">
      <c r="B2923" s="188"/>
      <c r="C2923" s="188"/>
      <c r="D2923" s="203"/>
      <c r="E2923" s="203"/>
      <c r="F2923" s="203"/>
    </row>
    <row r="2924" spans="2:6" ht="15.75">
      <c r="B2924" s="188"/>
      <c r="C2924" s="188"/>
      <c r="D2924" s="203"/>
      <c r="E2924" s="203"/>
      <c r="F2924" s="203"/>
    </row>
    <row r="2925" spans="2:6" ht="15.75">
      <c r="B2925" s="188"/>
      <c r="C2925" s="188"/>
      <c r="D2925" s="203"/>
      <c r="E2925" s="203"/>
      <c r="F2925" s="203"/>
    </row>
    <row r="2926" spans="2:6" ht="15.75">
      <c r="B2926" s="188"/>
      <c r="C2926" s="188"/>
      <c r="D2926" s="203"/>
      <c r="E2926" s="203"/>
      <c r="F2926" s="203"/>
    </row>
    <row r="2927" spans="2:6" ht="15.75">
      <c r="B2927" s="188"/>
      <c r="C2927" s="188"/>
      <c r="D2927" s="203"/>
      <c r="E2927" s="203"/>
      <c r="F2927" s="203"/>
    </row>
    <row r="2928" spans="2:6" ht="15.75">
      <c r="B2928" s="188"/>
      <c r="C2928" s="188"/>
      <c r="D2928" s="203"/>
      <c r="E2928" s="203"/>
      <c r="F2928" s="203"/>
    </row>
    <row r="2929" spans="2:6" ht="15.75">
      <c r="B2929" s="188"/>
      <c r="C2929" s="188"/>
      <c r="D2929" s="203"/>
      <c r="E2929" s="203"/>
      <c r="F2929" s="203"/>
    </row>
    <row r="2930" spans="2:6" ht="15.75">
      <c r="B2930" s="188"/>
      <c r="C2930" s="188"/>
      <c r="D2930" s="203"/>
      <c r="E2930" s="203"/>
      <c r="F2930" s="203"/>
    </row>
    <row r="2931" spans="2:6" ht="15.75">
      <c r="B2931" s="188"/>
      <c r="C2931" s="188"/>
      <c r="D2931" s="203"/>
      <c r="E2931" s="203"/>
      <c r="F2931" s="203"/>
    </row>
    <row r="2932" spans="2:6" ht="15.75">
      <c r="B2932" s="188"/>
      <c r="C2932" s="188"/>
      <c r="D2932" s="203"/>
      <c r="E2932" s="203"/>
      <c r="F2932" s="203"/>
    </row>
    <row r="2933" spans="2:6" ht="15.75">
      <c r="B2933" s="188"/>
      <c r="C2933" s="188"/>
      <c r="D2933" s="203"/>
      <c r="E2933" s="203"/>
      <c r="F2933" s="203"/>
    </row>
    <row r="2934" spans="2:6" ht="15.75">
      <c r="B2934" s="188"/>
      <c r="C2934" s="188"/>
      <c r="D2934" s="203"/>
      <c r="E2934" s="203"/>
      <c r="F2934" s="203"/>
    </row>
    <row r="2935" spans="2:6" ht="15.75">
      <c r="B2935" s="188"/>
      <c r="C2935" s="188"/>
      <c r="D2935" s="203"/>
      <c r="E2935" s="203"/>
      <c r="F2935" s="203"/>
    </row>
    <row r="2936" spans="2:6" ht="15.75">
      <c r="B2936" s="188"/>
      <c r="C2936" s="188"/>
      <c r="D2936" s="203"/>
      <c r="E2936" s="203"/>
      <c r="F2936" s="203"/>
    </row>
    <row r="2937" spans="2:6" ht="15.75">
      <c r="B2937" s="188"/>
      <c r="C2937" s="188"/>
      <c r="D2937" s="203"/>
      <c r="E2937" s="203"/>
      <c r="F2937" s="203"/>
    </row>
    <row r="2938" spans="2:6" ht="15.75">
      <c r="B2938" s="188"/>
      <c r="C2938" s="188"/>
      <c r="D2938" s="203"/>
      <c r="E2938" s="203"/>
      <c r="F2938" s="203"/>
    </row>
    <row r="2939" spans="2:6" ht="15.75">
      <c r="B2939" s="188"/>
      <c r="C2939" s="188"/>
      <c r="D2939" s="203"/>
      <c r="E2939" s="203"/>
      <c r="F2939" s="203"/>
    </row>
    <row r="2940" spans="2:6" ht="15.75">
      <c r="B2940" s="188"/>
      <c r="C2940" s="188"/>
      <c r="D2940" s="203"/>
      <c r="E2940" s="203"/>
      <c r="F2940" s="203"/>
    </row>
    <row r="2941" spans="2:6" ht="15.75">
      <c r="B2941" s="188"/>
      <c r="C2941" s="188"/>
      <c r="D2941" s="203"/>
      <c r="E2941" s="203"/>
      <c r="F2941" s="203"/>
    </row>
    <row r="2942" spans="2:6" ht="15.75">
      <c r="B2942" s="188"/>
      <c r="C2942" s="188"/>
      <c r="D2942" s="203"/>
      <c r="E2942" s="203"/>
      <c r="F2942" s="203"/>
    </row>
    <row r="2943" spans="2:6" ht="15.75">
      <c r="B2943" s="188"/>
      <c r="C2943" s="188"/>
      <c r="D2943" s="203"/>
      <c r="E2943" s="203"/>
      <c r="F2943" s="203"/>
    </row>
    <row r="2944" spans="2:6" ht="15.75">
      <c r="B2944" s="188"/>
      <c r="C2944" s="188"/>
      <c r="D2944" s="203"/>
      <c r="E2944" s="203"/>
      <c r="F2944" s="203"/>
    </row>
    <row r="2945" spans="2:6" ht="15.75">
      <c r="B2945" s="188"/>
      <c r="C2945" s="188"/>
      <c r="D2945" s="203"/>
      <c r="E2945" s="203"/>
      <c r="F2945" s="203"/>
    </row>
    <row r="2946" spans="2:6" ht="15.75">
      <c r="B2946" s="188"/>
      <c r="C2946" s="188"/>
      <c r="D2946" s="203"/>
      <c r="E2946" s="203"/>
      <c r="F2946" s="203"/>
    </row>
    <row r="2947" spans="2:6" ht="15.75">
      <c r="B2947" s="188"/>
      <c r="C2947" s="188"/>
      <c r="D2947" s="203"/>
      <c r="E2947" s="203"/>
      <c r="F2947" s="203"/>
    </row>
    <row r="2948" spans="2:6" ht="15.75">
      <c r="B2948" s="188"/>
      <c r="C2948" s="188"/>
      <c r="D2948" s="203"/>
      <c r="E2948" s="203"/>
      <c r="F2948" s="203"/>
    </row>
    <row r="2949" spans="2:6" ht="15.75">
      <c r="B2949" s="188"/>
      <c r="C2949" s="188"/>
      <c r="D2949" s="203"/>
      <c r="E2949" s="203"/>
      <c r="F2949" s="203"/>
    </row>
    <row r="2950" spans="2:6" ht="15.75">
      <c r="B2950" s="188"/>
      <c r="C2950" s="188"/>
      <c r="D2950" s="203"/>
      <c r="E2950" s="203"/>
      <c r="F2950" s="203"/>
    </row>
    <row r="2951" spans="2:6" ht="15.75">
      <c r="B2951" s="188"/>
      <c r="C2951" s="188"/>
      <c r="D2951" s="203"/>
      <c r="E2951" s="203"/>
      <c r="F2951" s="203"/>
    </row>
    <row r="2952" spans="2:6" ht="15.75">
      <c r="B2952" s="188"/>
      <c r="C2952" s="188"/>
      <c r="D2952" s="203"/>
      <c r="E2952" s="203"/>
      <c r="F2952" s="203"/>
    </row>
    <row r="2953" spans="2:6" ht="15.75">
      <c r="B2953" s="188"/>
      <c r="C2953" s="188"/>
      <c r="D2953" s="203"/>
      <c r="E2953" s="203"/>
      <c r="F2953" s="203"/>
    </row>
    <row r="2954" spans="2:6" ht="15.75">
      <c r="B2954" s="188"/>
      <c r="C2954" s="188"/>
      <c r="D2954" s="203"/>
      <c r="E2954" s="203"/>
      <c r="F2954" s="203"/>
    </row>
    <row r="2955" spans="2:6" ht="15.75">
      <c r="B2955" s="188"/>
      <c r="C2955" s="188"/>
      <c r="D2955" s="203"/>
      <c r="E2955" s="203"/>
      <c r="F2955" s="203"/>
    </row>
    <row r="2956" spans="2:6" ht="15.75">
      <c r="B2956" s="188"/>
      <c r="C2956" s="188"/>
      <c r="D2956" s="203"/>
      <c r="E2956" s="203"/>
      <c r="F2956" s="203"/>
    </row>
    <row r="2957" spans="2:6" ht="15.75">
      <c r="B2957" s="188"/>
      <c r="C2957" s="188"/>
      <c r="D2957" s="203"/>
      <c r="E2957" s="203"/>
      <c r="F2957" s="203"/>
    </row>
    <row r="2958" spans="2:6" ht="15.75">
      <c r="B2958" s="188"/>
      <c r="C2958" s="188"/>
      <c r="D2958" s="203"/>
      <c r="E2958" s="203"/>
      <c r="F2958" s="203"/>
    </row>
    <row r="2959" spans="2:6" ht="15.75">
      <c r="B2959" s="188"/>
      <c r="C2959" s="188"/>
      <c r="D2959" s="203"/>
      <c r="E2959" s="203"/>
      <c r="F2959" s="203"/>
    </row>
    <row r="2960" spans="2:6" ht="15.75">
      <c r="B2960" s="188"/>
      <c r="C2960" s="188"/>
      <c r="D2960" s="203"/>
      <c r="E2960" s="203"/>
      <c r="F2960" s="203"/>
    </row>
    <row r="2961" spans="2:6" ht="15.75">
      <c r="B2961" s="188"/>
      <c r="C2961" s="188"/>
      <c r="D2961" s="203"/>
      <c r="E2961" s="203"/>
      <c r="F2961" s="203"/>
    </row>
    <row r="2962" spans="2:6" ht="15.75">
      <c r="B2962" s="188"/>
      <c r="C2962" s="188"/>
      <c r="D2962" s="203"/>
      <c r="E2962" s="203"/>
      <c r="F2962" s="203"/>
    </row>
    <row r="2963" spans="2:6" ht="15.75">
      <c r="B2963" s="188"/>
      <c r="C2963" s="188"/>
      <c r="D2963" s="203"/>
      <c r="E2963" s="203"/>
      <c r="F2963" s="203"/>
    </row>
    <row r="2964" spans="2:6" ht="15.75">
      <c r="B2964" s="188"/>
      <c r="C2964" s="188"/>
      <c r="D2964" s="203"/>
      <c r="E2964" s="203"/>
      <c r="F2964" s="203"/>
    </row>
    <row r="2965" spans="2:6" ht="15.75">
      <c r="B2965" s="188"/>
      <c r="C2965" s="188"/>
      <c r="D2965" s="203"/>
      <c r="E2965" s="203"/>
      <c r="F2965" s="203"/>
    </row>
    <row r="2966" spans="2:6" ht="15.75">
      <c r="B2966" s="188"/>
      <c r="C2966" s="188"/>
      <c r="D2966" s="203"/>
      <c r="E2966" s="203"/>
      <c r="F2966" s="203"/>
    </row>
    <row r="2967" spans="2:6" ht="15.75">
      <c r="B2967" s="188"/>
      <c r="C2967" s="188"/>
      <c r="D2967" s="203"/>
      <c r="E2967" s="203"/>
      <c r="F2967" s="203"/>
    </row>
    <row r="2968" spans="2:6" ht="15.75">
      <c r="B2968" s="188"/>
      <c r="C2968" s="188"/>
      <c r="D2968" s="203"/>
      <c r="E2968" s="203"/>
      <c r="F2968" s="203"/>
    </row>
    <row r="2969" spans="2:6" ht="15.75">
      <c r="B2969" s="188"/>
      <c r="C2969" s="188"/>
      <c r="D2969" s="203"/>
      <c r="E2969" s="203"/>
      <c r="F2969" s="203"/>
    </row>
    <row r="2970" spans="2:6" ht="15.75">
      <c r="B2970" s="188"/>
      <c r="C2970" s="188"/>
      <c r="D2970" s="203"/>
      <c r="E2970" s="203"/>
      <c r="F2970" s="203"/>
    </row>
    <row r="2971" spans="2:6" ht="15.75">
      <c r="B2971" s="188"/>
      <c r="C2971" s="188"/>
      <c r="D2971" s="203"/>
      <c r="E2971" s="203"/>
      <c r="F2971" s="203"/>
    </row>
    <row r="2972" spans="2:6" ht="15.75">
      <c r="B2972" s="188"/>
      <c r="C2972" s="188"/>
      <c r="D2972" s="203"/>
      <c r="E2972" s="203"/>
      <c r="F2972" s="203"/>
    </row>
    <row r="2973" spans="2:6" ht="15.75">
      <c r="B2973" s="188"/>
      <c r="C2973" s="188"/>
      <c r="D2973" s="203"/>
      <c r="E2973" s="203"/>
      <c r="F2973" s="203"/>
    </row>
    <row r="2974" spans="2:6" ht="15.75">
      <c r="B2974" s="188"/>
      <c r="C2974" s="188"/>
      <c r="D2974" s="203"/>
      <c r="E2974" s="203"/>
      <c r="F2974" s="203"/>
    </row>
    <row r="2975" spans="2:6" ht="15.75">
      <c r="B2975" s="188"/>
      <c r="C2975" s="188"/>
      <c r="D2975" s="203"/>
      <c r="E2975" s="203"/>
      <c r="F2975" s="203"/>
    </row>
    <row r="2976" spans="2:6" ht="15.75">
      <c r="B2976" s="188"/>
      <c r="C2976" s="188"/>
      <c r="D2976" s="203"/>
      <c r="E2976" s="203"/>
      <c r="F2976" s="203"/>
    </row>
    <row r="2977" spans="2:6" ht="15.75">
      <c r="B2977" s="188"/>
      <c r="C2977" s="188"/>
      <c r="D2977" s="203"/>
      <c r="E2977" s="203"/>
      <c r="F2977" s="203"/>
    </row>
    <row r="2978" spans="2:6" ht="15.75">
      <c r="B2978" s="188"/>
      <c r="C2978" s="188"/>
      <c r="D2978" s="203"/>
      <c r="E2978" s="203"/>
      <c r="F2978" s="203"/>
    </row>
    <row r="2979" spans="2:6" ht="15.75">
      <c r="B2979" s="188"/>
      <c r="C2979" s="188"/>
      <c r="D2979" s="203"/>
      <c r="E2979" s="203"/>
      <c r="F2979" s="203"/>
    </row>
    <row r="2980" spans="2:6" ht="15.75">
      <c r="B2980" s="188"/>
      <c r="C2980" s="188"/>
      <c r="D2980" s="203"/>
      <c r="E2980" s="203"/>
      <c r="F2980" s="203"/>
    </row>
    <row r="2981" spans="2:6" ht="15.75">
      <c r="B2981" s="188"/>
      <c r="C2981" s="188"/>
      <c r="D2981" s="203"/>
      <c r="E2981" s="203"/>
      <c r="F2981" s="203"/>
    </row>
    <row r="2982" spans="2:6" ht="15.75">
      <c r="B2982" s="188"/>
      <c r="C2982" s="188"/>
      <c r="D2982" s="203"/>
      <c r="E2982" s="203"/>
      <c r="F2982" s="203"/>
    </row>
    <row r="2983" spans="2:6" ht="15.75">
      <c r="B2983" s="188"/>
      <c r="C2983" s="188"/>
      <c r="D2983" s="203"/>
      <c r="E2983" s="203"/>
      <c r="F2983" s="203"/>
    </row>
    <row r="2984" spans="2:6" ht="15.75">
      <c r="B2984" s="188"/>
      <c r="C2984" s="188"/>
      <c r="D2984" s="203"/>
      <c r="E2984" s="203"/>
      <c r="F2984" s="203"/>
    </row>
    <row r="2985" spans="2:6" ht="15.75">
      <c r="B2985" s="188"/>
      <c r="C2985" s="188"/>
      <c r="D2985" s="203"/>
      <c r="E2985" s="203"/>
      <c r="F2985" s="203"/>
    </row>
    <row r="2986" spans="2:6" ht="15.75">
      <c r="B2986" s="188"/>
      <c r="C2986" s="188"/>
      <c r="D2986" s="203"/>
      <c r="E2986" s="203"/>
      <c r="F2986" s="203"/>
    </row>
    <row r="2987" spans="2:6" ht="15.75">
      <c r="B2987" s="188"/>
      <c r="C2987" s="188"/>
      <c r="D2987" s="203"/>
      <c r="E2987" s="203"/>
      <c r="F2987" s="203"/>
    </row>
    <row r="2988" spans="2:6" ht="15.75">
      <c r="B2988" s="188"/>
      <c r="C2988" s="188"/>
      <c r="D2988" s="203"/>
      <c r="E2988" s="203"/>
      <c r="F2988" s="203"/>
    </row>
    <row r="2989" spans="2:6" ht="15.75">
      <c r="B2989" s="188"/>
      <c r="C2989" s="188"/>
      <c r="D2989" s="203"/>
      <c r="E2989" s="203"/>
      <c r="F2989" s="203"/>
    </row>
    <row r="2990" spans="2:6" ht="15.75">
      <c r="B2990" s="188"/>
      <c r="C2990" s="188"/>
      <c r="D2990" s="203"/>
      <c r="E2990" s="203"/>
      <c r="F2990" s="203"/>
    </row>
    <row r="2991" spans="2:6" ht="15.75">
      <c r="B2991" s="188"/>
      <c r="C2991" s="188"/>
      <c r="D2991" s="203"/>
      <c r="E2991" s="203"/>
      <c r="F2991" s="203"/>
    </row>
    <row r="2992" spans="2:6" ht="15.75">
      <c r="B2992" s="188"/>
      <c r="C2992" s="188"/>
      <c r="D2992" s="203"/>
      <c r="E2992" s="203"/>
      <c r="F2992" s="203"/>
    </row>
    <row r="2993" spans="2:6" ht="15.75">
      <c r="B2993" s="188"/>
      <c r="C2993" s="188"/>
      <c r="D2993" s="203"/>
      <c r="E2993" s="203"/>
      <c r="F2993" s="203"/>
    </row>
    <row r="2994" spans="2:6" ht="15.75">
      <c r="B2994" s="188"/>
      <c r="C2994" s="188"/>
      <c r="D2994" s="203"/>
      <c r="E2994" s="203"/>
      <c r="F2994" s="203"/>
    </row>
    <row r="2995" spans="2:6" ht="15.75">
      <c r="B2995" s="188"/>
      <c r="C2995" s="188"/>
      <c r="D2995" s="203"/>
      <c r="E2995" s="203"/>
      <c r="F2995" s="203"/>
    </row>
    <row r="2996" spans="2:6" ht="15.75">
      <c r="B2996" s="188"/>
      <c r="C2996" s="188"/>
      <c r="D2996" s="203"/>
      <c r="E2996" s="203"/>
      <c r="F2996" s="203"/>
    </row>
    <row r="2997" spans="2:6" ht="15.75">
      <c r="B2997" s="188"/>
      <c r="C2997" s="188"/>
      <c r="D2997" s="203"/>
      <c r="E2997" s="203"/>
      <c r="F2997" s="203"/>
    </row>
    <row r="2998" spans="2:6" ht="15.75">
      <c r="B2998" s="188"/>
      <c r="C2998" s="188"/>
      <c r="D2998" s="203"/>
      <c r="E2998" s="203"/>
      <c r="F2998" s="203"/>
    </row>
    <row r="2999" spans="2:6" ht="15.75">
      <c r="B2999" s="188"/>
      <c r="C2999" s="188"/>
      <c r="D2999" s="203"/>
      <c r="E2999" s="203"/>
      <c r="F2999" s="203"/>
    </row>
    <row r="3000" spans="2:6" ht="15.75">
      <c r="B3000" s="188"/>
      <c r="C3000" s="188"/>
      <c r="D3000" s="203"/>
      <c r="E3000" s="203"/>
      <c r="F3000" s="203"/>
    </row>
    <row r="3001" spans="2:6" ht="15.75">
      <c r="B3001" s="188"/>
      <c r="C3001" s="188"/>
      <c r="D3001" s="203"/>
      <c r="E3001" s="203"/>
      <c r="F3001" s="203"/>
    </row>
    <row r="3002" spans="2:6" ht="15.75">
      <c r="B3002" s="188"/>
      <c r="C3002" s="188"/>
      <c r="D3002" s="203"/>
      <c r="E3002" s="203"/>
      <c r="F3002" s="203"/>
    </row>
    <row r="3003" spans="2:6" ht="15.75">
      <c r="B3003" s="188"/>
      <c r="C3003" s="188"/>
      <c r="D3003" s="203"/>
      <c r="E3003" s="203"/>
      <c r="F3003" s="203"/>
    </row>
    <row r="3004" spans="2:6" ht="15.75">
      <c r="B3004" s="188"/>
      <c r="C3004" s="188"/>
      <c r="D3004" s="203"/>
      <c r="E3004" s="203"/>
      <c r="F3004" s="203"/>
    </row>
    <row r="3005" spans="2:6" ht="15.75">
      <c r="B3005" s="188"/>
      <c r="C3005" s="188"/>
      <c r="D3005" s="203"/>
      <c r="E3005" s="203"/>
      <c r="F3005" s="203"/>
    </row>
    <row r="3006" spans="2:6" ht="15.75">
      <c r="B3006" s="188"/>
      <c r="C3006" s="188"/>
      <c r="D3006" s="203"/>
      <c r="E3006" s="203"/>
      <c r="F3006" s="203"/>
    </row>
    <row r="3007" spans="2:6" ht="15.75">
      <c r="B3007" s="188"/>
      <c r="C3007" s="188"/>
      <c r="D3007" s="203"/>
      <c r="E3007" s="203"/>
      <c r="F3007" s="203"/>
    </row>
    <row r="3008" spans="2:6" ht="15.75">
      <c r="B3008" s="188"/>
      <c r="C3008" s="188"/>
      <c r="D3008" s="203"/>
      <c r="E3008" s="203"/>
      <c r="F3008" s="203"/>
    </row>
    <row r="3009" spans="2:6" ht="15.75">
      <c r="B3009" s="188"/>
      <c r="C3009" s="188"/>
      <c r="D3009" s="203"/>
      <c r="E3009" s="203"/>
      <c r="F3009" s="203"/>
    </row>
    <row r="3010" spans="2:6" ht="15.75">
      <c r="B3010" s="188"/>
      <c r="C3010" s="188"/>
      <c r="D3010" s="203"/>
      <c r="E3010" s="203"/>
      <c r="F3010" s="203"/>
    </row>
    <row r="3011" spans="2:6" ht="15.75">
      <c r="B3011" s="188"/>
      <c r="C3011" s="188"/>
      <c r="D3011" s="203"/>
      <c r="E3011" s="203"/>
      <c r="F3011" s="203"/>
    </row>
    <row r="3012" spans="2:6" ht="15.75">
      <c r="B3012" s="188"/>
      <c r="C3012" s="188"/>
      <c r="D3012" s="203"/>
      <c r="E3012" s="203"/>
      <c r="F3012" s="203"/>
    </row>
    <row r="3013" spans="2:6" ht="15.75">
      <c r="B3013" s="188"/>
      <c r="C3013" s="188"/>
      <c r="D3013" s="203"/>
      <c r="E3013" s="203"/>
      <c r="F3013" s="203"/>
    </row>
    <row r="3014" spans="2:6" ht="15.75">
      <c r="B3014" s="188"/>
      <c r="C3014" s="188"/>
      <c r="D3014" s="203"/>
      <c r="E3014" s="203"/>
      <c r="F3014" s="203"/>
    </row>
    <row r="3015" spans="2:6" ht="15.75">
      <c r="B3015" s="188"/>
      <c r="C3015" s="188"/>
      <c r="D3015" s="203"/>
      <c r="E3015" s="203"/>
      <c r="F3015" s="203"/>
    </row>
    <row r="3016" spans="2:6" ht="15.75">
      <c r="B3016" s="188"/>
      <c r="C3016" s="188"/>
      <c r="D3016" s="203"/>
      <c r="E3016" s="203"/>
      <c r="F3016" s="203"/>
    </row>
    <row r="3017" spans="2:6" ht="15.75">
      <c r="B3017" s="188"/>
      <c r="C3017" s="188"/>
      <c r="D3017" s="203"/>
      <c r="E3017" s="203"/>
      <c r="F3017" s="203"/>
    </row>
    <row r="3018" spans="2:6" ht="15.75">
      <c r="B3018" s="188"/>
      <c r="C3018" s="188"/>
      <c r="D3018" s="203"/>
      <c r="E3018" s="203"/>
      <c r="F3018" s="203"/>
    </row>
    <row r="3019" spans="2:6" ht="15.75">
      <c r="B3019" s="188"/>
      <c r="C3019" s="188"/>
      <c r="D3019" s="203"/>
      <c r="E3019" s="203"/>
      <c r="F3019" s="203"/>
    </row>
    <row r="3020" spans="2:6" ht="15.75">
      <c r="B3020" s="188"/>
      <c r="C3020" s="188"/>
      <c r="D3020" s="203"/>
      <c r="E3020" s="203"/>
      <c r="F3020" s="203"/>
    </row>
    <row r="3021" spans="2:6" ht="15.75">
      <c r="B3021" s="188"/>
      <c r="C3021" s="188"/>
      <c r="D3021" s="203"/>
      <c r="E3021" s="203"/>
      <c r="F3021" s="203"/>
    </row>
    <row r="3022" spans="2:6" ht="15.75">
      <c r="B3022" s="188"/>
      <c r="C3022" s="188"/>
      <c r="D3022" s="203"/>
      <c r="E3022" s="203"/>
      <c r="F3022" s="203"/>
    </row>
    <row r="3023" spans="2:6" ht="15.75">
      <c r="B3023" s="188"/>
      <c r="C3023" s="188"/>
      <c r="D3023" s="203"/>
      <c r="E3023" s="203"/>
      <c r="F3023" s="203"/>
    </row>
    <row r="3024" spans="2:6" ht="15.75">
      <c r="B3024" s="188"/>
      <c r="C3024" s="188"/>
      <c r="D3024" s="203"/>
      <c r="E3024" s="203"/>
      <c r="F3024" s="203"/>
    </row>
    <row r="3025" spans="2:6" ht="15.75">
      <c r="B3025" s="188"/>
      <c r="C3025" s="188"/>
      <c r="D3025" s="203"/>
      <c r="E3025" s="203"/>
      <c r="F3025" s="203"/>
    </row>
    <row r="3026" spans="2:6" ht="15.75">
      <c r="B3026" s="188"/>
      <c r="C3026" s="188"/>
      <c r="D3026" s="203"/>
      <c r="E3026" s="203"/>
      <c r="F3026" s="203"/>
    </row>
    <row r="3027" spans="2:6" ht="15.75">
      <c r="B3027" s="188"/>
      <c r="C3027" s="188"/>
      <c r="D3027" s="203"/>
      <c r="E3027" s="203"/>
      <c r="F3027" s="203"/>
    </row>
    <row r="3028" spans="2:6" ht="15.75">
      <c r="B3028" s="188"/>
      <c r="C3028" s="188"/>
      <c r="D3028" s="203"/>
      <c r="E3028" s="203"/>
      <c r="F3028" s="203"/>
    </row>
    <row r="3029" spans="2:6" ht="15.75">
      <c r="B3029" s="188"/>
      <c r="C3029" s="188"/>
      <c r="D3029" s="203"/>
      <c r="E3029" s="203"/>
      <c r="F3029" s="203"/>
    </row>
    <row r="3030" spans="2:6" ht="15.75">
      <c r="B3030" s="188"/>
      <c r="C3030" s="188"/>
      <c r="D3030" s="203"/>
      <c r="E3030" s="203"/>
      <c r="F3030" s="203"/>
    </row>
    <row r="3031" spans="2:6" ht="15.75">
      <c r="B3031" s="188"/>
      <c r="C3031" s="188"/>
      <c r="D3031" s="203"/>
      <c r="E3031" s="203"/>
      <c r="F3031" s="203"/>
    </row>
    <row r="3032" spans="2:6" ht="15.75">
      <c r="B3032" s="188"/>
      <c r="C3032" s="188"/>
      <c r="D3032" s="203"/>
      <c r="E3032" s="203"/>
      <c r="F3032" s="203"/>
    </row>
    <row r="3033" spans="2:6" ht="15.75">
      <c r="B3033" s="188"/>
      <c r="C3033" s="188"/>
      <c r="D3033" s="203"/>
      <c r="E3033" s="203"/>
      <c r="F3033" s="203"/>
    </row>
    <row r="3034" spans="2:6" ht="15.75">
      <c r="B3034" s="188"/>
      <c r="C3034" s="188"/>
      <c r="D3034" s="203"/>
      <c r="E3034" s="203"/>
      <c r="F3034" s="203"/>
    </row>
    <row r="3035" spans="2:6" ht="15.75">
      <c r="B3035" s="188"/>
      <c r="C3035" s="188"/>
      <c r="D3035" s="203"/>
      <c r="E3035" s="203"/>
      <c r="F3035" s="203"/>
    </row>
    <row r="3036" spans="2:6" ht="15.75">
      <c r="B3036" s="188"/>
      <c r="C3036" s="188"/>
      <c r="D3036" s="203"/>
      <c r="E3036" s="203"/>
      <c r="F3036" s="203"/>
    </row>
    <row r="3037" spans="2:6" ht="15.75">
      <c r="B3037" s="188"/>
      <c r="C3037" s="188"/>
      <c r="D3037" s="203"/>
      <c r="E3037" s="203"/>
      <c r="F3037" s="203"/>
    </row>
    <row r="3038" spans="2:6" ht="15.75">
      <c r="B3038" s="188"/>
      <c r="C3038" s="188"/>
      <c r="D3038" s="203"/>
      <c r="E3038" s="203"/>
      <c r="F3038" s="203"/>
    </row>
    <row r="3039" spans="2:6" ht="15.75">
      <c r="B3039" s="188"/>
      <c r="C3039" s="188"/>
      <c r="D3039" s="203"/>
      <c r="E3039" s="203"/>
      <c r="F3039" s="203"/>
    </row>
    <row r="3040" spans="2:6" ht="15.75">
      <c r="B3040" s="188"/>
      <c r="C3040" s="188"/>
      <c r="D3040" s="203"/>
      <c r="E3040" s="203"/>
      <c r="F3040" s="203"/>
    </row>
    <row r="3041" spans="2:6" ht="15.75">
      <c r="B3041" s="188"/>
      <c r="C3041" s="188"/>
      <c r="D3041" s="203"/>
      <c r="E3041" s="203"/>
      <c r="F3041" s="203"/>
    </row>
    <row r="3042" spans="2:6" ht="15.75">
      <c r="B3042" s="188"/>
      <c r="C3042" s="188"/>
      <c r="D3042" s="203"/>
      <c r="E3042" s="203"/>
      <c r="F3042" s="203"/>
    </row>
    <row r="3043" spans="2:6" ht="15.75">
      <c r="B3043" s="188"/>
      <c r="C3043" s="188"/>
      <c r="D3043" s="203"/>
      <c r="E3043" s="203"/>
      <c r="F3043" s="203"/>
    </row>
    <row r="3044" spans="2:6" ht="15.75">
      <c r="B3044" s="188"/>
      <c r="C3044" s="188"/>
      <c r="D3044" s="203"/>
      <c r="E3044" s="203"/>
      <c r="F3044" s="203"/>
    </row>
    <row r="3045" spans="2:6" ht="15.75">
      <c r="B3045" s="188"/>
      <c r="C3045" s="188"/>
      <c r="D3045" s="203"/>
      <c r="E3045" s="203"/>
      <c r="F3045" s="203"/>
    </row>
    <row r="3046" spans="2:6" ht="15.75">
      <c r="B3046" s="188"/>
      <c r="C3046" s="188"/>
      <c r="D3046" s="203"/>
      <c r="E3046" s="203"/>
      <c r="F3046" s="203"/>
    </row>
    <row r="3047" spans="2:6" ht="15.75">
      <c r="B3047" s="188"/>
      <c r="C3047" s="188"/>
      <c r="D3047" s="203"/>
      <c r="E3047" s="203"/>
      <c r="F3047" s="203"/>
    </row>
    <row r="3048" spans="2:6" ht="15.75">
      <c r="B3048" s="188"/>
      <c r="C3048" s="188"/>
      <c r="D3048" s="203"/>
      <c r="E3048" s="203"/>
      <c r="F3048" s="203"/>
    </row>
    <row r="3049" spans="2:6" ht="15.75">
      <c r="B3049" s="188"/>
      <c r="C3049" s="188"/>
      <c r="D3049" s="203"/>
      <c r="E3049" s="203"/>
      <c r="F3049" s="203"/>
    </row>
    <row r="3050" spans="2:6" ht="15.75">
      <c r="B3050" s="188"/>
      <c r="C3050" s="188"/>
      <c r="D3050" s="203"/>
      <c r="E3050" s="203"/>
      <c r="F3050" s="203"/>
    </row>
    <row r="3051" spans="2:6" ht="15.75">
      <c r="B3051" s="188"/>
      <c r="C3051" s="188"/>
      <c r="D3051" s="203"/>
      <c r="E3051" s="203"/>
      <c r="F3051" s="203"/>
    </row>
    <row r="3052" spans="2:6" ht="15.75">
      <c r="B3052" s="188"/>
      <c r="C3052" s="188"/>
      <c r="D3052" s="203"/>
      <c r="E3052" s="203"/>
      <c r="F3052" s="203"/>
    </row>
    <row r="3053" spans="2:6" ht="15.75">
      <c r="B3053" s="188"/>
      <c r="C3053" s="188"/>
      <c r="D3053" s="203"/>
      <c r="E3053" s="203"/>
      <c r="F3053" s="203"/>
    </row>
    <row r="3054" spans="2:6" ht="15.75">
      <c r="B3054" s="188"/>
      <c r="C3054" s="188"/>
      <c r="D3054" s="203"/>
      <c r="E3054" s="203"/>
      <c r="F3054" s="203"/>
    </row>
    <row r="3055" spans="2:6" ht="15.75">
      <c r="B3055" s="188"/>
      <c r="C3055" s="188"/>
      <c r="D3055" s="203"/>
      <c r="E3055" s="203"/>
      <c r="F3055" s="203"/>
    </row>
    <row r="3056" spans="2:6" ht="15.75">
      <c r="B3056" s="188"/>
      <c r="C3056" s="188"/>
      <c r="D3056" s="203"/>
      <c r="E3056" s="203"/>
      <c r="F3056" s="203"/>
    </row>
    <row r="3057" spans="2:6" ht="15.75">
      <c r="B3057" s="188"/>
      <c r="C3057" s="188"/>
      <c r="D3057" s="203"/>
      <c r="E3057" s="203"/>
      <c r="F3057" s="203"/>
    </row>
    <row r="3058" spans="2:6" ht="15.75">
      <c r="B3058" s="188"/>
      <c r="C3058" s="188"/>
      <c r="D3058" s="203"/>
      <c r="E3058" s="203"/>
      <c r="F3058" s="203"/>
    </row>
    <row r="3059" spans="2:6" ht="15.75">
      <c r="B3059" s="188"/>
      <c r="C3059" s="188"/>
      <c r="D3059" s="203"/>
      <c r="E3059" s="203"/>
      <c r="F3059" s="203"/>
    </row>
    <row r="3060" spans="2:6" ht="15.75">
      <c r="B3060" s="188"/>
      <c r="C3060" s="188"/>
      <c r="D3060" s="203"/>
      <c r="E3060" s="203"/>
      <c r="F3060" s="203"/>
    </row>
    <row r="3061" spans="2:6" ht="15.75">
      <c r="B3061" s="188"/>
      <c r="C3061" s="188"/>
      <c r="D3061" s="203"/>
      <c r="E3061" s="203"/>
      <c r="F3061" s="203"/>
    </row>
    <row r="3062" spans="2:6" ht="15.75">
      <c r="B3062" s="188"/>
      <c r="C3062" s="188"/>
      <c r="D3062" s="203"/>
      <c r="E3062" s="203"/>
      <c r="F3062" s="203"/>
    </row>
    <row r="3063" spans="2:6" ht="15.75">
      <c r="B3063" s="188"/>
      <c r="C3063" s="188"/>
      <c r="D3063" s="203"/>
      <c r="E3063" s="203"/>
      <c r="F3063" s="203"/>
    </row>
    <row r="3064" spans="2:6" ht="15.75">
      <c r="B3064" s="188"/>
      <c r="C3064" s="188"/>
      <c r="D3064" s="203"/>
      <c r="E3064" s="203"/>
      <c r="F3064" s="203"/>
    </row>
    <row r="3065" spans="2:6" ht="15.75">
      <c r="B3065" s="188"/>
      <c r="C3065" s="188"/>
      <c r="D3065" s="203"/>
      <c r="E3065" s="203"/>
      <c r="F3065" s="203"/>
    </row>
    <row r="3066" spans="2:6" ht="15.75">
      <c r="B3066" s="188"/>
      <c r="C3066" s="188"/>
      <c r="D3066" s="203"/>
      <c r="E3066" s="203"/>
      <c r="F3066" s="203"/>
    </row>
    <row r="3067" spans="2:6" ht="15.75">
      <c r="B3067" s="188"/>
      <c r="C3067" s="188"/>
      <c r="D3067" s="203"/>
      <c r="E3067" s="203"/>
      <c r="F3067" s="203"/>
    </row>
    <row r="3068" spans="2:6" ht="15.75">
      <c r="B3068" s="188"/>
      <c r="C3068" s="188"/>
      <c r="D3068" s="203"/>
      <c r="E3068" s="203"/>
      <c r="F3068" s="203"/>
    </row>
    <row r="3069" spans="2:6" ht="15.75">
      <c r="B3069" s="188"/>
      <c r="C3069" s="188"/>
      <c r="D3069" s="203"/>
      <c r="E3069" s="203"/>
      <c r="F3069" s="203"/>
    </row>
    <row r="3070" spans="2:6" ht="15.75">
      <c r="B3070" s="188"/>
      <c r="C3070" s="188"/>
      <c r="D3070" s="203"/>
      <c r="E3070" s="203"/>
      <c r="F3070" s="203"/>
    </row>
    <row r="3071" spans="2:6" ht="15.75">
      <c r="B3071" s="188"/>
      <c r="C3071" s="188"/>
      <c r="D3071" s="203"/>
      <c r="E3071" s="203"/>
      <c r="F3071" s="203"/>
    </row>
    <row r="3072" spans="2:6" ht="15.75">
      <c r="B3072" s="188"/>
      <c r="C3072" s="188"/>
      <c r="D3072" s="203"/>
      <c r="E3072" s="203"/>
      <c r="F3072" s="203"/>
    </row>
    <row r="3073" spans="2:6" ht="15.75">
      <c r="B3073" s="188"/>
      <c r="C3073" s="188"/>
      <c r="D3073" s="203"/>
      <c r="E3073" s="203"/>
      <c r="F3073" s="203"/>
    </row>
    <row r="3074" spans="2:6" ht="15.75">
      <c r="B3074" s="188"/>
      <c r="C3074" s="188"/>
      <c r="D3074" s="203"/>
      <c r="E3074" s="203"/>
      <c r="F3074" s="203"/>
    </row>
    <row r="3075" spans="2:6" ht="15.75">
      <c r="B3075" s="188"/>
      <c r="C3075" s="188"/>
      <c r="D3075" s="203"/>
      <c r="E3075" s="203"/>
      <c r="F3075" s="203"/>
    </row>
    <row r="3076" spans="2:6" ht="15.75">
      <c r="B3076" s="188"/>
      <c r="C3076" s="188"/>
      <c r="D3076" s="203"/>
      <c r="E3076" s="203"/>
      <c r="F3076" s="203"/>
    </row>
    <row r="3077" spans="2:6" ht="15.75">
      <c r="B3077" s="188"/>
      <c r="C3077" s="188"/>
      <c r="D3077" s="203"/>
      <c r="E3077" s="203"/>
      <c r="F3077" s="203"/>
    </row>
    <row r="3078" spans="2:6" ht="15.75">
      <c r="B3078" s="188"/>
      <c r="C3078" s="188"/>
      <c r="D3078" s="203"/>
      <c r="E3078" s="203"/>
      <c r="F3078" s="203"/>
    </row>
    <row r="3079" spans="2:6" ht="15.75">
      <c r="B3079" s="188"/>
      <c r="C3079" s="188"/>
      <c r="D3079" s="203"/>
      <c r="E3079" s="203"/>
      <c r="F3079" s="203"/>
    </row>
    <row r="3080" spans="2:6" ht="15.75">
      <c r="B3080" s="188"/>
      <c r="C3080" s="188"/>
      <c r="D3080" s="203"/>
      <c r="E3080" s="203"/>
      <c r="F3080" s="203"/>
    </row>
    <row r="3081" spans="2:6" ht="15.75">
      <c r="B3081" s="188"/>
      <c r="C3081" s="188"/>
      <c r="D3081" s="203"/>
      <c r="E3081" s="203"/>
      <c r="F3081" s="203"/>
    </row>
    <row r="3082" spans="2:6" ht="15.75">
      <c r="B3082" s="188"/>
      <c r="C3082" s="188"/>
      <c r="D3082" s="203"/>
      <c r="E3082" s="203"/>
      <c r="F3082" s="203"/>
    </row>
    <row r="3083" spans="2:6" ht="15.75">
      <c r="B3083" s="188"/>
      <c r="C3083" s="188"/>
      <c r="D3083" s="203"/>
      <c r="E3083" s="203"/>
      <c r="F3083" s="203"/>
    </row>
    <row r="3084" spans="2:6" ht="15.75">
      <c r="B3084" s="188"/>
      <c r="C3084" s="188"/>
      <c r="D3084" s="203"/>
      <c r="E3084" s="203"/>
      <c r="F3084" s="203"/>
    </row>
    <row r="3085" spans="2:6" ht="15.75">
      <c r="B3085" s="188"/>
      <c r="C3085" s="188"/>
      <c r="D3085" s="203"/>
      <c r="E3085" s="203"/>
      <c r="F3085" s="203"/>
    </row>
    <row r="3086" spans="2:6" ht="15.75">
      <c r="B3086" s="188"/>
      <c r="C3086" s="188"/>
      <c r="D3086" s="203"/>
      <c r="E3086" s="203"/>
      <c r="F3086" s="203"/>
    </row>
    <row r="3087" spans="2:6" ht="15.75">
      <c r="B3087" s="188"/>
      <c r="C3087" s="188"/>
      <c r="D3087" s="203"/>
      <c r="E3087" s="203"/>
      <c r="F3087" s="203"/>
    </row>
    <row r="3088" spans="2:6" ht="15.75">
      <c r="B3088" s="188"/>
      <c r="C3088" s="188"/>
      <c r="D3088" s="203"/>
      <c r="E3088" s="203"/>
      <c r="F3088" s="203"/>
    </row>
    <row r="3089" spans="2:6" ht="15.75">
      <c r="B3089" s="188"/>
      <c r="C3089" s="188"/>
      <c r="D3089" s="203"/>
      <c r="E3089" s="203"/>
      <c r="F3089" s="203"/>
    </row>
    <row r="3090" spans="2:6" ht="15.75">
      <c r="B3090" s="188"/>
      <c r="C3090" s="188"/>
      <c r="D3090" s="203"/>
      <c r="E3090" s="203"/>
      <c r="F3090" s="203"/>
    </row>
    <row r="3091" spans="2:6" ht="15.75">
      <c r="B3091" s="188"/>
      <c r="C3091" s="188"/>
      <c r="D3091" s="203"/>
      <c r="E3091" s="203"/>
      <c r="F3091" s="203"/>
    </row>
    <row r="3092" spans="2:6" ht="15.75">
      <c r="B3092" s="188"/>
      <c r="C3092" s="188"/>
      <c r="D3092" s="203"/>
      <c r="E3092" s="203"/>
      <c r="F3092" s="203"/>
    </row>
    <row r="3093" spans="2:6" ht="15.75">
      <c r="B3093" s="188"/>
      <c r="C3093" s="188"/>
      <c r="D3093" s="203"/>
      <c r="E3093" s="203"/>
      <c r="F3093" s="203"/>
    </row>
    <row r="3094" spans="2:6" ht="15.75">
      <c r="B3094" s="188"/>
      <c r="C3094" s="188"/>
      <c r="D3094" s="203"/>
      <c r="E3094" s="203"/>
      <c r="F3094" s="203"/>
    </row>
    <row r="3095" spans="2:6" ht="15.75">
      <c r="B3095" s="188"/>
      <c r="C3095" s="188"/>
      <c r="D3095" s="203"/>
      <c r="E3095" s="203"/>
      <c r="F3095" s="203"/>
    </row>
    <row r="3096" spans="2:6" ht="15.75">
      <c r="B3096" s="188"/>
      <c r="C3096" s="188"/>
      <c r="D3096" s="203"/>
      <c r="E3096" s="203"/>
      <c r="F3096" s="203"/>
    </row>
    <row r="3097" spans="2:6" ht="15.75">
      <c r="B3097" s="188"/>
      <c r="C3097" s="188"/>
      <c r="D3097" s="203"/>
      <c r="E3097" s="203"/>
      <c r="F3097" s="203"/>
    </row>
    <row r="3098" spans="2:6" ht="15.75">
      <c r="B3098" s="188"/>
      <c r="C3098" s="188"/>
      <c r="D3098" s="203"/>
      <c r="E3098" s="203"/>
      <c r="F3098" s="203"/>
    </row>
    <row r="3099" spans="2:6" ht="15.75">
      <c r="B3099" s="188"/>
      <c r="C3099" s="188"/>
      <c r="D3099" s="203"/>
      <c r="E3099" s="203"/>
      <c r="F3099" s="203"/>
    </row>
    <row r="3100" spans="2:6" ht="15.75">
      <c r="B3100" s="188"/>
      <c r="C3100" s="188"/>
      <c r="D3100" s="203"/>
      <c r="E3100" s="203"/>
      <c r="F3100" s="203"/>
    </row>
    <row r="3101" spans="2:6" ht="15.75">
      <c r="B3101" s="188"/>
      <c r="C3101" s="188"/>
      <c r="D3101" s="203"/>
      <c r="E3101" s="203"/>
      <c r="F3101" s="203"/>
    </row>
    <row r="3102" spans="2:6" ht="15.75">
      <c r="B3102" s="188"/>
      <c r="C3102" s="188"/>
      <c r="D3102" s="203"/>
      <c r="E3102" s="203"/>
      <c r="F3102" s="203"/>
    </row>
    <row r="3103" spans="2:6" ht="15.75">
      <c r="B3103" s="188"/>
      <c r="C3103" s="188"/>
      <c r="D3103" s="203"/>
      <c r="E3103" s="203"/>
      <c r="F3103" s="203"/>
    </row>
    <row r="3104" spans="2:6" ht="15.75">
      <c r="B3104" s="188"/>
      <c r="C3104" s="188"/>
      <c r="D3104" s="203"/>
      <c r="E3104" s="203"/>
      <c r="F3104" s="203"/>
    </row>
    <row r="3105" spans="2:6" ht="15.75">
      <c r="B3105" s="188"/>
      <c r="C3105" s="188"/>
      <c r="D3105" s="203"/>
      <c r="E3105" s="203"/>
      <c r="F3105" s="203"/>
    </row>
    <row r="3106" spans="2:6" ht="15.75">
      <c r="B3106" s="188"/>
      <c r="C3106" s="188"/>
      <c r="D3106" s="203"/>
      <c r="E3106" s="203"/>
      <c r="F3106" s="203"/>
    </row>
    <row r="3107" spans="2:6" ht="15.75">
      <c r="B3107" s="188"/>
      <c r="C3107" s="188"/>
      <c r="D3107" s="203"/>
      <c r="E3107" s="203"/>
      <c r="F3107" s="203"/>
    </row>
    <row r="3108" spans="2:6" ht="15.75">
      <c r="B3108" s="188"/>
      <c r="C3108" s="188"/>
      <c r="D3108" s="203"/>
      <c r="E3108" s="203"/>
      <c r="F3108" s="203"/>
    </row>
    <row r="3109" spans="2:6" ht="15.75">
      <c r="B3109" s="188"/>
      <c r="C3109" s="188"/>
      <c r="D3109" s="203"/>
      <c r="E3109" s="203"/>
      <c r="F3109" s="203"/>
    </row>
    <row r="3110" spans="2:6" ht="15.75">
      <c r="B3110" s="188"/>
      <c r="C3110" s="188"/>
      <c r="D3110" s="203"/>
      <c r="E3110" s="203"/>
      <c r="F3110" s="203"/>
    </row>
    <row r="3111" spans="2:6" ht="15.75">
      <c r="B3111" s="188"/>
      <c r="C3111" s="188"/>
      <c r="D3111" s="203"/>
      <c r="E3111" s="203"/>
      <c r="F3111" s="203"/>
    </row>
    <row r="3112" spans="2:6" ht="15.75">
      <c r="B3112" s="188"/>
      <c r="C3112" s="188"/>
      <c r="D3112" s="203"/>
      <c r="E3112" s="203"/>
      <c r="F3112" s="203"/>
    </row>
    <row r="3113" spans="2:6" ht="15.75">
      <c r="B3113" s="188"/>
      <c r="C3113" s="188"/>
      <c r="D3113" s="203"/>
      <c r="E3113" s="203"/>
      <c r="F3113" s="203"/>
    </row>
    <row r="3114" spans="2:6" ht="15.75">
      <c r="B3114" s="188"/>
      <c r="C3114" s="188"/>
      <c r="D3114" s="203"/>
      <c r="E3114" s="203"/>
      <c r="F3114" s="203"/>
    </row>
    <row r="3115" spans="2:6" ht="15.75">
      <c r="B3115" s="188"/>
      <c r="C3115" s="188"/>
      <c r="D3115" s="203"/>
      <c r="E3115" s="203"/>
      <c r="F3115" s="203"/>
    </row>
    <row r="3116" spans="2:6" ht="15.75">
      <c r="B3116" s="188"/>
      <c r="C3116" s="188"/>
      <c r="D3116" s="203"/>
      <c r="E3116" s="203"/>
      <c r="F3116" s="203"/>
    </row>
    <row r="3117" spans="2:6" ht="15.75">
      <c r="B3117" s="188"/>
      <c r="C3117" s="188"/>
      <c r="D3117" s="203"/>
      <c r="E3117" s="203"/>
      <c r="F3117" s="203"/>
    </row>
    <row r="3118" spans="2:6" ht="15.75">
      <c r="B3118" s="188"/>
      <c r="C3118" s="188"/>
      <c r="D3118" s="203"/>
      <c r="E3118" s="203"/>
      <c r="F3118" s="203"/>
    </row>
    <row r="3119" spans="2:6" ht="15.75">
      <c r="B3119" s="188"/>
      <c r="C3119" s="188"/>
      <c r="D3119" s="203"/>
      <c r="E3119" s="203"/>
      <c r="F3119" s="203"/>
    </row>
    <row r="3120" spans="2:6" ht="15.75">
      <c r="B3120" s="188"/>
      <c r="C3120" s="188"/>
      <c r="D3120" s="203"/>
      <c r="E3120" s="203"/>
      <c r="F3120" s="203"/>
    </row>
    <row r="3121" spans="2:6" ht="15.75">
      <c r="B3121" s="188"/>
      <c r="C3121" s="188"/>
      <c r="D3121" s="203"/>
      <c r="E3121" s="203"/>
      <c r="F3121" s="203"/>
    </row>
    <row r="3122" spans="2:6" ht="15.75">
      <c r="B3122" s="188"/>
      <c r="C3122" s="188"/>
      <c r="D3122" s="203"/>
      <c r="E3122" s="203"/>
      <c r="F3122" s="203"/>
    </row>
    <row r="3123" spans="2:6" ht="15.75">
      <c r="B3123" s="188"/>
      <c r="C3123" s="188"/>
      <c r="D3123" s="203"/>
      <c r="E3123" s="203"/>
      <c r="F3123" s="203"/>
    </row>
    <row r="3124" spans="2:6" ht="15.75">
      <c r="B3124" s="188"/>
      <c r="C3124" s="188"/>
      <c r="D3124" s="203"/>
      <c r="E3124" s="203"/>
      <c r="F3124" s="203"/>
    </row>
    <row r="3125" spans="2:6" ht="15.75">
      <c r="B3125" s="188"/>
      <c r="C3125" s="188"/>
      <c r="D3125" s="203"/>
      <c r="E3125" s="203"/>
      <c r="F3125" s="203"/>
    </row>
    <row r="3126" spans="2:6" ht="15.75">
      <c r="B3126" s="188"/>
      <c r="C3126" s="188"/>
      <c r="D3126" s="203"/>
      <c r="E3126" s="203"/>
      <c r="F3126" s="203"/>
    </row>
    <row r="3127" spans="2:6" ht="15.75">
      <c r="B3127" s="188"/>
      <c r="C3127" s="188"/>
      <c r="D3127" s="203"/>
      <c r="E3127" s="203"/>
      <c r="F3127" s="203"/>
    </row>
    <row r="3128" spans="2:6" ht="15.75">
      <c r="B3128" s="188"/>
      <c r="C3128" s="188"/>
      <c r="D3128" s="203"/>
      <c r="E3128" s="203"/>
      <c r="F3128" s="203"/>
    </row>
    <row r="3129" spans="2:6" ht="15.75">
      <c r="B3129" s="188"/>
      <c r="C3129" s="188"/>
      <c r="D3129" s="203"/>
      <c r="E3129" s="203"/>
      <c r="F3129" s="203"/>
    </row>
    <row r="3130" spans="2:6" ht="15.75">
      <c r="B3130" s="188"/>
      <c r="C3130" s="188"/>
      <c r="D3130" s="203"/>
      <c r="E3130" s="203"/>
      <c r="F3130" s="203"/>
    </row>
    <row r="3131" spans="2:6" ht="15.75">
      <c r="B3131" s="188"/>
      <c r="C3131" s="188"/>
      <c r="D3131" s="203"/>
      <c r="E3131" s="203"/>
      <c r="F3131" s="203"/>
    </row>
    <row r="3132" spans="2:6" ht="15.75">
      <c r="B3132" s="188"/>
      <c r="C3132" s="188"/>
      <c r="D3132" s="203"/>
      <c r="E3132" s="203"/>
      <c r="F3132" s="203"/>
    </row>
    <row r="3133" spans="2:6" ht="15.75">
      <c r="B3133" s="188"/>
      <c r="C3133" s="188"/>
      <c r="D3133" s="203"/>
      <c r="E3133" s="203"/>
      <c r="F3133" s="203"/>
    </row>
    <row r="3134" spans="2:6" ht="15.75">
      <c r="B3134" s="188"/>
      <c r="C3134" s="188"/>
      <c r="D3134" s="203"/>
      <c r="E3134" s="203"/>
      <c r="F3134" s="203"/>
    </row>
    <row r="3135" spans="2:6" ht="15.75">
      <c r="B3135" s="188"/>
      <c r="C3135" s="188"/>
      <c r="D3135" s="203"/>
      <c r="E3135" s="203"/>
      <c r="F3135" s="203"/>
    </row>
    <row r="3136" spans="2:6" ht="15.75">
      <c r="B3136" s="188"/>
      <c r="C3136" s="188"/>
      <c r="D3136" s="203"/>
      <c r="E3136" s="203"/>
      <c r="F3136" s="203"/>
    </row>
    <row r="3137" spans="2:6" ht="15.75">
      <c r="B3137" s="188"/>
      <c r="C3137" s="188"/>
      <c r="D3137" s="203"/>
      <c r="E3137" s="203"/>
      <c r="F3137" s="203"/>
    </row>
    <row r="3138" spans="2:6" ht="15.75">
      <c r="B3138" s="188"/>
      <c r="C3138" s="188"/>
      <c r="D3138" s="203"/>
      <c r="E3138" s="203"/>
      <c r="F3138" s="203"/>
    </row>
    <row r="3139" spans="2:6" ht="15.75">
      <c r="B3139" s="188"/>
      <c r="C3139" s="188"/>
      <c r="D3139" s="203"/>
      <c r="E3139" s="203"/>
      <c r="F3139" s="203"/>
    </row>
    <row r="3140" spans="2:6" ht="15.75">
      <c r="B3140" s="188"/>
      <c r="C3140" s="188"/>
      <c r="D3140" s="203"/>
      <c r="E3140" s="203"/>
      <c r="F3140" s="203"/>
    </row>
    <row r="3141" spans="2:6" ht="15.75">
      <c r="B3141" s="188"/>
      <c r="C3141" s="188"/>
      <c r="D3141" s="203"/>
      <c r="E3141" s="203"/>
      <c r="F3141" s="203"/>
    </row>
    <row r="3142" spans="2:6" ht="15.75">
      <c r="B3142" s="188"/>
      <c r="C3142" s="188"/>
      <c r="D3142" s="203"/>
      <c r="E3142" s="203"/>
      <c r="F3142" s="203"/>
    </row>
    <row r="3143" spans="2:6" ht="15.75">
      <c r="B3143" s="188"/>
      <c r="C3143" s="188"/>
      <c r="D3143" s="203"/>
      <c r="E3143" s="203"/>
      <c r="F3143" s="203"/>
    </row>
    <row r="3144" spans="2:6" ht="15.75">
      <c r="B3144" s="188"/>
      <c r="C3144" s="188"/>
      <c r="D3144" s="203"/>
      <c r="E3144" s="203"/>
      <c r="F3144" s="203"/>
    </row>
    <row r="3145" spans="2:6" ht="15.75">
      <c r="B3145" s="188"/>
      <c r="C3145" s="188"/>
      <c r="D3145" s="203"/>
      <c r="E3145" s="203"/>
      <c r="F3145" s="203"/>
    </row>
    <row r="3146" spans="2:6" ht="15.75">
      <c r="B3146" s="188"/>
      <c r="C3146" s="188"/>
      <c r="D3146" s="203"/>
      <c r="E3146" s="203"/>
      <c r="F3146" s="203"/>
    </row>
    <row r="3147" spans="2:6" ht="15.75">
      <c r="B3147" s="188"/>
      <c r="C3147" s="188"/>
      <c r="D3147" s="203"/>
      <c r="E3147" s="203"/>
      <c r="F3147" s="203"/>
    </row>
    <row r="3148" spans="2:6" ht="15.75">
      <c r="B3148" s="188"/>
      <c r="C3148" s="188"/>
      <c r="D3148" s="203"/>
      <c r="E3148" s="203"/>
      <c r="F3148" s="203"/>
    </row>
    <row r="3149" spans="2:6" ht="15.75">
      <c r="B3149" s="188"/>
      <c r="C3149" s="188"/>
      <c r="D3149" s="203"/>
      <c r="E3149" s="203"/>
      <c r="F3149" s="203"/>
    </row>
    <row r="3150" spans="2:6" ht="15.75">
      <c r="B3150" s="188"/>
      <c r="C3150" s="188"/>
      <c r="D3150" s="203"/>
      <c r="E3150" s="203"/>
      <c r="F3150" s="203"/>
    </row>
    <row r="3151" spans="2:6" ht="15.75">
      <c r="B3151" s="188"/>
      <c r="C3151" s="188"/>
      <c r="D3151" s="203"/>
      <c r="E3151" s="203"/>
      <c r="F3151" s="203"/>
    </row>
    <row r="3152" spans="2:6" ht="15.75">
      <c r="B3152" s="188"/>
      <c r="C3152" s="188"/>
      <c r="D3152" s="203"/>
      <c r="E3152" s="203"/>
      <c r="F3152" s="203"/>
    </row>
    <row r="3153" spans="2:6" ht="15.75">
      <c r="B3153" s="188"/>
      <c r="C3153" s="188"/>
      <c r="D3153" s="203"/>
      <c r="E3153" s="203"/>
      <c r="F3153" s="203"/>
    </row>
    <row r="3154" spans="2:6" ht="15.75">
      <c r="B3154" s="188"/>
      <c r="C3154" s="188"/>
      <c r="D3154" s="203"/>
      <c r="E3154" s="203"/>
      <c r="F3154" s="203"/>
    </row>
    <row r="3155" spans="2:6" ht="15.75">
      <c r="B3155" s="188"/>
      <c r="C3155" s="188"/>
      <c r="D3155" s="203"/>
      <c r="E3155" s="203"/>
      <c r="F3155" s="203"/>
    </row>
    <row r="3156" spans="2:6" ht="15.75">
      <c r="B3156" s="188"/>
      <c r="C3156" s="188"/>
      <c r="D3156" s="203"/>
      <c r="E3156" s="203"/>
      <c r="F3156" s="203"/>
    </row>
    <row r="3157" spans="2:6" ht="15.75">
      <c r="B3157" s="188"/>
      <c r="C3157" s="188"/>
      <c r="D3157" s="203"/>
      <c r="E3157" s="203"/>
      <c r="F3157" s="203"/>
    </row>
    <row r="3158" spans="2:6" ht="15.75">
      <c r="B3158" s="188"/>
      <c r="C3158" s="188"/>
      <c r="D3158" s="203"/>
      <c r="E3158" s="203"/>
      <c r="F3158" s="203"/>
    </row>
    <row r="3159" spans="2:6" ht="15.75">
      <c r="B3159" s="188"/>
      <c r="C3159" s="188"/>
      <c r="D3159" s="203"/>
      <c r="E3159" s="203"/>
      <c r="F3159" s="203"/>
    </row>
    <row r="3160" spans="2:6" ht="15.75">
      <c r="B3160" s="188"/>
      <c r="C3160" s="188"/>
      <c r="D3160" s="203"/>
      <c r="E3160" s="203"/>
      <c r="F3160" s="203"/>
    </row>
    <row r="3161" spans="2:6" ht="15.75">
      <c r="B3161" s="188"/>
      <c r="C3161" s="188"/>
      <c r="D3161" s="203"/>
      <c r="E3161" s="203"/>
      <c r="F3161" s="203"/>
    </row>
    <row r="3162" spans="2:6" ht="15.75">
      <c r="B3162" s="188"/>
      <c r="C3162" s="188"/>
      <c r="D3162" s="203"/>
      <c r="E3162" s="203"/>
      <c r="F3162" s="203"/>
    </row>
    <row r="3163" spans="2:6" ht="15.75">
      <c r="B3163" s="188"/>
      <c r="C3163" s="188"/>
      <c r="D3163" s="203"/>
      <c r="E3163" s="203"/>
      <c r="F3163" s="203"/>
    </row>
    <row r="3164" spans="2:6" ht="15.75">
      <c r="B3164" s="188"/>
      <c r="C3164" s="188"/>
      <c r="D3164" s="203"/>
      <c r="E3164" s="203"/>
      <c r="F3164" s="203"/>
    </row>
    <row r="3165" spans="2:6" ht="15.75">
      <c r="B3165" s="188"/>
      <c r="C3165" s="188"/>
      <c r="D3165" s="203"/>
      <c r="E3165" s="203"/>
      <c r="F3165" s="203"/>
    </row>
    <row r="3166" spans="2:6" ht="15.75">
      <c r="B3166" s="188"/>
      <c r="C3166" s="188"/>
      <c r="D3166" s="203"/>
      <c r="E3166" s="203"/>
      <c r="F3166" s="203"/>
    </row>
    <row r="3167" spans="2:6" ht="15.75">
      <c r="B3167" s="188"/>
      <c r="C3167" s="188"/>
      <c r="D3167" s="203"/>
      <c r="E3167" s="203"/>
      <c r="F3167" s="203"/>
    </row>
    <row r="3168" spans="2:6" ht="15.75">
      <c r="B3168" s="188"/>
      <c r="C3168" s="188"/>
      <c r="D3168" s="203"/>
      <c r="E3168" s="203"/>
      <c r="F3168" s="203"/>
    </row>
    <row r="3169" spans="2:6" ht="15.75">
      <c r="B3169" s="188"/>
      <c r="C3169" s="188"/>
      <c r="D3169" s="203"/>
      <c r="E3169" s="203"/>
      <c r="F3169" s="203"/>
    </row>
    <row r="3170" spans="2:6" ht="15.75">
      <c r="B3170" s="188"/>
      <c r="C3170" s="188"/>
      <c r="D3170" s="203"/>
      <c r="E3170" s="203"/>
      <c r="F3170" s="203"/>
    </row>
    <row r="3171" spans="2:6" ht="15.75">
      <c r="B3171" s="188"/>
      <c r="C3171" s="188"/>
      <c r="D3171" s="203"/>
      <c r="E3171" s="203"/>
      <c r="F3171" s="203"/>
    </row>
    <row r="3172" spans="2:6" ht="15.75">
      <c r="B3172" s="188"/>
      <c r="C3172" s="188"/>
      <c r="D3172" s="203"/>
      <c r="E3172" s="203"/>
      <c r="F3172" s="203"/>
    </row>
    <row r="3173" spans="2:6" ht="15.75">
      <c r="B3173" s="188"/>
      <c r="C3173" s="188"/>
      <c r="D3173" s="203"/>
      <c r="E3173" s="203"/>
      <c r="F3173" s="203"/>
    </row>
    <row r="3174" spans="2:6" ht="15.75">
      <c r="B3174" s="188"/>
      <c r="C3174" s="188"/>
      <c r="D3174" s="203"/>
      <c r="E3174" s="203"/>
      <c r="F3174" s="203"/>
    </row>
    <row r="3175" spans="2:6" ht="15.75">
      <c r="B3175" s="188"/>
      <c r="C3175" s="188"/>
      <c r="D3175" s="203"/>
      <c r="E3175" s="203"/>
      <c r="F3175" s="203"/>
    </row>
    <row r="3176" spans="2:6" ht="15.75">
      <c r="B3176" s="188"/>
      <c r="C3176" s="188"/>
      <c r="D3176" s="203"/>
      <c r="E3176" s="203"/>
      <c r="F3176" s="203"/>
    </row>
    <row r="3177" spans="2:6" ht="15.75">
      <c r="B3177" s="188"/>
      <c r="C3177" s="188"/>
      <c r="D3177" s="203"/>
      <c r="E3177" s="203"/>
      <c r="F3177" s="203"/>
    </row>
    <row r="3178" spans="2:6" ht="15.75">
      <c r="B3178" s="188"/>
      <c r="C3178" s="188"/>
      <c r="D3178" s="203"/>
      <c r="E3178" s="203"/>
      <c r="F3178" s="203"/>
    </row>
    <row r="3179" spans="2:6" ht="15.75">
      <c r="B3179" s="188"/>
      <c r="C3179" s="188"/>
      <c r="D3179" s="203"/>
      <c r="E3179" s="203"/>
      <c r="F3179" s="203"/>
    </row>
    <row r="3180" spans="2:6" ht="15.75">
      <c r="B3180" s="188"/>
      <c r="C3180" s="188"/>
      <c r="D3180" s="203"/>
      <c r="E3180" s="203"/>
      <c r="F3180" s="203"/>
    </row>
    <row r="3181" spans="2:6" ht="15.75">
      <c r="B3181" s="188"/>
      <c r="C3181" s="188"/>
      <c r="D3181" s="203"/>
      <c r="E3181" s="203"/>
      <c r="F3181" s="203"/>
    </row>
    <row r="3182" spans="2:6" ht="15.75">
      <c r="B3182" s="188"/>
      <c r="C3182" s="188"/>
      <c r="D3182" s="203"/>
      <c r="E3182" s="203"/>
      <c r="F3182" s="203"/>
    </row>
    <row r="3183" spans="2:6" ht="15.75">
      <c r="B3183" s="188"/>
      <c r="C3183" s="188"/>
      <c r="D3183" s="203"/>
      <c r="E3183" s="203"/>
      <c r="F3183" s="203"/>
    </row>
    <row r="3184" spans="2:6" ht="15.75">
      <c r="B3184" s="188"/>
      <c r="C3184" s="188"/>
      <c r="D3184" s="203"/>
      <c r="E3184" s="203"/>
      <c r="F3184" s="203"/>
    </row>
    <row r="3185" spans="2:6" ht="15.75">
      <c r="B3185" s="188"/>
      <c r="C3185" s="188"/>
      <c r="D3185" s="203"/>
      <c r="E3185" s="203"/>
      <c r="F3185" s="203"/>
    </row>
    <row r="3186" spans="2:6" ht="15.75">
      <c r="B3186" s="188"/>
      <c r="C3186" s="188"/>
      <c r="D3186" s="203"/>
      <c r="E3186" s="203"/>
      <c r="F3186" s="203"/>
    </row>
    <row r="3187" spans="2:6" ht="15.75">
      <c r="B3187" s="188"/>
      <c r="C3187" s="188"/>
      <c r="D3187" s="203"/>
      <c r="E3187" s="203"/>
      <c r="F3187" s="203"/>
    </row>
    <row r="3188" spans="2:6" ht="15.75">
      <c r="B3188" s="188"/>
      <c r="C3188" s="188"/>
      <c r="D3188" s="203"/>
      <c r="E3188" s="203"/>
      <c r="F3188" s="203"/>
    </row>
    <row r="3189" spans="2:6" ht="15.75">
      <c r="B3189" s="188"/>
      <c r="C3189" s="188"/>
      <c r="D3189" s="203"/>
      <c r="E3189" s="203"/>
      <c r="F3189" s="203"/>
    </row>
    <row r="3190" spans="2:6" ht="15.75">
      <c r="B3190" s="188"/>
      <c r="C3190" s="188"/>
      <c r="D3190" s="203"/>
      <c r="E3190" s="203"/>
      <c r="F3190" s="203"/>
    </row>
    <row r="3191" spans="2:6" ht="15.75">
      <c r="B3191" s="188"/>
      <c r="C3191" s="188"/>
      <c r="D3191" s="203"/>
      <c r="E3191" s="203"/>
      <c r="F3191" s="203"/>
    </row>
    <row r="3192" spans="2:6" ht="15.75">
      <c r="B3192" s="188"/>
      <c r="C3192" s="188"/>
      <c r="D3192" s="203"/>
      <c r="E3192" s="203"/>
      <c r="F3192" s="203"/>
    </row>
    <row r="3193" spans="2:6" ht="15.75">
      <c r="B3193" s="188"/>
      <c r="C3193" s="188"/>
      <c r="D3193" s="203"/>
      <c r="E3193" s="203"/>
      <c r="F3193" s="203"/>
    </row>
    <row r="3194" spans="2:6" ht="15.75">
      <c r="B3194" s="188"/>
      <c r="C3194" s="188"/>
      <c r="D3194" s="203"/>
      <c r="E3194" s="203"/>
      <c r="F3194" s="203"/>
    </row>
    <row r="3195" spans="2:6" ht="15.75">
      <c r="B3195" s="188"/>
      <c r="C3195" s="188"/>
      <c r="D3195" s="203"/>
      <c r="E3195" s="203"/>
      <c r="F3195" s="203"/>
    </row>
    <row r="3196" spans="2:6" ht="15.75">
      <c r="B3196" s="188"/>
      <c r="C3196" s="188"/>
      <c r="D3196" s="203"/>
      <c r="E3196" s="203"/>
      <c r="F3196" s="203"/>
    </row>
    <row r="3197" spans="2:6" ht="15.75">
      <c r="B3197" s="188"/>
      <c r="C3197" s="188"/>
      <c r="D3197" s="203"/>
      <c r="E3197" s="203"/>
      <c r="F3197" s="203"/>
    </row>
    <row r="3198" spans="2:6" ht="15.75">
      <c r="B3198" s="188"/>
      <c r="C3198" s="188"/>
      <c r="D3198" s="203"/>
      <c r="E3198" s="203"/>
      <c r="F3198" s="203"/>
    </row>
    <row r="3199" spans="2:6" ht="15.75">
      <c r="B3199" s="188"/>
      <c r="C3199" s="188"/>
      <c r="D3199" s="203"/>
      <c r="E3199" s="203"/>
      <c r="F3199" s="203"/>
    </row>
    <row r="3200" spans="2:6" ht="15.75">
      <c r="B3200" s="188"/>
      <c r="C3200" s="188"/>
      <c r="D3200" s="203"/>
      <c r="E3200" s="203"/>
      <c r="F3200" s="203"/>
    </row>
    <row r="3201" spans="2:6" ht="15.75">
      <c r="B3201" s="188"/>
      <c r="C3201" s="188"/>
      <c r="D3201" s="203"/>
      <c r="E3201" s="203"/>
      <c r="F3201" s="203"/>
    </row>
    <row r="3202" spans="2:6" ht="15.75">
      <c r="B3202" s="188"/>
      <c r="C3202" s="188"/>
      <c r="D3202" s="203"/>
      <c r="E3202" s="203"/>
      <c r="F3202" s="203"/>
    </row>
    <row r="3203" spans="2:6" ht="15.75">
      <c r="B3203" s="188"/>
      <c r="C3203" s="188"/>
      <c r="D3203" s="203"/>
      <c r="E3203" s="203"/>
      <c r="F3203" s="203"/>
    </row>
    <row r="3204" spans="2:6" ht="15.75">
      <c r="B3204" s="188"/>
      <c r="C3204" s="188"/>
      <c r="D3204" s="203"/>
      <c r="E3204" s="203"/>
      <c r="F3204" s="203"/>
    </row>
    <row r="3205" spans="2:6" ht="15.75">
      <c r="B3205" s="188"/>
      <c r="C3205" s="188"/>
      <c r="D3205" s="203"/>
      <c r="E3205" s="203"/>
      <c r="F3205" s="203"/>
    </row>
    <row r="3206" spans="2:6" ht="15.75">
      <c r="B3206" s="188"/>
      <c r="C3206" s="188"/>
      <c r="D3206" s="203"/>
      <c r="E3206" s="203"/>
      <c r="F3206" s="203"/>
    </row>
    <row r="3207" spans="2:6" ht="15.75">
      <c r="B3207" s="188"/>
      <c r="C3207" s="188"/>
      <c r="D3207" s="203"/>
      <c r="E3207" s="203"/>
      <c r="F3207" s="203"/>
    </row>
    <row r="3208" spans="2:6" ht="15.75">
      <c r="B3208" s="188"/>
      <c r="C3208" s="188"/>
      <c r="D3208" s="203"/>
      <c r="E3208" s="203"/>
      <c r="F3208" s="203"/>
    </row>
    <row r="3209" spans="2:6" ht="15.75">
      <c r="B3209" s="188"/>
      <c r="C3209" s="188"/>
      <c r="D3209" s="203"/>
      <c r="E3209" s="203"/>
      <c r="F3209" s="203"/>
    </row>
    <row r="3210" spans="2:6" ht="15.75">
      <c r="B3210" s="188"/>
      <c r="C3210" s="188"/>
      <c r="D3210" s="203"/>
      <c r="E3210" s="203"/>
      <c r="F3210" s="203"/>
    </row>
    <row r="3211" spans="2:6" ht="15.75">
      <c r="B3211" s="188"/>
      <c r="C3211" s="188"/>
      <c r="D3211" s="203"/>
      <c r="E3211" s="203"/>
      <c r="F3211" s="203"/>
    </row>
    <row r="3212" spans="2:6" ht="15.75">
      <c r="B3212" s="188"/>
      <c r="C3212" s="188"/>
      <c r="D3212" s="203"/>
      <c r="E3212" s="203"/>
      <c r="F3212" s="203"/>
    </row>
    <row r="3213" spans="2:6" ht="15.75">
      <c r="B3213" s="188"/>
      <c r="C3213" s="188"/>
      <c r="D3213" s="203"/>
      <c r="E3213" s="203"/>
      <c r="F3213" s="203"/>
    </row>
    <row r="3214" spans="2:6" ht="15.75">
      <c r="B3214" s="188"/>
      <c r="C3214" s="188"/>
      <c r="D3214" s="203"/>
      <c r="E3214" s="203"/>
      <c r="F3214" s="203"/>
    </row>
    <row r="3215" spans="2:6" ht="15.75">
      <c r="B3215" s="188"/>
      <c r="C3215" s="188"/>
      <c r="D3215" s="203"/>
      <c r="E3215" s="203"/>
      <c r="F3215" s="203"/>
    </row>
    <row r="3216" spans="2:6" ht="15.75">
      <c r="B3216" s="188"/>
      <c r="C3216" s="188"/>
      <c r="D3216" s="203"/>
      <c r="E3216" s="203"/>
      <c r="F3216" s="203"/>
    </row>
    <row r="3217" spans="2:6" ht="15.75">
      <c r="B3217" s="188"/>
      <c r="C3217" s="188"/>
      <c r="D3217" s="203"/>
      <c r="E3217" s="203"/>
      <c r="F3217" s="203"/>
    </row>
    <row r="3218" spans="2:6" ht="15.75">
      <c r="B3218" s="188"/>
      <c r="C3218" s="188"/>
      <c r="D3218" s="203"/>
      <c r="E3218" s="203"/>
      <c r="F3218" s="203"/>
    </row>
    <row r="3219" spans="2:6" ht="15.75">
      <c r="B3219" s="188"/>
      <c r="C3219" s="188"/>
      <c r="D3219" s="203"/>
      <c r="E3219" s="203"/>
      <c r="F3219" s="203"/>
    </row>
    <row r="3220" spans="2:6" ht="15.75">
      <c r="B3220" s="188"/>
      <c r="C3220" s="188"/>
      <c r="D3220" s="203"/>
      <c r="E3220" s="203"/>
      <c r="F3220" s="203"/>
    </row>
    <row r="3221" spans="2:6" ht="15.75">
      <c r="B3221" s="188"/>
      <c r="C3221" s="188"/>
      <c r="D3221" s="203"/>
      <c r="E3221" s="203"/>
      <c r="F3221" s="203"/>
    </row>
    <row r="3222" spans="2:6" ht="15.75">
      <c r="B3222" s="188"/>
      <c r="C3222" s="188"/>
      <c r="D3222" s="203"/>
      <c r="E3222" s="203"/>
      <c r="F3222" s="203"/>
    </row>
    <row r="3223" spans="2:6" ht="15.75">
      <c r="B3223" s="188"/>
      <c r="C3223" s="188"/>
      <c r="D3223" s="203"/>
      <c r="E3223" s="203"/>
      <c r="F3223" s="203"/>
    </row>
    <row r="3224" spans="2:6" ht="15.75">
      <c r="B3224" s="188"/>
      <c r="C3224" s="188"/>
      <c r="D3224" s="203"/>
      <c r="E3224" s="203"/>
      <c r="F3224" s="203"/>
    </row>
    <row r="3225" spans="2:6" ht="15.75">
      <c r="B3225" s="188"/>
      <c r="C3225" s="188"/>
      <c r="D3225" s="203"/>
      <c r="E3225" s="203"/>
      <c r="F3225" s="203"/>
    </row>
    <row r="3226" spans="2:6" ht="15.75">
      <c r="B3226" s="188"/>
      <c r="C3226" s="188"/>
      <c r="D3226" s="203"/>
      <c r="E3226" s="203"/>
      <c r="F3226" s="203"/>
    </row>
    <row r="3227" spans="2:6" ht="15.75">
      <c r="B3227" s="188"/>
      <c r="C3227" s="188"/>
      <c r="D3227" s="203"/>
      <c r="E3227" s="203"/>
      <c r="F3227" s="203"/>
    </row>
    <row r="3228" spans="2:6" ht="15.75">
      <c r="B3228" s="188"/>
      <c r="C3228" s="188"/>
      <c r="D3228" s="203"/>
      <c r="E3228" s="203"/>
      <c r="F3228" s="203"/>
    </row>
    <row r="3229" spans="2:6" ht="15.75">
      <c r="B3229" s="188"/>
      <c r="C3229" s="188"/>
      <c r="D3229" s="203"/>
      <c r="E3229" s="203"/>
      <c r="F3229" s="203"/>
    </row>
    <row r="3230" spans="2:6" ht="15.75">
      <c r="B3230" s="188"/>
      <c r="C3230" s="188"/>
      <c r="D3230" s="203"/>
      <c r="E3230" s="203"/>
      <c r="F3230" s="203"/>
    </row>
    <row r="3231" spans="2:6" ht="15.75">
      <c r="B3231" s="188"/>
      <c r="C3231" s="188"/>
      <c r="D3231" s="203"/>
      <c r="E3231" s="203"/>
      <c r="F3231" s="203"/>
    </row>
    <row r="3232" spans="2:6" ht="15.75">
      <c r="B3232" s="188"/>
      <c r="C3232" s="188"/>
      <c r="D3232" s="203"/>
      <c r="E3232" s="203"/>
      <c r="F3232" s="203"/>
    </row>
    <row r="3233" spans="2:6" ht="15.75">
      <c r="B3233" s="188"/>
      <c r="C3233" s="188"/>
      <c r="D3233" s="203"/>
      <c r="E3233" s="203"/>
      <c r="F3233" s="203"/>
    </row>
    <row r="3234" spans="2:6" ht="15.75">
      <c r="B3234" s="188"/>
      <c r="C3234" s="188"/>
      <c r="D3234" s="203"/>
      <c r="E3234" s="203"/>
      <c r="F3234" s="203"/>
    </row>
    <row r="3235" spans="2:6" ht="15.75">
      <c r="B3235" s="188"/>
      <c r="C3235" s="188"/>
      <c r="D3235" s="203"/>
      <c r="E3235" s="203"/>
      <c r="F3235" s="203"/>
    </row>
    <row r="3236" spans="2:6" ht="15.75">
      <c r="B3236" s="188"/>
      <c r="C3236" s="188"/>
      <c r="D3236" s="203"/>
      <c r="E3236" s="203"/>
      <c r="F3236" s="203"/>
    </row>
    <row r="3237" spans="2:6" ht="15.75">
      <c r="B3237" s="188"/>
      <c r="C3237" s="188"/>
      <c r="D3237" s="203"/>
      <c r="E3237" s="203"/>
      <c r="F3237" s="203"/>
    </row>
    <row r="3238" spans="2:6" ht="15.75">
      <c r="B3238" s="188"/>
      <c r="C3238" s="188"/>
      <c r="D3238" s="203"/>
      <c r="E3238" s="203"/>
      <c r="F3238" s="203"/>
    </row>
    <row r="3239" spans="2:6" ht="15.75">
      <c r="B3239" s="188"/>
      <c r="C3239" s="188"/>
      <c r="D3239" s="203"/>
      <c r="E3239" s="203"/>
      <c r="F3239" s="203"/>
    </row>
    <row r="3240" spans="2:6" ht="15.75">
      <c r="B3240" s="188"/>
      <c r="C3240" s="188"/>
      <c r="D3240" s="203"/>
      <c r="E3240" s="203"/>
      <c r="F3240" s="203"/>
    </row>
    <row r="3241" spans="2:6" ht="15.75">
      <c r="B3241" s="188"/>
      <c r="C3241" s="188"/>
      <c r="D3241" s="203"/>
      <c r="E3241" s="203"/>
      <c r="F3241" s="203"/>
    </row>
    <row r="3242" spans="2:6" ht="15.75">
      <c r="B3242" s="188"/>
      <c r="C3242" s="188"/>
      <c r="D3242" s="203"/>
      <c r="E3242" s="203"/>
      <c r="F3242" s="203"/>
    </row>
    <row r="3243" spans="2:6" ht="15.75">
      <c r="B3243" s="188"/>
      <c r="C3243" s="188"/>
      <c r="D3243" s="203"/>
      <c r="E3243" s="203"/>
      <c r="F3243" s="203"/>
    </row>
    <row r="3244" spans="2:6" ht="15.75">
      <c r="B3244" s="188"/>
      <c r="C3244" s="188"/>
      <c r="D3244" s="203"/>
      <c r="E3244" s="203"/>
      <c r="F3244" s="203"/>
    </row>
    <row r="3245" spans="2:6" ht="15.75">
      <c r="B3245" s="188"/>
      <c r="C3245" s="188"/>
      <c r="D3245" s="203"/>
      <c r="E3245" s="203"/>
      <c r="F3245" s="203"/>
    </row>
    <row r="3246" spans="2:6" ht="15.75">
      <c r="B3246" s="188"/>
      <c r="C3246" s="188"/>
      <c r="D3246" s="203"/>
      <c r="E3246" s="203"/>
      <c r="F3246" s="203"/>
    </row>
    <row r="3247" spans="2:6" ht="15.75">
      <c r="B3247" s="188"/>
      <c r="C3247" s="188"/>
      <c r="D3247" s="203"/>
      <c r="E3247" s="203"/>
      <c r="F3247" s="203"/>
    </row>
    <row r="3248" spans="2:6" ht="15.75">
      <c r="B3248" s="188"/>
      <c r="C3248" s="188"/>
      <c r="D3248" s="203"/>
      <c r="E3248" s="203"/>
      <c r="F3248" s="203"/>
    </row>
    <row r="3249" spans="2:6" ht="15.75">
      <c r="B3249" s="188"/>
      <c r="C3249" s="188"/>
      <c r="D3249" s="203"/>
      <c r="E3249" s="203"/>
      <c r="F3249" s="203"/>
    </row>
    <row r="3250" spans="2:6" ht="15.75">
      <c r="B3250" s="188"/>
      <c r="C3250" s="188"/>
      <c r="D3250" s="203"/>
      <c r="E3250" s="203"/>
      <c r="F3250" s="203"/>
    </row>
    <row r="3251" spans="2:6" ht="15.75">
      <c r="B3251" s="188"/>
      <c r="C3251" s="188"/>
      <c r="D3251" s="203"/>
      <c r="E3251" s="203"/>
      <c r="F3251" s="203"/>
    </row>
    <row r="3252" spans="2:6" ht="15.75">
      <c r="B3252" s="188"/>
      <c r="C3252" s="188"/>
      <c r="D3252" s="203"/>
      <c r="E3252" s="203"/>
      <c r="F3252" s="203"/>
    </row>
    <row r="3253" spans="2:6" ht="15.75">
      <c r="B3253" s="188"/>
      <c r="C3253" s="188"/>
      <c r="D3253" s="203"/>
      <c r="E3253" s="203"/>
      <c r="F3253" s="203"/>
    </row>
    <row r="3254" spans="2:6" ht="15.75">
      <c r="B3254" s="188"/>
      <c r="C3254" s="188"/>
      <c r="D3254" s="203"/>
      <c r="E3254" s="203"/>
      <c r="F3254" s="203"/>
    </row>
    <row r="3255" spans="2:6" ht="15.75">
      <c r="B3255" s="188"/>
      <c r="C3255" s="188"/>
      <c r="D3255" s="203"/>
      <c r="E3255" s="203"/>
      <c r="F3255" s="203"/>
    </row>
    <row r="3256" spans="2:6" ht="15.75">
      <c r="B3256" s="188"/>
      <c r="C3256" s="188"/>
      <c r="D3256" s="203"/>
      <c r="E3256" s="203"/>
      <c r="F3256" s="203"/>
    </row>
    <row r="3257" spans="2:6" ht="15.75">
      <c r="B3257" s="188"/>
      <c r="C3257" s="188"/>
      <c r="D3257" s="203"/>
      <c r="E3257" s="203"/>
      <c r="F3257" s="203"/>
    </row>
    <row r="3258" spans="2:6" ht="15.75">
      <c r="B3258" s="188"/>
      <c r="C3258" s="188"/>
      <c r="D3258" s="203"/>
      <c r="E3258" s="203"/>
      <c r="F3258" s="203"/>
    </row>
    <row r="3259" spans="2:6" ht="15.75">
      <c r="B3259" s="188"/>
      <c r="C3259" s="188"/>
      <c r="D3259" s="203"/>
      <c r="E3259" s="203"/>
      <c r="F3259" s="203"/>
    </row>
    <row r="3260" spans="2:6" ht="15.75">
      <c r="B3260" s="188"/>
      <c r="C3260" s="188"/>
      <c r="D3260" s="203"/>
      <c r="E3260" s="203"/>
      <c r="F3260" s="203"/>
    </row>
    <row r="3261" spans="2:6" ht="15.75">
      <c r="B3261" s="188"/>
      <c r="C3261" s="188"/>
      <c r="D3261" s="203"/>
      <c r="E3261" s="203"/>
      <c r="F3261" s="203"/>
    </row>
    <row r="3262" spans="2:6" ht="15.75">
      <c r="B3262" s="188"/>
      <c r="C3262" s="188"/>
      <c r="D3262" s="203"/>
      <c r="E3262" s="203"/>
      <c r="F3262" s="203"/>
    </row>
    <row r="3263" spans="2:6" ht="15.75">
      <c r="B3263" s="188"/>
      <c r="C3263" s="188"/>
      <c r="D3263" s="203"/>
      <c r="E3263" s="203"/>
      <c r="F3263" s="203"/>
    </row>
    <row r="3264" spans="2:6" ht="15.75">
      <c r="B3264" s="188"/>
      <c r="C3264" s="188"/>
      <c r="D3264" s="203"/>
      <c r="E3264" s="203"/>
      <c r="F3264" s="203"/>
    </row>
    <row r="3265" spans="2:6" ht="15.75">
      <c r="B3265" s="188"/>
      <c r="C3265" s="188"/>
      <c r="D3265" s="203"/>
      <c r="E3265" s="203"/>
      <c r="F3265" s="203"/>
    </row>
    <row r="3266" spans="2:6" ht="15.75">
      <c r="B3266" s="188"/>
      <c r="C3266" s="188"/>
      <c r="D3266" s="203"/>
      <c r="E3266" s="203"/>
      <c r="F3266" s="203"/>
    </row>
    <row r="3267" spans="2:6" ht="15.75">
      <c r="B3267" s="188"/>
      <c r="C3267" s="188"/>
      <c r="D3267" s="203"/>
      <c r="E3267" s="203"/>
      <c r="F3267" s="203"/>
    </row>
    <row r="3268" spans="2:6" ht="15.75">
      <c r="B3268" s="188"/>
      <c r="C3268" s="188"/>
      <c r="D3268" s="203"/>
      <c r="E3268" s="203"/>
      <c r="F3268" s="203"/>
    </row>
    <row r="3269" spans="2:6" ht="15.75">
      <c r="B3269" s="188"/>
      <c r="C3269" s="188"/>
      <c r="D3269" s="203"/>
      <c r="E3269" s="203"/>
      <c r="F3269" s="203"/>
    </row>
    <row r="3270" spans="2:6" ht="15.75">
      <c r="B3270" s="188"/>
      <c r="C3270" s="188"/>
      <c r="D3270" s="203"/>
      <c r="E3270" s="203"/>
      <c r="F3270" s="203"/>
    </row>
    <row r="3271" spans="2:6" ht="15.75">
      <c r="B3271" s="188"/>
      <c r="C3271" s="188"/>
      <c r="D3271" s="203"/>
      <c r="E3271" s="203"/>
      <c r="F3271" s="203"/>
    </row>
    <row r="3272" spans="2:6" ht="15.75">
      <c r="B3272" s="188"/>
      <c r="C3272" s="188"/>
      <c r="D3272" s="203"/>
      <c r="E3272" s="203"/>
      <c r="F3272" s="203"/>
    </row>
    <row r="3273" spans="2:6" ht="15.75">
      <c r="B3273" s="188"/>
      <c r="C3273" s="188"/>
      <c r="D3273" s="203"/>
      <c r="E3273" s="203"/>
      <c r="F3273" s="203"/>
    </row>
    <row r="3274" spans="2:6" ht="15.75">
      <c r="B3274" s="188"/>
      <c r="C3274" s="188"/>
      <c r="D3274" s="203"/>
      <c r="E3274" s="203"/>
      <c r="F3274" s="203"/>
    </row>
    <row r="3275" spans="2:6" ht="15.75">
      <c r="B3275" s="188"/>
      <c r="C3275" s="188"/>
      <c r="D3275" s="203"/>
      <c r="E3275" s="203"/>
      <c r="F3275" s="203"/>
    </row>
    <row r="3276" spans="2:6" ht="15.75">
      <c r="B3276" s="188"/>
      <c r="C3276" s="188"/>
      <c r="D3276" s="203"/>
      <c r="E3276" s="203"/>
      <c r="F3276" s="203"/>
    </row>
    <row r="3277" spans="2:6" ht="15.75">
      <c r="B3277" s="188"/>
      <c r="C3277" s="188"/>
      <c r="D3277" s="203"/>
      <c r="E3277" s="203"/>
      <c r="F3277" s="203"/>
    </row>
    <row r="3278" spans="2:6" ht="15.75">
      <c r="B3278" s="188"/>
      <c r="C3278" s="188"/>
      <c r="D3278" s="203"/>
      <c r="E3278" s="203"/>
      <c r="F3278" s="203"/>
    </row>
    <row r="3279" spans="2:6" ht="15.75">
      <c r="B3279" s="188"/>
      <c r="C3279" s="188"/>
      <c r="D3279" s="203"/>
      <c r="E3279" s="203"/>
      <c r="F3279" s="203"/>
    </row>
    <row r="3280" spans="2:6" ht="15.75">
      <c r="B3280" s="188"/>
      <c r="C3280" s="188"/>
      <c r="D3280" s="203"/>
      <c r="E3280" s="203"/>
      <c r="F3280" s="203"/>
    </row>
    <row r="3281" spans="2:6" ht="15.75">
      <c r="B3281" s="188"/>
      <c r="C3281" s="188"/>
      <c r="D3281" s="203"/>
      <c r="E3281" s="203"/>
      <c r="F3281" s="203"/>
    </row>
    <row r="3282" spans="2:6" ht="15.75">
      <c r="B3282" s="188"/>
      <c r="C3282" s="188"/>
      <c r="D3282" s="203"/>
      <c r="E3282" s="203"/>
      <c r="F3282" s="203"/>
    </row>
    <row r="3283" spans="2:6" ht="15.75">
      <c r="B3283" s="188"/>
      <c r="C3283" s="188"/>
      <c r="D3283" s="203"/>
      <c r="E3283" s="203"/>
      <c r="F3283" s="203"/>
    </row>
    <row r="3284" spans="2:6" ht="15.75">
      <c r="B3284" s="188"/>
      <c r="C3284" s="188"/>
      <c r="D3284" s="203"/>
      <c r="E3284" s="203"/>
      <c r="F3284" s="203"/>
    </row>
    <row r="3285" spans="2:6" ht="15.75">
      <c r="B3285" s="188"/>
      <c r="C3285" s="188"/>
      <c r="D3285" s="203"/>
      <c r="E3285" s="203"/>
      <c r="F3285" s="203"/>
    </row>
    <row r="3286" spans="2:6" ht="15.75">
      <c r="B3286" s="188"/>
      <c r="C3286" s="188"/>
      <c r="D3286" s="203"/>
      <c r="E3286" s="203"/>
      <c r="F3286" s="203"/>
    </row>
    <row r="3287" spans="2:6" ht="15.75">
      <c r="B3287" s="188"/>
      <c r="C3287" s="188"/>
      <c r="D3287" s="203"/>
      <c r="E3287" s="203"/>
      <c r="F3287" s="203"/>
    </row>
    <row r="3288" spans="2:6" ht="15.75">
      <c r="B3288" s="188"/>
      <c r="C3288" s="188"/>
      <c r="D3288" s="203"/>
      <c r="E3288" s="203"/>
      <c r="F3288" s="203"/>
    </row>
    <row r="3289" spans="2:6" ht="15.75">
      <c r="B3289" s="188"/>
      <c r="C3289" s="188"/>
      <c r="D3289" s="203"/>
      <c r="E3289" s="203"/>
      <c r="F3289" s="203"/>
    </row>
    <row r="3290" spans="2:6" ht="15.75">
      <c r="B3290" s="188"/>
      <c r="C3290" s="188"/>
      <c r="D3290" s="203"/>
      <c r="E3290" s="203"/>
      <c r="F3290" s="203"/>
    </row>
    <row r="3291" spans="2:6" ht="15.75">
      <c r="B3291" s="188"/>
      <c r="C3291" s="188"/>
      <c r="D3291" s="203"/>
      <c r="E3291" s="203"/>
      <c r="F3291" s="203"/>
    </row>
    <row r="3292" spans="2:6" ht="15.75">
      <c r="B3292" s="188"/>
      <c r="C3292" s="188"/>
      <c r="D3292" s="203"/>
      <c r="E3292" s="203"/>
      <c r="F3292" s="203"/>
    </row>
    <row r="3293" spans="2:6" ht="15.75">
      <c r="B3293" s="188"/>
      <c r="C3293" s="188"/>
      <c r="D3293" s="203"/>
      <c r="E3293" s="203"/>
      <c r="F3293" s="203"/>
    </row>
    <row r="3294" spans="2:6" ht="15.75">
      <c r="B3294" s="188"/>
      <c r="C3294" s="188"/>
      <c r="D3294" s="203"/>
      <c r="E3294" s="203"/>
      <c r="F3294" s="203"/>
    </row>
    <row r="3295" spans="2:6" ht="15.75">
      <c r="B3295" s="188"/>
      <c r="C3295" s="188"/>
      <c r="D3295" s="203"/>
      <c r="E3295" s="203"/>
      <c r="F3295" s="203"/>
    </row>
    <row r="3296" spans="2:6" ht="15.75">
      <c r="B3296" s="188"/>
      <c r="C3296" s="188"/>
      <c r="D3296" s="203"/>
      <c r="E3296" s="203"/>
      <c r="F3296" s="203"/>
    </row>
    <row r="3297" spans="2:6" ht="15.75">
      <c r="B3297" s="188"/>
      <c r="C3297" s="188"/>
      <c r="D3297" s="203"/>
      <c r="E3297" s="203"/>
      <c r="F3297" s="203"/>
    </row>
    <row r="3298" spans="2:6" ht="15.75">
      <c r="B3298" s="188"/>
      <c r="C3298" s="188"/>
      <c r="D3298" s="203"/>
      <c r="E3298" s="203"/>
      <c r="F3298" s="203"/>
    </row>
    <row r="3299" spans="2:6" ht="15.75">
      <c r="B3299" s="188"/>
      <c r="C3299" s="188"/>
      <c r="D3299" s="203"/>
      <c r="E3299" s="203"/>
      <c r="F3299" s="203"/>
    </row>
    <row r="3300" spans="2:6" ht="15.75">
      <c r="B3300" s="188"/>
      <c r="C3300" s="188"/>
      <c r="D3300" s="203"/>
      <c r="E3300" s="203"/>
      <c r="F3300" s="203"/>
    </row>
    <row r="3301" spans="2:6" ht="15.75">
      <c r="B3301" s="188"/>
      <c r="C3301" s="188"/>
      <c r="D3301" s="203"/>
      <c r="E3301" s="203"/>
      <c r="F3301" s="203"/>
    </row>
    <row r="3302" spans="2:6" ht="15.75">
      <c r="B3302" s="188"/>
      <c r="C3302" s="188"/>
      <c r="D3302" s="203"/>
      <c r="E3302" s="203"/>
      <c r="F3302" s="203"/>
    </row>
    <row r="3303" spans="2:6" ht="15.75">
      <c r="B3303" s="188"/>
      <c r="C3303" s="188"/>
      <c r="D3303" s="203"/>
      <c r="E3303" s="203"/>
      <c r="F3303" s="203"/>
    </row>
    <row r="3304" spans="2:6" ht="15.75">
      <c r="B3304" s="188"/>
      <c r="C3304" s="188"/>
      <c r="D3304" s="203"/>
      <c r="E3304" s="203"/>
      <c r="F3304" s="203"/>
    </row>
    <row r="3305" spans="2:6" ht="15.75">
      <c r="B3305" s="188"/>
      <c r="C3305" s="188"/>
      <c r="D3305" s="203"/>
      <c r="E3305" s="203"/>
      <c r="F3305" s="203"/>
    </row>
    <row r="3306" spans="2:6" ht="15.75">
      <c r="B3306" s="188"/>
      <c r="C3306" s="188"/>
      <c r="D3306" s="203"/>
      <c r="E3306" s="203"/>
      <c r="F3306" s="203"/>
    </row>
    <row r="3307" spans="2:6" ht="15.75">
      <c r="B3307" s="188"/>
      <c r="C3307" s="188"/>
      <c r="D3307" s="203"/>
      <c r="E3307" s="203"/>
      <c r="F3307" s="203"/>
    </row>
    <row r="3308" spans="2:6" ht="15.75">
      <c r="B3308" s="188"/>
      <c r="C3308" s="188"/>
      <c r="D3308" s="203"/>
      <c r="E3308" s="203"/>
      <c r="F3308" s="203"/>
    </row>
    <row r="3309" spans="2:6" ht="15.75">
      <c r="B3309" s="188"/>
      <c r="C3309" s="188"/>
      <c r="D3309" s="203"/>
      <c r="E3309" s="203"/>
      <c r="F3309" s="203"/>
    </row>
    <row r="3310" spans="2:6" ht="15.75">
      <c r="B3310" s="188"/>
      <c r="C3310" s="188"/>
      <c r="D3310" s="203"/>
      <c r="E3310" s="203"/>
      <c r="F3310" s="203"/>
    </row>
    <row r="3311" spans="2:6" ht="15.75">
      <c r="B3311" s="188"/>
      <c r="C3311" s="188"/>
      <c r="D3311" s="203"/>
      <c r="E3311" s="203"/>
      <c r="F3311" s="203"/>
    </row>
    <row r="3312" spans="2:6" ht="15.75">
      <c r="B3312" s="188"/>
      <c r="C3312" s="188"/>
      <c r="D3312" s="203"/>
      <c r="E3312" s="203"/>
      <c r="F3312" s="203"/>
    </row>
    <row r="3313" spans="2:6" ht="15.75">
      <c r="B3313" s="188"/>
      <c r="C3313" s="188"/>
      <c r="D3313" s="203"/>
      <c r="E3313" s="203"/>
      <c r="F3313" s="203"/>
    </row>
    <row r="3314" spans="2:6" ht="15.75">
      <c r="B3314" s="188"/>
      <c r="C3314" s="188"/>
      <c r="D3314" s="203"/>
      <c r="E3314" s="203"/>
      <c r="F3314" s="203"/>
    </row>
    <row r="3315" spans="2:6" ht="15.75">
      <c r="B3315" s="188"/>
      <c r="C3315" s="188"/>
      <c r="D3315" s="203"/>
      <c r="E3315" s="203"/>
      <c r="F3315" s="203"/>
    </row>
    <row r="3316" spans="2:6" ht="15.75">
      <c r="B3316" s="188"/>
      <c r="C3316" s="188"/>
      <c r="D3316" s="203"/>
      <c r="E3316" s="203"/>
      <c r="F3316" s="203"/>
    </row>
    <row r="3317" spans="2:6" ht="15.75">
      <c r="B3317" s="188"/>
      <c r="C3317" s="188"/>
      <c r="D3317" s="203"/>
      <c r="E3317" s="203"/>
      <c r="F3317" s="203"/>
    </row>
    <row r="3318" spans="2:6" ht="15.75">
      <c r="B3318" s="188"/>
      <c r="C3318" s="188"/>
      <c r="D3318" s="203"/>
      <c r="E3318" s="203"/>
      <c r="F3318" s="203"/>
    </row>
    <row r="3319" spans="2:6" ht="15.75">
      <c r="B3319" s="188"/>
      <c r="C3319" s="188"/>
      <c r="D3319" s="203"/>
      <c r="E3319" s="203"/>
      <c r="F3319" s="203"/>
    </row>
    <row r="3320" spans="2:6" ht="15.75">
      <c r="B3320" s="188"/>
      <c r="C3320" s="188"/>
      <c r="D3320" s="203"/>
      <c r="E3320" s="203"/>
      <c r="F3320" s="203"/>
    </row>
    <row r="3321" spans="2:6" ht="15.75">
      <c r="B3321" s="188"/>
      <c r="C3321" s="188"/>
      <c r="D3321" s="203"/>
      <c r="E3321" s="203"/>
      <c r="F3321" s="203"/>
    </row>
    <row r="3322" spans="2:6" ht="15.75">
      <c r="B3322" s="188"/>
      <c r="C3322" s="188"/>
      <c r="D3322" s="203"/>
      <c r="E3322" s="203"/>
      <c r="F3322" s="203"/>
    </row>
    <row r="3323" spans="2:6" ht="15.75">
      <c r="B3323" s="188"/>
      <c r="C3323" s="188"/>
      <c r="D3323" s="203"/>
      <c r="E3323" s="203"/>
      <c r="F3323" s="203"/>
    </row>
    <row r="3324" spans="2:6" ht="15.75">
      <c r="B3324" s="188"/>
      <c r="C3324" s="188"/>
      <c r="D3324" s="203"/>
      <c r="E3324" s="203"/>
      <c r="F3324" s="203"/>
    </row>
    <row r="3325" spans="2:6" ht="15.75">
      <c r="B3325" s="188"/>
      <c r="C3325" s="188"/>
      <c r="D3325" s="203"/>
      <c r="E3325" s="203"/>
      <c r="F3325" s="203"/>
    </row>
    <row r="3326" spans="2:6" ht="15.75">
      <c r="B3326" s="188"/>
      <c r="C3326" s="188"/>
      <c r="D3326" s="203"/>
      <c r="E3326" s="203"/>
      <c r="F3326" s="203"/>
    </row>
    <row r="3327" spans="2:6" ht="15.75">
      <c r="B3327" s="188"/>
      <c r="C3327" s="188"/>
      <c r="D3327" s="203"/>
      <c r="E3327" s="203"/>
      <c r="F3327" s="203"/>
    </row>
    <row r="3328" spans="2:6" ht="15.75">
      <c r="B3328" s="188"/>
      <c r="C3328" s="188"/>
      <c r="D3328" s="203"/>
      <c r="E3328" s="203"/>
      <c r="F3328" s="203"/>
    </row>
    <row r="3329" spans="2:6" ht="15.75">
      <c r="B3329" s="188"/>
      <c r="C3329" s="188"/>
      <c r="D3329" s="203"/>
      <c r="E3329" s="203"/>
      <c r="F3329" s="203"/>
    </row>
    <row r="3330" spans="2:6" ht="15.75">
      <c r="B3330" s="188"/>
      <c r="C3330" s="188"/>
      <c r="D3330" s="203"/>
      <c r="E3330" s="203"/>
      <c r="F3330" s="203"/>
    </row>
    <row r="3331" spans="2:6" ht="15.75">
      <c r="B3331" s="188"/>
      <c r="C3331" s="188"/>
      <c r="D3331" s="203"/>
      <c r="E3331" s="203"/>
      <c r="F3331" s="203"/>
    </row>
    <row r="3332" spans="2:6" ht="15.75">
      <c r="B3332" s="188"/>
      <c r="C3332" s="188"/>
      <c r="D3332" s="203"/>
      <c r="E3332" s="203"/>
      <c r="F3332" s="203"/>
    </row>
    <row r="3333" spans="2:6" ht="15.75">
      <c r="B3333" s="188"/>
      <c r="C3333" s="188"/>
      <c r="D3333" s="203"/>
      <c r="E3333" s="203"/>
      <c r="F3333" s="203"/>
    </row>
    <row r="3334" spans="2:6" ht="15.75">
      <c r="B3334" s="188"/>
      <c r="C3334" s="188"/>
      <c r="D3334" s="203"/>
      <c r="E3334" s="203"/>
      <c r="F3334" s="203"/>
    </row>
    <row r="3335" spans="2:6" ht="15.75">
      <c r="B3335" s="188"/>
      <c r="C3335" s="188"/>
      <c r="D3335" s="203"/>
      <c r="E3335" s="203"/>
      <c r="F3335" s="203"/>
    </row>
    <row r="3336" spans="2:6" ht="15.75">
      <c r="B3336" s="188"/>
      <c r="C3336" s="188"/>
      <c r="D3336" s="203"/>
      <c r="E3336" s="203"/>
      <c r="F3336" s="203"/>
    </row>
    <row r="3337" spans="2:6" ht="15.75">
      <c r="B3337" s="188"/>
      <c r="C3337" s="188"/>
      <c r="D3337" s="203"/>
      <c r="E3337" s="203"/>
      <c r="F3337" s="203"/>
    </row>
    <row r="3338" spans="2:6" ht="15.75">
      <c r="B3338" s="188"/>
      <c r="C3338" s="188"/>
      <c r="D3338" s="203"/>
      <c r="E3338" s="203"/>
      <c r="F3338" s="203"/>
    </row>
    <row r="3339" spans="2:6" ht="15.75">
      <c r="B3339" s="188"/>
      <c r="C3339" s="188"/>
      <c r="D3339" s="203"/>
      <c r="E3339" s="203"/>
      <c r="F3339" s="203"/>
    </row>
    <row r="3340" spans="2:6" ht="15.75">
      <c r="B3340" s="188"/>
      <c r="C3340" s="188"/>
      <c r="D3340" s="203"/>
      <c r="E3340" s="203"/>
      <c r="F3340" s="203"/>
    </row>
    <row r="3341" spans="2:6" ht="15.75">
      <c r="B3341" s="188"/>
      <c r="C3341" s="188"/>
      <c r="D3341" s="203"/>
      <c r="E3341" s="203"/>
      <c r="F3341" s="203"/>
    </row>
    <row r="3342" spans="2:6" ht="15.75">
      <c r="B3342" s="188"/>
      <c r="C3342" s="188"/>
      <c r="D3342" s="203"/>
      <c r="E3342" s="203"/>
      <c r="F3342" s="203"/>
    </row>
    <row r="3343" spans="2:6" ht="15.75">
      <c r="B3343" s="188"/>
      <c r="C3343" s="188"/>
      <c r="D3343" s="203"/>
      <c r="E3343" s="203"/>
      <c r="F3343" s="203"/>
    </row>
    <row r="3344" spans="2:6" ht="15.75">
      <c r="B3344" s="188"/>
      <c r="C3344" s="188"/>
      <c r="D3344" s="203"/>
      <c r="E3344" s="203"/>
      <c r="F3344" s="203"/>
    </row>
    <row r="3345" spans="2:6" ht="15.75">
      <c r="B3345" s="188"/>
      <c r="C3345" s="188"/>
      <c r="D3345" s="203"/>
      <c r="E3345" s="203"/>
      <c r="F3345" s="203"/>
    </row>
    <row r="3346" spans="2:6" ht="15.75">
      <c r="B3346" s="188"/>
      <c r="C3346" s="188"/>
      <c r="D3346" s="203"/>
      <c r="E3346" s="203"/>
      <c r="F3346" s="203"/>
    </row>
    <row r="3347" spans="2:6" ht="15.75">
      <c r="B3347" s="188"/>
      <c r="C3347" s="188"/>
      <c r="D3347" s="203"/>
      <c r="E3347" s="203"/>
      <c r="F3347" s="203"/>
    </row>
    <row r="3348" spans="2:6" ht="15.75">
      <c r="B3348" s="188"/>
      <c r="C3348" s="188"/>
      <c r="D3348" s="203"/>
      <c r="E3348" s="203"/>
      <c r="F3348" s="203"/>
    </row>
    <row r="3349" spans="2:6" ht="15.75">
      <c r="B3349" s="188"/>
      <c r="C3349" s="188"/>
      <c r="D3349" s="203"/>
      <c r="E3349" s="203"/>
      <c r="F3349" s="203"/>
    </row>
    <row r="3350" spans="2:6" ht="15.75">
      <c r="B3350" s="188"/>
      <c r="C3350" s="188"/>
      <c r="D3350" s="203"/>
      <c r="E3350" s="203"/>
      <c r="F3350" s="203"/>
    </row>
    <row r="3351" spans="2:6" ht="15.75">
      <c r="B3351" s="188"/>
      <c r="C3351" s="188"/>
      <c r="D3351" s="203"/>
      <c r="E3351" s="203"/>
      <c r="F3351" s="203"/>
    </row>
    <row r="3352" spans="2:6" ht="15.75">
      <c r="B3352" s="188"/>
      <c r="C3352" s="188"/>
      <c r="D3352" s="203"/>
      <c r="E3352" s="203"/>
      <c r="F3352" s="203"/>
    </row>
    <row r="3353" spans="2:6" ht="15.75">
      <c r="B3353" s="188"/>
      <c r="C3353" s="188"/>
      <c r="D3353" s="203"/>
      <c r="E3353" s="203"/>
      <c r="F3353" s="203"/>
    </row>
    <row r="3354" spans="2:6" ht="15.75">
      <c r="B3354" s="188"/>
      <c r="C3354" s="188"/>
      <c r="D3354" s="203"/>
      <c r="E3354" s="203"/>
      <c r="F3354" s="203"/>
    </row>
    <row r="3355" spans="2:6" ht="15.75">
      <c r="B3355" s="188"/>
      <c r="C3355" s="188"/>
      <c r="D3355" s="203"/>
      <c r="E3355" s="203"/>
      <c r="F3355" s="203"/>
    </row>
    <row r="3356" spans="2:6" ht="15.75">
      <c r="B3356" s="188"/>
      <c r="C3356" s="188"/>
      <c r="D3356" s="203"/>
      <c r="E3356" s="203"/>
      <c r="F3356" s="203"/>
    </row>
    <row r="3357" spans="2:6" ht="15.75">
      <c r="B3357" s="188"/>
      <c r="C3357" s="188"/>
      <c r="D3357" s="203"/>
      <c r="E3357" s="203"/>
      <c r="F3357" s="203"/>
    </row>
    <row r="3358" spans="2:6" ht="15.75">
      <c r="B3358" s="188"/>
      <c r="C3358" s="188"/>
      <c r="D3358" s="203"/>
      <c r="E3358" s="203"/>
      <c r="F3358" s="203"/>
    </row>
    <row r="3359" spans="2:6" ht="15.75">
      <c r="B3359" s="188"/>
      <c r="C3359" s="188"/>
      <c r="D3359" s="203"/>
      <c r="E3359" s="203"/>
      <c r="F3359" s="203"/>
    </row>
    <row r="3360" spans="2:6" ht="15.75">
      <c r="B3360" s="188"/>
      <c r="C3360" s="188"/>
      <c r="D3360" s="203"/>
      <c r="E3360" s="203"/>
      <c r="F3360" s="203"/>
    </row>
    <row r="3361" spans="2:6" ht="15.75">
      <c r="B3361" s="188"/>
      <c r="C3361" s="188"/>
      <c r="D3361" s="203"/>
      <c r="E3361" s="203"/>
      <c r="F3361" s="203"/>
    </row>
    <row r="3362" spans="2:6" ht="15.75">
      <c r="B3362" s="188"/>
      <c r="C3362" s="188"/>
      <c r="D3362" s="203"/>
      <c r="E3362" s="203"/>
      <c r="F3362" s="203"/>
    </row>
    <row r="3363" spans="2:6" ht="15.75">
      <c r="B3363" s="188"/>
      <c r="C3363" s="188"/>
      <c r="D3363" s="203"/>
      <c r="E3363" s="203"/>
      <c r="F3363" s="203"/>
    </row>
    <row r="3364" spans="2:6" ht="15.75">
      <c r="B3364" s="188"/>
      <c r="C3364" s="188"/>
      <c r="D3364" s="203"/>
      <c r="E3364" s="203"/>
      <c r="F3364" s="203"/>
    </row>
    <row r="3365" spans="2:6" ht="15.75">
      <c r="B3365" s="188"/>
      <c r="C3365" s="188"/>
      <c r="D3365" s="203"/>
      <c r="E3365" s="203"/>
      <c r="F3365" s="203"/>
    </row>
    <row r="3366" spans="2:6" ht="15.75">
      <c r="B3366" s="188"/>
      <c r="C3366" s="188"/>
      <c r="D3366" s="203"/>
      <c r="E3366" s="203"/>
      <c r="F3366" s="203"/>
    </row>
    <row r="3367" spans="2:6" ht="15.75">
      <c r="B3367" s="188"/>
      <c r="C3367" s="188"/>
      <c r="D3367" s="203"/>
      <c r="E3367" s="203"/>
      <c r="F3367" s="203"/>
    </row>
    <row r="3368" spans="2:6" ht="15.75">
      <c r="B3368" s="188"/>
      <c r="C3368" s="188"/>
      <c r="D3368" s="203"/>
      <c r="E3368" s="203"/>
      <c r="F3368" s="203"/>
    </row>
    <row r="3369" spans="2:6" ht="15.75">
      <c r="B3369" s="188"/>
      <c r="C3369" s="188"/>
      <c r="D3369" s="203"/>
      <c r="E3369" s="203"/>
      <c r="F3369" s="203"/>
    </row>
    <row r="3370" spans="2:6" ht="15.75">
      <c r="B3370" s="188"/>
      <c r="C3370" s="188"/>
      <c r="D3370" s="203"/>
      <c r="E3370" s="203"/>
      <c r="F3370" s="203"/>
    </row>
    <row r="3371" spans="2:6" ht="15.75">
      <c r="B3371" s="188"/>
      <c r="C3371" s="188"/>
      <c r="D3371" s="203"/>
      <c r="E3371" s="203"/>
      <c r="F3371" s="203"/>
    </row>
    <row r="3372" spans="2:6" ht="15.75">
      <c r="B3372" s="188"/>
      <c r="C3372" s="188"/>
      <c r="D3372" s="203"/>
      <c r="E3372" s="203"/>
      <c r="F3372" s="203"/>
    </row>
    <row r="3373" spans="2:6" ht="15.75">
      <c r="B3373" s="188"/>
      <c r="C3373" s="188"/>
      <c r="D3373" s="203"/>
      <c r="E3373" s="203"/>
      <c r="F3373" s="203"/>
    </row>
    <row r="3374" spans="2:6" ht="15.75">
      <c r="B3374" s="188"/>
      <c r="C3374" s="188"/>
      <c r="D3374" s="203"/>
      <c r="E3374" s="203"/>
      <c r="F3374" s="203"/>
    </row>
    <row r="3375" spans="2:6" ht="15.75">
      <c r="B3375" s="188"/>
      <c r="C3375" s="188"/>
      <c r="D3375" s="203"/>
      <c r="E3375" s="203"/>
      <c r="F3375" s="203"/>
    </row>
    <row r="3376" spans="2:6" ht="15.75">
      <c r="B3376" s="188"/>
      <c r="C3376" s="188"/>
      <c r="D3376" s="203"/>
      <c r="E3376" s="203"/>
      <c r="F3376" s="203"/>
    </row>
    <row r="3377" spans="2:6" ht="15.75">
      <c r="B3377" s="188"/>
      <c r="C3377" s="188"/>
      <c r="D3377" s="203"/>
      <c r="E3377" s="203"/>
      <c r="F3377" s="203"/>
    </row>
    <row r="3378" spans="2:6" ht="15.75">
      <c r="B3378" s="188"/>
      <c r="C3378" s="188"/>
      <c r="D3378" s="203"/>
      <c r="E3378" s="203"/>
      <c r="F3378" s="203"/>
    </row>
    <row r="3379" spans="2:6" ht="15.75">
      <c r="B3379" s="188"/>
      <c r="C3379" s="188"/>
      <c r="D3379" s="203"/>
      <c r="E3379" s="203"/>
      <c r="F3379" s="203"/>
    </row>
    <row r="3380" spans="2:6" ht="15.75">
      <c r="B3380" s="188"/>
      <c r="C3380" s="188"/>
      <c r="D3380" s="203"/>
      <c r="E3380" s="203"/>
      <c r="F3380" s="203"/>
    </row>
    <row r="3381" spans="2:6" ht="15.75">
      <c r="B3381" s="188"/>
      <c r="C3381" s="188"/>
      <c r="D3381" s="203"/>
      <c r="E3381" s="203"/>
      <c r="F3381" s="203"/>
    </row>
    <row r="3382" spans="2:6" ht="15.75">
      <c r="B3382" s="188"/>
      <c r="C3382" s="188"/>
      <c r="D3382" s="203"/>
      <c r="E3382" s="203"/>
      <c r="F3382" s="203"/>
    </row>
    <row r="3383" spans="2:6" ht="15.75">
      <c r="B3383" s="188"/>
      <c r="C3383" s="188"/>
      <c r="D3383" s="203"/>
      <c r="E3383" s="203"/>
      <c r="F3383" s="203"/>
    </row>
    <row r="3384" spans="2:6" ht="15.75">
      <c r="B3384" s="188"/>
      <c r="C3384" s="188"/>
      <c r="D3384" s="203"/>
      <c r="E3384" s="203"/>
      <c r="F3384" s="203"/>
    </row>
    <row r="3385" spans="2:6" ht="15.75">
      <c r="B3385" s="188"/>
      <c r="C3385" s="188"/>
      <c r="D3385" s="203"/>
      <c r="E3385" s="203"/>
      <c r="F3385" s="203"/>
    </row>
    <row r="3386" spans="2:6" ht="15.75">
      <c r="B3386" s="188"/>
      <c r="C3386" s="188"/>
      <c r="D3386" s="203"/>
      <c r="E3386" s="203"/>
      <c r="F3386" s="203"/>
    </row>
    <row r="3387" spans="2:6" ht="15.75">
      <c r="B3387" s="188"/>
      <c r="C3387" s="188"/>
      <c r="D3387" s="203"/>
      <c r="E3387" s="203"/>
      <c r="F3387" s="203"/>
    </row>
    <row r="3388" spans="2:6" ht="15.75">
      <c r="B3388" s="188"/>
      <c r="C3388" s="188"/>
      <c r="D3388" s="203"/>
      <c r="E3388" s="203"/>
      <c r="F3388" s="203"/>
    </row>
    <row r="3389" spans="2:6" ht="15.75">
      <c r="B3389" s="188"/>
      <c r="C3389" s="188"/>
      <c r="D3389" s="203"/>
      <c r="E3389" s="203"/>
      <c r="F3389" s="203"/>
    </row>
    <row r="3390" spans="2:6" ht="15.75">
      <c r="B3390" s="188"/>
      <c r="C3390" s="188"/>
      <c r="D3390" s="203"/>
      <c r="E3390" s="203"/>
      <c r="F3390" s="203"/>
    </row>
    <row r="3391" spans="2:6" ht="15.75">
      <c r="B3391" s="188"/>
      <c r="C3391" s="188"/>
      <c r="D3391" s="203"/>
      <c r="E3391" s="203"/>
      <c r="F3391" s="203"/>
    </row>
    <row r="3392" spans="2:6" ht="15.75">
      <c r="B3392" s="188"/>
      <c r="C3392" s="188"/>
      <c r="D3392" s="203"/>
      <c r="E3392" s="203"/>
      <c r="F3392" s="203"/>
    </row>
    <row r="3393" spans="2:6" ht="15.75">
      <c r="B3393" s="188"/>
      <c r="C3393" s="188"/>
      <c r="D3393" s="203"/>
      <c r="E3393" s="203"/>
      <c r="F3393" s="203"/>
    </row>
    <row r="3394" spans="2:6" ht="15.75">
      <c r="B3394" s="188"/>
      <c r="C3394" s="188"/>
      <c r="D3394" s="203"/>
      <c r="E3394" s="203"/>
      <c r="F3394" s="203"/>
    </row>
    <row r="3395" spans="2:6" ht="15.75">
      <c r="B3395" s="188"/>
      <c r="C3395" s="188"/>
      <c r="D3395" s="203"/>
      <c r="E3395" s="203"/>
      <c r="F3395" s="203"/>
    </row>
    <row r="3396" spans="2:6" ht="15.75">
      <c r="B3396" s="188"/>
      <c r="C3396" s="188"/>
      <c r="D3396" s="203"/>
      <c r="E3396" s="203"/>
      <c r="F3396" s="203"/>
    </row>
    <row r="3397" spans="2:6" ht="15.75">
      <c r="B3397" s="188"/>
      <c r="C3397" s="188"/>
      <c r="D3397" s="203"/>
      <c r="E3397" s="203"/>
      <c r="F3397" s="203"/>
    </row>
    <row r="3398" spans="2:6" ht="15.75">
      <c r="B3398" s="188"/>
      <c r="C3398" s="188"/>
      <c r="D3398" s="203"/>
      <c r="E3398" s="203"/>
      <c r="F3398" s="203"/>
    </row>
    <row r="3399" spans="2:6" ht="15.75">
      <c r="B3399" s="188"/>
      <c r="C3399" s="188"/>
      <c r="D3399" s="203"/>
      <c r="E3399" s="203"/>
      <c r="F3399" s="203"/>
    </row>
    <row r="3400" spans="2:6" ht="15.75">
      <c r="B3400" s="188"/>
      <c r="C3400" s="188"/>
      <c r="D3400" s="203"/>
      <c r="E3400" s="203"/>
      <c r="F3400" s="203"/>
    </row>
    <row r="3401" spans="2:6" ht="15.75">
      <c r="B3401" s="188"/>
      <c r="C3401" s="188"/>
      <c r="D3401" s="203"/>
      <c r="E3401" s="203"/>
      <c r="F3401" s="203"/>
    </row>
    <row r="3402" spans="2:6" ht="15.75">
      <c r="B3402" s="188"/>
      <c r="C3402" s="188"/>
      <c r="D3402" s="203"/>
      <c r="E3402" s="203"/>
      <c r="F3402" s="203"/>
    </row>
    <row r="3403" spans="2:6" ht="15.75">
      <c r="B3403" s="188"/>
      <c r="C3403" s="188"/>
      <c r="D3403" s="203"/>
      <c r="E3403" s="203"/>
      <c r="F3403" s="203"/>
    </row>
    <row r="3404" spans="2:6" ht="15.75">
      <c r="B3404" s="188"/>
      <c r="C3404" s="188"/>
      <c r="D3404" s="203"/>
      <c r="E3404" s="203"/>
      <c r="F3404" s="203"/>
    </row>
    <row r="3405" spans="2:6" ht="15.75">
      <c r="B3405" s="188"/>
      <c r="C3405" s="188"/>
      <c r="D3405" s="203"/>
      <c r="E3405" s="203"/>
      <c r="F3405" s="203"/>
    </row>
    <row r="3406" spans="2:6" ht="15.75">
      <c r="B3406" s="188"/>
      <c r="C3406" s="188"/>
      <c r="D3406" s="203"/>
      <c r="E3406" s="203"/>
      <c r="F3406" s="203"/>
    </row>
    <row r="3407" spans="2:6" ht="15.75">
      <c r="B3407" s="188"/>
      <c r="C3407" s="188"/>
      <c r="D3407" s="203"/>
      <c r="E3407" s="203"/>
      <c r="F3407" s="203"/>
    </row>
    <row r="3408" spans="2:6" ht="15.75">
      <c r="B3408" s="188"/>
      <c r="C3408" s="188"/>
      <c r="D3408" s="203"/>
      <c r="E3408" s="203"/>
      <c r="F3408" s="203"/>
    </row>
    <row r="3409" spans="2:6" ht="15.75">
      <c r="B3409" s="188"/>
      <c r="C3409" s="188"/>
      <c r="D3409" s="203"/>
      <c r="E3409" s="203"/>
      <c r="F3409" s="203"/>
    </row>
    <row r="3410" spans="2:6" ht="15.75">
      <c r="B3410" s="188"/>
      <c r="C3410" s="188"/>
      <c r="D3410" s="203"/>
      <c r="E3410" s="203"/>
      <c r="F3410" s="203"/>
    </row>
    <row r="3411" spans="2:6" ht="15.75">
      <c r="B3411" s="188"/>
      <c r="C3411" s="188"/>
      <c r="D3411" s="203"/>
      <c r="E3411" s="203"/>
      <c r="F3411" s="203"/>
    </row>
    <row r="3412" spans="2:6" ht="15.75">
      <c r="B3412" s="188"/>
      <c r="C3412" s="188"/>
      <c r="D3412" s="203"/>
      <c r="E3412" s="203"/>
      <c r="F3412" s="203"/>
    </row>
    <row r="3413" spans="2:6" ht="15.75">
      <c r="B3413" s="188"/>
      <c r="C3413" s="188"/>
      <c r="D3413" s="203"/>
      <c r="E3413" s="203"/>
      <c r="F3413" s="203"/>
    </row>
    <row r="3414" spans="2:6" ht="15.75">
      <c r="B3414" s="188"/>
      <c r="C3414" s="188"/>
      <c r="D3414" s="203"/>
      <c r="E3414" s="203"/>
      <c r="F3414" s="203"/>
    </row>
    <row r="3415" spans="2:6" ht="15.75">
      <c r="B3415" s="188"/>
      <c r="C3415" s="188"/>
      <c r="D3415" s="203"/>
      <c r="E3415" s="203"/>
      <c r="F3415" s="203"/>
    </row>
    <row r="3416" spans="2:6" ht="15.75">
      <c r="B3416" s="188"/>
      <c r="C3416" s="188"/>
      <c r="D3416" s="203"/>
      <c r="E3416" s="203"/>
      <c r="F3416" s="203"/>
    </row>
    <row r="3417" spans="2:6" ht="15.75">
      <c r="B3417" s="188"/>
      <c r="C3417" s="188"/>
      <c r="D3417" s="203"/>
      <c r="E3417" s="203"/>
      <c r="F3417" s="203"/>
    </row>
    <row r="3418" spans="2:6" ht="15.75">
      <c r="B3418" s="188"/>
      <c r="C3418" s="188"/>
      <c r="D3418" s="203"/>
      <c r="E3418" s="203"/>
      <c r="F3418" s="203"/>
    </row>
    <row r="3419" spans="2:6" ht="15.75">
      <c r="B3419" s="188"/>
      <c r="C3419" s="188"/>
      <c r="D3419" s="203"/>
      <c r="E3419" s="203"/>
      <c r="F3419" s="203"/>
    </row>
    <row r="3420" spans="2:6" ht="15.75">
      <c r="B3420" s="188"/>
      <c r="C3420" s="188"/>
      <c r="D3420" s="203"/>
      <c r="E3420" s="203"/>
      <c r="F3420" s="203"/>
    </row>
    <row r="3421" spans="2:6" ht="15.75">
      <c r="B3421" s="188"/>
      <c r="C3421" s="188"/>
      <c r="D3421" s="203"/>
      <c r="E3421" s="203"/>
      <c r="F3421" s="203"/>
    </row>
    <row r="3422" spans="2:6" ht="15.75">
      <c r="B3422" s="188"/>
      <c r="C3422" s="188"/>
      <c r="D3422" s="203"/>
      <c r="E3422" s="203"/>
      <c r="F3422" s="203"/>
    </row>
    <row r="3423" spans="2:6" ht="15.75">
      <c r="B3423" s="188"/>
      <c r="C3423" s="188"/>
      <c r="D3423" s="203"/>
      <c r="E3423" s="203"/>
      <c r="F3423" s="203"/>
    </row>
    <row r="3424" spans="2:6" ht="15.75">
      <c r="B3424" s="188"/>
      <c r="C3424" s="188"/>
      <c r="D3424" s="203"/>
      <c r="E3424" s="203"/>
      <c r="F3424" s="203"/>
    </row>
    <row r="3425" spans="2:6" ht="15.75">
      <c r="B3425" s="188"/>
      <c r="C3425" s="188"/>
      <c r="D3425" s="203"/>
      <c r="E3425" s="203"/>
      <c r="F3425" s="203"/>
    </row>
    <row r="3426" spans="2:6" ht="15.75">
      <c r="B3426" s="188"/>
      <c r="C3426" s="188"/>
      <c r="D3426" s="203"/>
      <c r="E3426" s="203"/>
      <c r="F3426" s="203"/>
    </row>
    <row r="3427" spans="2:6" ht="15.75">
      <c r="B3427" s="188"/>
      <c r="C3427" s="188"/>
      <c r="D3427" s="203"/>
      <c r="E3427" s="203"/>
      <c r="F3427" s="203"/>
    </row>
    <row r="3428" spans="2:6" ht="15.75">
      <c r="B3428" s="188"/>
      <c r="C3428" s="188"/>
      <c r="D3428" s="203"/>
      <c r="E3428" s="203"/>
      <c r="F3428" s="203"/>
    </row>
    <row r="3429" spans="2:6" ht="15.75">
      <c r="B3429" s="188"/>
      <c r="C3429" s="188"/>
      <c r="D3429" s="203"/>
      <c r="E3429" s="203"/>
      <c r="F3429" s="203"/>
    </row>
    <row r="3430" spans="2:6" ht="15.75">
      <c r="B3430" s="188"/>
      <c r="C3430" s="188"/>
      <c r="D3430" s="203"/>
      <c r="E3430" s="203"/>
      <c r="F3430" s="203"/>
    </row>
    <row r="3431" spans="2:6" ht="15.75">
      <c r="B3431" s="188"/>
      <c r="C3431" s="188"/>
      <c r="D3431" s="203"/>
      <c r="E3431" s="203"/>
      <c r="F3431" s="203"/>
    </row>
    <row r="3432" spans="2:6" ht="15.75">
      <c r="B3432" s="188"/>
      <c r="C3432" s="188"/>
      <c r="D3432" s="203"/>
      <c r="E3432" s="203"/>
      <c r="F3432" s="203"/>
    </row>
    <row r="3433" spans="2:6" ht="15.75">
      <c r="B3433" s="188"/>
      <c r="C3433" s="188"/>
      <c r="D3433" s="203"/>
      <c r="E3433" s="203"/>
      <c r="F3433" s="203"/>
    </row>
    <row r="3434" spans="2:6" ht="15.75">
      <c r="B3434" s="188"/>
      <c r="C3434" s="188"/>
      <c r="D3434" s="203"/>
      <c r="E3434" s="203"/>
      <c r="F3434" s="203"/>
    </row>
    <row r="3435" spans="2:6" ht="15.75">
      <c r="B3435" s="188"/>
      <c r="C3435" s="188"/>
      <c r="D3435" s="203"/>
      <c r="E3435" s="203"/>
      <c r="F3435" s="203"/>
    </row>
    <row r="3436" spans="2:6" ht="15.75">
      <c r="B3436" s="188"/>
      <c r="C3436" s="188"/>
      <c r="D3436" s="203"/>
      <c r="E3436" s="203"/>
      <c r="F3436" s="203"/>
    </row>
    <row r="3437" spans="2:6" ht="15.75">
      <c r="B3437" s="188"/>
      <c r="C3437" s="188"/>
      <c r="D3437" s="203"/>
      <c r="E3437" s="203"/>
      <c r="F3437" s="203"/>
    </row>
    <row r="3438" spans="2:6" ht="15.75">
      <c r="B3438" s="188"/>
      <c r="C3438" s="188"/>
      <c r="D3438" s="203"/>
      <c r="E3438" s="203"/>
      <c r="F3438" s="203"/>
    </row>
    <row r="3439" spans="2:6" ht="15.75">
      <c r="B3439" s="188"/>
      <c r="C3439" s="188"/>
      <c r="D3439" s="203"/>
      <c r="E3439" s="203"/>
      <c r="F3439" s="203"/>
    </row>
    <row r="3440" spans="2:6" ht="15.75">
      <c r="B3440" s="188"/>
      <c r="C3440" s="188"/>
      <c r="D3440" s="203"/>
      <c r="E3440" s="203"/>
      <c r="F3440" s="203"/>
    </row>
    <row r="3441" spans="2:6" ht="15.75">
      <c r="B3441" s="188"/>
      <c r="C3441" s="188"/>
      <c r="D3441" s="203"/>
      <c r="E3441" s="203"/>
      <c r="F3441" s="203"/>
    </row>
    <row r="3442" spans="2:6" ht="15.75">
      <c r="B3442" s="188"/>
      <c r="C3442" s="188"/>
      <c r="D3442" s="203"/>
      <c r="E3442" s="203"/>
      <c r="F3442" s="203"/>
    </row>
    <row r="3443" spans="2:6" ht="15.75">
      <c r="B3443" s="188"/>
      <c r="C3443" s="188"/>
      <c r="D3443" s="203"/>
      <c r="E3443" s="203"/>
      <c r="F3443" s="203"/>
    </row>
    <row r="3444" spans="2:6" ht="15.75">
      <c r="B3444" s="188"/>
      <c r="C3444" s="188"/>
      <c r="D3444" s="203"/>
      <c r="E3444" s="203"/>
      <c r="F3444" s="203"/>
    </row>
    <row r="3445" spans="2:6" ht="15.75">
      <c r="B3445" s="188"/>
      <c r="C3445" s="188"/>
      <c r="D3445" s="203"/>
      <c r="E3445" s="203"/>
      <c r="F3445" s="203"/>
    </row>
    <row r="3446" spans="2:6" ht="15.75">
      <c r="B3446" s="188"/>
      <c r="C3446" s="188"/>
      <c r="D3446" s="203"/>
      <c r="E3446" s="203"/>
      <c r="F3446" s="203"/>
    </row>
    <row r="3447" spans="2:6" ht="15.75">
      <c r="B3447" s="188"/>
      <c r="C3447" s="188"/>
      <c r="D3447" s="203"/>
      <c r="E3447" s="203"/>
      <c r="F3447" s="203"/>
    </row>
    <row r="3448" spans="2:6" ht="15.75">
      <c r="B3448" s="188"/>
      <c r="C3448" s="188"/>
      <c r="D3448" s="203"/>
      <c r="E3448" s="203"/>
      <c r="F3448" s="203"/>
    </row>
    <row r="3449" spans="2:6" ht="15.75">
      <c r="B3449" s="188"/>
      <c r="C3449" s="188"/>
      <c r="D3449" s="203"/>
      <c r="E3449" s="203"/>
      <c r="F3449" s="203"/>
    </row>
    <row r="3450" spans="2:6" ht="15.75">
      <c r="B3450" s="188"/>
      <c r="C3450" s="188"/>
      <c r="D3450" s="203"/>
      <c r="E3450" s="203"/>
      <c r="F3450" s="203"/>
    </row>
    <row r="3451" spans="2:6" ht="15.75">
      <c r="B3451" s="188"/>
      <c r="C3451" s="188"/>
      <c r="D3451" s="203"/>
      <c r="E3451" s="203"/>
      <c r="F3451" s="203"/>
    </row>
    <row r="3452" spans="2:6" ht="15.75">
      <c r="B3452" s="188"/>
      <c r="C3452" s="188"/>
      <c r="D3452" s="203"/>
      <c r="E3452" s="203"/>
      <c r="F3452" s="203"/>
    </row>
    <row r="3453" spans="2:6" ht="15.75">
      <c r="B3453" s="188"/>
      <c r="C3453" s="188"/>
      <c r="D3453" s="203"/>
      <c r="E3453" s="203"/>
      <c r="F3453" s="203"/>
    </row>
    <row r="3454" spans="2:6" ht="15.75">
      <c r="B3454" s="188"/>
      <c r="C3454" s="188"/>
      <c r="D3454" s="203"/>
      <c r="E3454" s="203"/>
      <c r="F3454" s="203"/>
    </row>
    <row r="3455" spans="2:6" ht="15.75">
      <c r="B3455" s="188"/>
      <c r="C3455" s="188"/>
      <c r="D3455" s="203"/>
      <c r="E3455" s="203"/>
      <c r="F3455" s="203"/>
    </row>
    <row r="3456" spans="2:6" ht="15.75">
      <c r="B3456" s="188"/>
      <c r="C3456" s="188"/>
      <c r="D3456" s="203"/>
      <c r="E3456" s="203"/>
      <c r="F3456" s="203"/>
    </row>
    <row r="3457" spans="2:6" ht="15.75">
      <c r="B3457" s="188"/>
      <c r="C3457" s="188"/>
      <c r="D3457" s="203"/>
      <c r="E3457" s="203"/>
      <c r="F3457" s="203"/>
    </row>
    <row r="3458" spans="2:6" ht="15.75">
      <c r="B3458" s="188"/>
      <c r="C3458" s="188"/>
      <c r="D3458" s="203"/>
      <c r="E3458" s="203"/>
      <c r="F3458" s="203"/>
    </row>
    <row r="3459" spans="2:6" ht="15.75">
      <c r="B3459" s="188"/>
      <c r="C3459" s="188"/>
      <c r="D3459" s="203"/>
      <c r="E3459" s="203"/>
      <c r="F3459" s="203"/>
    </row>
    <row r="3460" spans="2:6" ht="15.75">
      <c r="B3460" s="188"/>
      <c r="C3460" s="188"/>
      <c r="D3460" s="203"/>
      <c r="E3460" s="203"/>
      <c r="F3460" s="203"/>
    </row>
    <row r="3461" spans="2:6" ht="15.75">
      <c r="B3461" s="188"/>
      <c r="C3461" s="188"/>
      <c r="D3461" s="203"/>
      <c r="E3461" s="203"/>
      <c r="F3461" s="203"/>
    </row>
    <row r="3462" spans="2:6" ht="15.75">
      <c r="B3462" s="188"/>
      <c r="C3462" s="188"/>
      <c r="D3462" s="203"/>
      <c r="E3462" s="203"/>
      <c r="F3462" s="203"/>
    </row>
    <row r="3463" spans="2:6" ht="15.75">
      <c r="B3463" s="188"/>
      <c r="C3463" s="188"/>
      <c r="D3463" s="203"/>
      <c r="E3463" s="203"/>
      <c r="F3463" s="203"/>
    </row>
    <row r="3464" spans="2:6" ht="15.75">
      <c r="B3464" s="188"/>
      <c r="C3464" s="188"/>
      <c r="D3464" s="203"/>
      <c r="E3464" s="203"/>
      <c r="F3464" s="203"/>
    </row>
    <row r="3465" spans="2:6" ht="15.75">
      <c r="B3465" s="188"/>
      <c r="C3465" s="188"/>
      <c r="D3465" s="203"/>
      <c r="E3465" s="203"/>
      <c r="F3465" s="203"/>
    </row>
    <row r="3466" spans="2:6" ht="15.75">
      <c r="B3466" s="188"/>
      <c r="C3466" s="188"/>
      <c r="D3466" s="203"/>
      <c r="E3466" s="203"/>
      <c r="F3466" s="203"/>
    </row>
    <row r="3467" spans="2:6" ht="15.75">
      <c r="B3467" s="188"/>
      <c r="C3467" s="188"/>
      <c r="D3467" s="203"/>
      <c r="E3467" s="203"/>
      <c r="F3467" s="203"/>
    </row>
    <row r="3468" spans="2:6" ht="15.75">
      <c r="B3468" s="188"/>
      <c r="C3468" s="188"/>
      <c r="D3468" s="203"/>
      <c r="E3468" s="203"/>
      <c r="F3468" s="203"/>
    </row>
    <row r="3469" spans="2:6" ht="15.75">
      <c r="B3469" s="188"/>
      <c r="C3469" s="188"/>
      <c r="D3469" s="203"/>
      <c r="E3469" s="203"/>
      <c r="F3469" s="203"/>
    </row>
    <row r="3470" spans="2:6" ht="15.75">
      <c r="B3470" s="188"/>
      <c r="C3470" s="188"/>
      <c r="D3470" s="203"/>
      <c r="E3470" s="203"/>
      <c r="F3470" s="203"/>
    </row>
    <row r="3471" spans="2:6" ht="15.75">
      <c r="B3471" s="188"/>
      <c r="C3471" s="188"/>
      <c r="D3471" s="203"/>
      <c r="E3471" s="203"/>
      <c r="F3471" s="203"/>
    </row>
    <row r="3472" spans="2:6" ht="15.75">
      <c r="B3472" s="188"/>
      <c r="C3472" s="188"/>
      <c r="D3472" s="203"/>
      <c r="E3472" s="203"/>
      <c r="F3472" s="203"/>
    </row>
    <row r="3473" spans="2:6" ht="15.75">
      <c r="B3473" s="188"/>
      <c r="C3473" s="188"/>
      <c r="D3473" s="203"/>
      <c r="E3473" s="203"/>
      <c r="F3473" s="203"/>
    </row>
    <row r="3474" spans="2:6" ht="15.75">
      <c r="B3474" s="188"/>
      <c r="C3474" s="188"/>
      <c r="D3474" s="203"/>
      <c r="E3474" s="203"/>
      <c r="F3474" s="203"/>
    </row>
    <row r="3475" spans="2:6" ht="15.75">
      <c r="B3475" s="188"/>
      <c r="C3475" s="188"/>
      <c r="D3475" s="203"/>
      <c r="E3475" s="203"/>
      <c r="F3475" s="203"/>
    </row>
    <row r="3476" spans="2:6" ht="15.75">
      <c r="B3476" s="188"/>
      <c r="C3476" s="188"/>
      <c r="D3476" s="203"/>
      <c r="E3476" s="203"/>
      <c r="F3476" s="203"/>
    </row>
    <row r="3477" spans="2:6" ht="15.75">
      <c r="B3477" s="188"/>
      <c r="C3477" s="188"/>
      <c r="D3477" s="203"/>
      <c r="E3477" s="203"/>
      <c r="F3477" s="203"/>
    </row>
    <row r="3478" spans="2:6" ht="15.75">
      <c r="B3478" s="188"/>
      <c r="C3478" s="188"/>
      <c r="D3478" s="203"/>
      <c r="E3478" s="203"/>
      <c r="F3478" s="203"/>
    </row>
    <row r="3479" spans="2:6" ht="15.75">
      <c r="B3479" s="188"/>
      <c r="C3479" s="188"/>
      <c r="D3479" s="203"/>
      <c r="E3479" s="203"/>
      <c r="F3479" s="203"/>
    </row>
    <row r="3480" spans="2:6" ht="15.75">
      <c r="B3480" s="188"/>
      <c r="C3480" s="188"/>
      <c r="D3480" s="203"/>
      <c r="E3480" s="203"/>
      <c r="F3480" s="203"/>
    </row>
    <row r="3481" spans="2:6" ht="15.75">
      <c r="B3481" s="188"/>
      <c r="C3481" s="188"/>
      <c r="D3481" s="203"/>
      <c r="E3481" s="203"/>
      <c r="F3481" s="203"/>
    </row>
    <row r="3482" spans="2:6" ht="15.75">
      <c r="B3482" s="188"/>
      <c r="C3482" s="188"/>
      <c r="D3482" s="203"/>
      <c r="E3482" s="203"/>
      <c r="F3482" s="203"/>
    </row>
    <row r="3483" spans="2:6" ht="15.75">
      <c r="B3483" s="188"/>
      <c r="C3483" s="188"/>
      <c r="D3483" s="203"/>
      <c r="E3483" s="203"/>
      <c r="F3483" s="203"/>
    </row>
    <row r="3484" spans="2:6" ht="15.75">
      <c r="B3484" s="188"/>
      <c r="C3484" s="188"/>
      <c r="D3484" s="203"/>
      <c r="E3484" s="203"/>
      <c r="F3484" s="203"/>
    </row>
    <row r="3485" spans="2:6" ht="15.75">
      <c r="B3485" s="188"/>
      <c r="C3485" s="188"/>
      <c r="D3485" s="203"/>
      <c r="E3485" s="203"/>
      <c r="F3485" s="203"/>
    </row>
    <row r="3486" spans="2:6" ht="15.75">
      <c r="B3486" s="188"/>
      <c r="C3486" s="188"/>
      <c r="D3486" s="203"/>
      <c r="E3486" s="203"/>
      <c r="F3486" s="203"/>
    </row>
    <row r="3487" spans="2:6" ht="15.75">
      <c r="B3487" s="188"/>
      <c r="C3487" s="188"/>
      <c r="D3487" s="203"/>
      <c r="E3487" s="203"/>
      <c r="F3487" s="203"/>
    </row>
    <row r="3488" spans="2:6" ht="15.75">
      <c r="B3488" s="188"/>
      <c r="C3488" s="188"/>
      <c r="D3488" s="203"/>
      <c r="E3488" s="203"/>
      <c r="F3488" s="203"/>
    </row>
    <row r="3489" spans="2:6" ht="15.75">
      <c r="B3489" s="188"/>
      <c r="C3489" s="188"/>
      <c r="D3489" s="203"/>
      <c r="E3489" s="203"/>
      <c r="F3489" s="203"/>
    </row>
    <row r="3490" spans="2:6" ht="15.75">
      <c r="B3490" s="188"/>
      <c r="C3490" s="188"/>
      <c r="D3490" s="203"/>
      <c r="E3490" s="203"/>
      <c r="F3490" s="203"/>
    </row>
    <row r="3491" spans="2:6" ht="15.75">
      <c r="B3491" s="188"/>
      <c r="C3491" s="188"/>
      <c r="D3491" s="203"/>
      <c r="E3491" s="203"/>
      <c r="F3491" s="203"/>
    </row>
    <row r="3492" spans="2:6" ht="15.75">
      <c r="B3492" s="188"/>
      <c r="C3492" s="188"/>
      <c r="D3492" s="203"/>
      <c r="E3492" s="203"/>
      <c r="F3492" s="203"/>
    </row>
    <row r="3493" spans="2:6" ht="15.75">
      <c r="B3493" s="188"/>
      <c r="C3493" s="188"/>
      <c r="D3493" s="203"/>
      <c r="E3493" s="203"/>
      <c r="F3493" s="203"/>
    </row>
    <row r="3494" spans="2:6" ht="15.75">
      <c r="B3494" s="188"/>
      <c r="C3494" s="188"/>
      <c r="D3494" s="203"/>
      <c r="E3494" s="203"/>
      <c r="F3494" s="203"/>
    </row>
    <row r="3495" spans="2:6" ht="15.75">
      <c r="B3495" s="188"/>
      <c r="C3495" s="188"/>
      <c r="D3495" s="203"/>
      <c r="E3495" s="203"/>
      <c r="F3495" s="203"/>
    </row>
    <row r="3496" spans="2:6" ht="15.75">
      <c r="B3496" s="188"/>
      <c r="C3496" s="188"/>
      <c r="D3496" s="203"/>
      <c r="E3496" s="203"/>
      <c r="F3496" s="203"/>
    </row>
    <row r="3497" spans="2:6" ht="15.75">
      <c r="B3497" s="188"/>
      <c r="C3497" s="188"/>
      <c r="D3497" s="203"/>
      <c r="E3497" s="203"/>
      <c r="F3497" s="203"/>
    </row>
    <row r="3498" spans="2:6" ht="15.75">
      <c r="B3498" s="188"/>
      <c r="C3498" s="188"/>
      <c r="D3498" s="203"/>
      <c r="E3498" s="203"/>
      <c r="F3498" s="203"/>
    </row>
    <row r="3499" spans="2:6" ht="15.75">
      <c r="B3499" s="188"/>
      <c r="C3499" s="188"/>
      <c r="D3499" s="203"/>
      <c r="E3499" s="203"/>
      <c r="F3499" s="203"/>
    </row>
    <row r="3500" spans="2:6" ht="15.75">
      <c r="B3500" s="188"/>
      <c r="C3500" s="188"/>
      <c r="D3500" s="203"/>
      <c r="E3500" s="203"/>
      <c r="F3500" s="203"/>
    </row>
    <row r="3501" spans="2:6" ht="15.75">
      <c r="B3501" s="188"/>
      <c r="C3501" s="188"/>
      <c r="D3501" s="203"/>
      <c r="E3501" s="203"/>
      <c r="F3501" s="203"/>
    </row>
    <row r="3502" spans="2:6" ht="15.75">
      <c r="B3502" s="188"/>
      <c r="C3502" s="188"/>
      <c r="D3502" s="203"/>
      <c r="E3502" s="203"/>
      <c r="F3502" s="203"/>
    </row>
    <row r="3503" spans="2:6" ht="15.75">
      <c r="B3503" s="188"/>
      <c r="C3503" s="188"/>
      <c r="D3503" s="203"/>
      <c r="E3503" s="203"/>
      <c r="F3503" s="203"/>
    </row>
    <row r="3504" spans="2:6" ht="15.75">
      <c r="B3504" s="188"/>
      <c r="C3504" s="188"/>
      <c r="D3504" s="203"/>
      <c r="E3504" s="203"/>
      <c r="F3504" s="203"/>
    </row>
    <row r="3505" spans="2:6" ht="15.75">
      <c r="B3505" s="188"/>
      <c r="C3505" s="188"/>
      <c r="D3505" s="203"/>
      <c r="E3505" s="203"/>
      <c r="F3505" s="203"/>
    </row>
    <row r="3506" spans="2:6" ht="15.75">
      <c r="B3506" s="188"/>
      <c r="C3506" s="188"/>
      <c r="D3506" s="203"/>
      <c r="E3506" s="203"/>
      <c r="F3506" s="203"/>
    </row>
    <row r="3507" spans="2:6" ht="15.75">
      <c r="B3507" s="188"/>
      <c r="C3507" s="188"/>
      <c r="D3507" s="203"/>
      <c r="E3507" s="203"/>
      <c r="F3507" s="203"/>
    </row>
    <row r="3508" spans="2:6" ht="15.75">
      <c r="B3508" s="188"/>
      <c r="C3508" s="188"/>
      <c r="D3508" s="203"/>
      <c r="E3508" s="203"/>
      <c r="F3508" s="203"/>
    </row>
    <row r="3509" spans="2:6" ht="15.75">
      <c r="B3509" s="188"/>
      <c r="C3509" s="188"/>
      <c r="D3509" s="203"/>
      <c r="E3509" s="203"/>
      <c r="F3509" s="203"/>
    </row>
    <row r="3510" spans="2:6" ht="15.75">
      <c r="B3510" s="188"/>
      <c r="C3510" s="188"/>
      <c r="D3510" s="203"/>
      <c r="E3510" s="203"/>
      <c r="F3510" s="203"/>
    </row>
    <row r="3511" spans="2:6" ht="15.75">
      <c r="B3511" s="188"/>
      <c r="C3511" s="188"/>
      <c r="D3511" s="203"/>
      <c r="E3511" s="203"/>
      <c r="F3511" s="203"/>
    </row>
    <row r="3512" spans="2:6" ht="15.75">
      <c r="B3512" s="188"/>
      <c r="C3512" s="188"/>
      <c r="D3512" s="203"/>
      <c r="E3512" s="203"/>
      <c r="F3512" s="203"/>
    </row>
    <row r="3513" spans="2:6" ht="15.75">
      <c r="B3513" s="188"/>
      <c r="C3513" s="188"/>
      <c r="D3513" s="203"/>
      <c r="E3513" s="203"/>
      <c r="F3513" s="203"/>
    </row>
    <row r="3514" spans="2:6" ht="15.75">
      <c r="B3514" s="188"/>
      <c r="C3514" s="188"/>
      <c r="D3514" s="203"/>
      <c r="E3514" s="203"/>
      <c r="F3514" s="203"/>
    </row>
    <row r="3515" spans="2:6" ht="15.75">
      <c r="B3515" s="188"/>
      <c r="C3515" s="188"/>
      <c r="D3515" s="203"/>
      <c r="E3515" s="203"/>
      <c r="F3515" s="203"/>
    </row>
    <row r="3516" spans="2:6" ht="15.75">
      <c r="B3516" s="188"/>
      <c r="C3516" s="188"/>
      <c r="D3516" s="203"/>
      <c r="E3516" s="203"/>
      <c r="F3516" s="203"/>
    </row>
    <row r="3517" spans="2:6" ht="15.75">
      <c r="B3517" s="188"/>
      <c r="C3517" s="188"/>
      <c r="D3517" s="203"/>
      <c r="E3517" s="203"/>
      <c r="F3517" s="203"/>
    </row>
    <row r="3518" spans="2:6" ht="15.75">
      <c r="B3518" s="188"/>
      <c r="C3518" s="188"/>
      <c r="D3518" s="203"/>
      <c r="E3518" s="203"/>
      <c r="F3518" s="203"/>
    </row>
    <row r="3519" spans="2:6" ht="15.75">
      <c r="B3519" s="188"/>
      <c r="C3519" s="188"/>
      <c r="D3519" s="203"/>
      <c r="E3519" s="203"/>
      <c r="F3519" s="203"/>
    </row>
    <row r="3520" spans="2:6" ht="15.75">
      <c r="B3520" s="188"/>
      <c r="C3520" s="188"/>
      <c r="D3520" s="203"/>
      <c r="E3520" s="203"/>
      <c r="F3520" s="203"/>
    </row>
    <row r="3521" spans="2:6" ht="15.75">
      <c r="B3521" s="188"/>
      <c r="C3521" s="188"/>
      <c r="D3521" s="203"/>
      <c r="E3521" s="203"/>
      <c r="F3521" s="203"/>
    </row>
    <row r="3522" spans="2:6" ht="15.75">
      <c r="B3522" s="188"/>
      <c r="C3522" s="188"/>
      <c r="D3522" s="203"/>
      <c r="E3522" s="203"/>
      <c r="F3522" s="203"/>
    </row>
    <row r="3523" spans="2:6" ht="15.75">
      <c r="B3523" s="188"/>
      <c r="C3523" s="188"/>
      <c r="D3523" s="203"/>
      <c r="E3523" s="203"/>
      <c r="F3523" s="203"/>
    </row>
    <row r="3524" spans="2:6" ht="15.75">
      <c r="B3524" s="188"/>
      <c r="C3524" s="188"/>
      <c r="D3524" s="203"/>
      <c r="E3524" s="203"/>
      <c r="F3524" s="203"/>
    </row>
    <row r="3525" spans="2:6" ht="15.75">
      <c r="B3525" s="188"/>
      <c r="C3525" s="188"/>
      <c r="D3525" s="203"/>
      <c r="E3525" s="203"/>
      <c r="F3525" s="203"/>
    </row>
    <row r="3526" spans="2:6" ht="15.75">
      <c r="B3526" s="188"/>
      <c r="C3526" s="188"/>
      <c r="D3526" s="203"/>
      <c r="E3526" s="203"/>
      <c r="F3526" s="203"/>
    </row>
    <row r="3527" spans="2:6" ht="15.75">
      <c r="B3527" s="188"/>
      <c r="C3527" s="188"/>
      <c r="D3527" s="203"/>
      <c r="E3527" s="203"/>
      <c r="F3527" s="203"/>
    </row>
    <row r="3528" spans="2:6" ht="15.75">
      <c r="B3528" s="188"/>
      <c r="C3528" s="188"/>
      <c r="D3528" s="203"/>
      <c r="E3528" s="203"/>
      <c r="F3528" s="203"/>
    </row>
    <row r="3529" spans="2:6" ht="15.75">
      <c r="B3529" s="188"/>
      <c r="C3529" s="188"/>
      <c r="D3529" s="203"/>
      <c r="E3529" s="203"/>
      <c r="F3529" s="203"/>
    </row>
    <row r="3530" spans="2:6" ht="15.75">
      <c r="B3530" s="188"/>
      <c r="C3530" s="188"/>
      <c r="D3530" s="203"/>
      <c r="E3530" s="203"/>
      <c r="F3530" s="203"/>
    </row>
    <row r="3531" spans="2:6" ht="15.75">
      <c r="B3531" s="188"/>
      <c r="C3531" s="188"/>
      <c r="D3531" s="203"/>
      <c r="E3531" s="203"/>
      <c r="F3531" s="203"/>
    </row>
    <row r="3532" spans="2:6" ht="15.75">
      <c r="B3532" s="188"/>
      <c r="C3532" s="188"/>
      <c r="D3532" s="203"/>
      <c r="E3532" s="203"/>
      <c r="F3532" s="203"/>
    </row>
    <row r="3533" spans="2:6" ht="15.75">
      <c r="B3533" s="188"/>
      <c r="C3533" s="188"/>
      <c r="D3533" s="203"/>
      <c r="E3533" s="203"/>
      <c r="F3533" s="203"/>
    </row>
    <row r="3534" spans="2:6" ht="15.75">
      <c r="B3534" s="188"/>
      <c r="C3534" s="188"/>
      <c r="D3534" s="203"/>
      <c r="E3534" s="203"/>
      <c r="F3534" s="203"/>
    </row>
    <row r="3535" spans="2:6" ht="15.75">
      <c r="B3535" s="188"/>
      <c r="C3535" s="188"/>
      <c r="D3535" s="203"/>
      <c r="E3535" s="203"/>
      <c r="F3535" s="203"/>
    </row>
    <row r="3536" spans="2:6" ht="15.75">
      <c r="B3536" s="188"/>
      <c r="C3536" s="188"/>
      <c r="D3536" s="203"/>
      <c r="E3536" s="203"/>
      <c r="F3536" s="203"/>
    </row>
    <row r="3537" spans="2:6" ht="15.75">
      <c r="B3537" s="188"/>
      <c r="C3537" s="188"/>
      <c r="D3537" s="203"/>
      <c r="E3537" s="203"/>
      <c r="F3537" s="203"/>
    </row>
    <row r="3538" spans="2:6" ht="15.75">
      <c r="B3538" s="188"/>
      <c r="C3538" s="188"/>
      <c r="D3538" s="203"/>
      <c r="E3538" s="203"/>
      <c r="F3538" s="203"/>
    </row>
    <row r="3539" spans="2:6" ht="15.75">
      <c r="B3539" s="188"/>
      <c r="C3539" s="188"/>
      <c r="D3539" s="203"/>
      <c r="E3539" s="203"/>
      <c r="F3539" s="203"/>
    </row>
    <row r="3540" spans="2:6" ht="15.75">
      <c r="B3540" s="188"/>
      <c r="C3540" s="188"/>
      <c r="D3540" s="203"/>
      <c r="E3540" s="203"/>
      <c r="F3540" s="203"/>
    </row>
    <row r="3541" spans="2:6" ht="15.75">
      <c r="B3541" s="188"/>
      <c r="C3541" s="188"/>
      <c r="D3541" s="203"/>
      <c r="E3541" s="203"/>
      <c r="F3541" s="203"/>
    </row>
    <row r="3542" spans="2:6" ht="15.75">
      <c r="B3542" s="188"/>
      <c r="C3542" s="188"/>
      <c r="D3542" s="203"/>
      <c r="E3542" s="203"/>
      <c r="F3542" s="203"/>
    </row>
    <row r="3543" spans="2:6" ht="15.75">
      <c r="B3543" s="188"/>
      <c r="C3543" s="188"/>
      <c r="D3543" s="203"/>
      <c r="E3543" s="203"/>
      <c r="F3543" s="203"/>
    </row>
    <row r="3544" spans="2:6" ht="15.75">
      <c r="B3544" s="188"/>
      <c r="C3544" s="188"/>
      <c r="D3544" s="203"/>
      <c r="E3544" s="203"/>
      <c r="F3544" s="203"/>
    </row>
    <row r="3545" spans="2:6" ht="15.75">
      <c r="B3545" s="188"/>
      <c r="C3545" s="188"/>
      <c r="D3545" s="203"/>
      <c r="E3545" s="203"/>
      <c r="F3545" s="203"/>
    </row>
    <row r="3546" spans="2:6" ht="15.75">
      <c r="B3546" s="188"/>
      <c r="C3546" s="188"/>
      <c r="D3546" s="203"/>
      <c r="E3546" s="203"/>
      <c r="F3546" s="203"/>
    </row>
    <row r="3547" spans="2:6" ht="15.75">
      <c r="B3547" s="188"/>
      <c r="C3547" s="188"/>
      <c r="D3547" s="203"/>
      <c r="E3547" s="203"/>
      <c r="F3547" s="203"/>
    </row>
    <row r="3548" spans="2:6" ht="15.75">
      <c r="B3548" s="188"/>
      <c r="C3548" s="188"/>
      <c r="D3548" s="203"/>
      <c r="E3548" s="203"/>
      <c r="F3548" s="203"/>
    </row>
    <row r="3549" spans="2:6" ht="15.75">
      <c r="B3549" s="188"/>
      <c r="C3549" s="188"/>
      <c r="D3549" s="203"/>
      <c r="E3549" s="203"/>
      <c r="F3549" s="203"/>
    </row>
    <row r="3550" spans="2:6" ht="15.75">
      <c r="B3550" s="188"/>
      <c r="C3550" s="188"/>
      <c r="D3550" s="203"/>
      <c r="E3550" s="203"/>
      <c r="F3550" s="203"/>
    </row>
    <row r="3551" spans="2:6" ht="15.75">
      <c r="B3551" s="188"/>
      <c r="C3551" s="188"/>
      <c r="D3551" s="203"/>
      <c r="E3551" s="203"/>
      <c r="F3551" s="203"/>
    </row>
    <row r="3552" spans="2:6" ht="15.75">
      <c r="B3552" s="188"/>
      <c r="C3552" s="188"/>
      <c r="D3552" s="203"/>
      <c r="E3552" s="203"/>
      <c r="F3552" s="203"/>
    </row>
    <row r="3553" spans="2:6" ht="15.75">
      <c r="B3553" s="188"/>
      <c r="C3553" s="188"/>
      <c r="D3553" s="203"/>
      <c r="E3553" s="203"/>
      <c r="F3553" s="203"/>
    </row>
    <row r="3554" spans="2:6" ht="15.75">
      <c r="B3554" s="188"/>
      <c r="C3554" s="188"/>
      <c r="D3554" s="203"/>
      <c r="E3554" s="203"/>
      <c r="F3554" s="203"/>
    </row>
    <row r="3555" spans="2:6" ht="15.75">
      <c r="B3555" s="188"/>
      <c r="C3555" s="188"/>
      <c r="D3555" s="203"/>
      <c r="E3555" s="203"/>
      <c r="F3555" s="203"/>
    </row>
    <row r="3556" spans="2:6" ht="15.75">
      <c r="B3556" s="188"/>
      <c r="C3556" s="188"/>
      <c r="D3556" s="203"/>
      <c r="E3556" s="203"/>
      <c r="F3556" s="203"/>
    </row>
    <row r="3557" spans="2:6" ht="15.75">
      <c r="B3557" s="188"/>
      <c r="C3557" s="188"/>
      <c r="D3557" s="203"/>
      <c r="E3557" s="203"/>
      <c r="F3557" s="203"/>
    </row>
    <row r="3558" spans="2:6" ht="15.75">
      <c r="B3558" s="188"/>
      <c r="C3558" s="188"/>
      <c r="D3558" s="203"/>
      <c r="E3558" s="203"/>
      <c r="F3558" s="203"/>
    </row>
    <row r="3559" spans="2:6" ht="15.75">
      <c r="B3559" s="188"/>
      <c r="C3559" s="188"/>
      <c r="D3559" s="203"/>
      <c r="E3559" s="203"/>
      <c r="F3559" s="203"/>
    </row>
    <row r="3560" spans="2:6" ht="15.75">
      <c r="B3560" s="188"/>
      <c r="C3560" s="188"/>
      <c r="D3560" s="203"/>
      <c r="E3560" s="203"/>
      <c r="F3560" s="203"/>
    </row>
    <row r="3561" spans="2:6" ht="15.75">
      <c r="B3561" s="188"/>
      <c r="C3561" s="188"/>
      <c r="D3561" s="203"/>
      <c r="E3561" s="203"/>
      <c r="F3561" s="203"/>
    </row>
    <row r="3562" spans="2:6" ht="15.75">
      <c r="B3562" s="188"/>
      <c r="C3562" s="188"/>
      <c r="D3562" s="203"/>
      <c r="E3562" s="203"/>
      <c r="F3562" s="203"/>
    </row>
    <row r="3563" spans="2:6" ht="15.75">
      <c r="B3563" s="188"/>
      <c r="C3563" s="188"/>
      <c r="D3563" s="203"/>
      <c r="E3563" s="203"/>
      <c r="F3563" s="203"/>
    </row>
    <row r="3564" spans="2:6" ht="15.75">
      <c r="B3564" s="188"/>
      <c r="C3564" s="188"/>
      <c r="D3564" s="203"/>
      <c r="E3564" s="203"/>
      <c r="F3564" s="203"/>
    </row>
    <row r="3565" spans="2:6" ht="15.75">
      <c r="B3565" s="188"/>
      <c r="C3565" s="188"/>
      <c r="D3565" s="203"/>
      <c r="E3565" s="203"/>
      <c r="F3565" s="203"/>
    </row>
    <row r="3566" spans="2:6" ht="15.75">
      <c r="B3566" s="188"/>
      <c r="C3566" s="188"/>
      <c r="D3566" s="203"/>
      <c r="E3566" s="203"/>
      <c r="F3566" s="203"/>
    </row>
    <row r="3567" spans="2:6" ht="15.75">
      <c r="B3567" s="188"/>
      <c r="C3567" s="188"/>
      <c r="D3567" s="203"/>
      <c r="E3567" s="203"/>
      <c r="F3567" s="203"/>
    </row>
    <row r="3568" spans="2:6" ht="15.75">
      <c r="B3568" s="188"/>
      <c r="C3568" s="188"/>
      <c r="D3568" s="203"/>
      <c r="E3568" s="203"/>
      <c r="F3568" s="203"/>
    </row>
    <row r="3569" spans="2:6" ht="15.75">
      <c r="B3569" s="188"/>
      <c r="C3569" s="188"/>
      <c r="D3569" s="203"/>
      <c r="E3569" s="203"/>
      <c r="F3569" s="203"/>
    </row>
    <row r="3570" spans="2:6" ht="15.75">
      <c r="B3570" s="188"/>
      <c r="C3570" s="188"/>
      <c r="D3570" s="203"/>
      <c r="E3570" s="203"/>
      <c r="F3570" s="203"/>
    </row>
    <row r="3571" spans="2:6" ht="15.75">
      <c r="B3571" s="188"/>
      <c r="C3571" s="188"/>
      <c r="D3571" s="203"/>
      <c r="E3571" s="203"/>
      <c r="F3571" s="203"/>
    </row>
    <row r="3572" spans="2:6" ht="15.75">
      <c r="B3572" s="188"/>
      <c r="C3572" s="188"/>
      <c r="D3572" s="203"/>
      <c r="E3572" s="203"/>
      <c r="F3572" s="203"/>
    </row>
    <row r="3573" spans="2:6" ht="15.75">
      <c r="B3573" s="188"/>
      <c r="C3573" s="188"/>
      <c r="D3573" s="203"/>
      <c r="E3573" s="203"/>
      <c r="F3573" s="203"/>
    </row>
    <row r="3574" spans="2:6" ht="15.75">
      <c r="B3574" s="188"/>
      <c r="C3574" s="188"/>
      <c r="D3574" s="203"/>
      <c r="E3574" s="203"/>
      <c r="F3574" s="203"/>
    </row>
    <row r="3575" spans="2:6" ht="15.75">
      <c r="B3575" s="188"/>
      <c r="C3575" s="188"/>
      <c r="D3575" s="203"/>
      <c r="E3575" s="203"/>
      <c r="F3575" s="203"/>
    </row>
    <row r="3576" spans="2:6" ht="15.75">
      <c r="B3576" s="188"/>
      <c r="C3576" s="188"/>
      <c r="D3576" s="203"/>
      <c r="E3576" s="203"/>
      <c r="F3576" s="203"/>
    </row>
    <row r="3577" spans="2:6" ht="15.75">
      <c r="B3577" s="188"/>
      <c r="C3577" s="188"/>
      <c r="D3577" s="203"/>
      <c r="E3577" s="203"/>
      <c r="F3577" s="203"/>
    </row>
    <row r="3578" spans="2:6" ht="15.75">
      <c r="B3578" s="188"/>
      <c r="C3578" s="188"/>
      <c r="D3578" s="203"/>
      <c r="E3578" s="203"/>
      <c r="F3578" s="203"/>
    </row>
    <row r="3579" spans="2:6" ht="15.75">
      <c r="B3579" s="188"/>
      <c r="C3579" s="188"/>
      <c r="D3579" s="203"/>
      <c r="E3579" s="203"/>
      <c r="F3579" s="203"/>
    </row>
    <row r="3580" spans="2:6" ht="15.75">
      <c r="B3580" s="188"/>
      <c r="C3580" s="188"/>
      <c r="D3580" s="203"/>
      <c r="E3580" s="203"/>
      <c r="F3580" s="203"/>
    </row>
    <row r="3581" spans="2:6" ht="15.75">
      <c r="B3581" s="188"/>
      <c r="C3581" s="188"/>
      <c r="D3581" s="203"/>
      <c r="E3581" s="203"/>
      <c r="F3581" s="203"/>
    </row>
    <row r="3582" spans="2:6" ht="15.75">
      <c r="B3582" s="188"/>
      <c r="C3582" s="188"/>
      <c r="D3582" s="203"/>
      <c r="E3582" s="203"/>
      <c r="F3582" s="203"/>
    </row>
    <row r="3583" spans="2:6" ht="15.75">
      <c r="B3583" s="188"/>
      <c r="C3583" s="188"/>
      <c r="D3583" s="203"/>
      <c r="E3583" s="203"/>
      <c r="F3583" s="203"/>
    </row>
    <row r="3584" spans="2:6" ht="15.75">
      <c r="B3584" s="188"/>
      <c r="C3584" s="188"/>
      <c r="D3584" s="203"/>
      <c r="E3584" s="203"/>
      <c r="F3584" s="203"/>
    </row>
    <row r="3585" spans="2:6" ht="15.75">
      <c r="B3585" s="188"/>
      <c r="C3585" s="188"/>
      <c r="D3585" s="203"/>
      <c r="E3585" s="203"/>
      <c r="F3585" s="203"/>
    </row>
    <row r="3586" spans="2:6" ht="15.75">
      <c r="B3586" s="188"/>
      <c r="C3586" s="188"/>
      <c r="D3586" s="203"/>
      <c r="E3586" s="203"/>
      <c r="F3586" s="203"/>
    </row>
    <row r="3587" spans="2:6" ht="15.75">
      <c r="B3587" s="188"/>
      <c r="C3587" s="188"/>
      <c r="D3587" s="203"/>
      <c r="E3587" s="203"/>
      <c r="F3587" s="203"/>
    </row>
    <row r="3588" spans="2:6" ht="15.75">
      <c r="B3588" s="188"/>
      <c r="C3588" s="188"/>
      <c r="D3588" s="203"/>
      <c r="E3588" s="203"/>
      <c r="F3588" s="203"/>
    </row>
    <row r="3589" spans="2:6" ht="15.75">
      <c r="B3589" s="188"/>
      <c r="C3589" s="188"/>
      <c r="D3589" s="203"/>
      <c r="E3589" s="203"/>
      <c r="F3589" s="203"/>
    </row>
    <row r="3590" spans="2:6" ht="15.75">
      <c r="B3590" s="188"/>
      <c r="C3590" s="188"/>
      <c r="D3590" s="203"/>
      <c r="E3590" s="203"/>
      <c r="F3590" s="203"/>
    </row>
    <row r="3591" spans="2:6" ht="15.75">
      <c r="B3591" s="188"/>
      <c r="C3591" s="188"/>
      <c r="D3591" s="203"/>
      <c r="E3591" s="203"/>
      <c r="F3591" s="203"/>
    </row>
    <row r="3592" spans="2:6" ht="15.75">
      <c r="B3592" s="188"/>
      <c r="C3592" s="188"/>
      <c r="D3592" s="203"/>
      <c r="E3592" s="203"/>
      <c r="F3592" s="203"/>
    </row>
    <row r="3593" spans="2:6" ht="15.75">
      <c r="B3593" s="188"/>
      <c r="C3593" s="188"/>
      <c r="D3593" s="203"/>
      <c r="E3593" s="203"/>
      <c r="F3593" s="203"/>
    </row>
    <row r="3594" spans="2:6" ht="15.75">
      <c r="B3594" s="188"/>
      <c r="C3594" s="188"/>
      <c r="D3594" s="203"/>
      <c r="E3594" s="203"/>
      <c r="F3594" s="203"/>
    </row>
    <row r="3595" spans="2:6" ht="15.75">
      <c r="B3595" s="188"/>
      <c r="C3595" s="188"/>
      <c r="D3595" s="203"/>
      <c r="E3595" s="203"/>
      <c r="F3595" s="203"/>
    </row>
    <row r="3596" spans="2:6" ht="15.75">
      <c r="B3596" s="188"/>
      <c r="C3596" s="188"/>
      <c r="D3596" s="203"/>
      <c r="E3596" s="203"/>
      <c r="F3596" s="203"/>
    </row>
    <row r="3597" spans="2:6" ht="15.75">
      <c r="B3597" s="188"/>
      <c r="C3597" s="188"/>
      <c r="D3597" s="203"/>
      <c r="E3597" s="203"/>
      <c r="F3597" s="203"/>
    </row>
    <row r="3598" spans="2:6" ht="15.75">
      <c r="B3598" s="188"/>
      <c r="C3598" s="188"/>
      <c r="D3598" s="203"/>
      <c r="E3598" s="203"/>
      <c r="F3598" s="203"/>
    </row>
    <row r="3599" spans="2:6" ht="15.75">
      <c r="B3599" s="188"/>
      <c r="C3599" s="188"/>
      <c r="D3599" s="203"/>
      <c r="E3599" s="203"/>
      <c r="F3599" s="203"/>
    </row>
    <row r="3600" spans="2:6" ht="15.75">
      <c r="B3600" s="188"/>
      <c r="C3600" s="188"/>
      <c r="D3600" s="203"/>
      <c r="E3600" s="203"/>
      <c r="F3600" s="203"/>
    </row>
    <row r="3601" spans="2:6" ht="15.75">
      <c r="B3601" s="188"/>
      <c r="C3601" s="188"/>
      <c r="D3601" s="203"/>
      <c r="E3601" s="203"/>
      <c r="F3601" s="203"/>
    </row>
    <row r="3602" spans="2:6" ht="15.75">
      <c r="B3602" s="188"/>
      <c r="C3602" s="188"/>
      <c r="D3602" s="203"/>
      <c r="E3602" s="203"/>
      <c r="F3602" s="203"/>
    </row>
    <row r="3603" spans="2:6" ht="15.75">
      <c r="B3603" s="188"/>
      <c r="C3603" s="188"/>
      <c r="D3603" s="203"/>
      <c r="E3603" s="203"/>
      <c r="F3603" s="203"/>
    </row>
    <row r="3604" spans="2:6" ht="15.75">
      <c r="B3604" s="188"/>
      <c r="C3604" s="188"/>
      <c r="D3604" s="203"/>
      <c r="E3604" s="203"/>
      <c r="F3604" s="203"/>
    </row>
    <row r="3605" spans="2:6" ht="15.75">
      <c r="B3605" s="188"/>
      <c r="C3605" s="188"/>
      <c r="D3605" s="203"/>
      <c r="E3605" s="203"/>
      <c r="F3605" s="203"/>
    </row>
    <row r="3606" spans="2:6" ht="15.75">
      <c r="B3606" s="188"/>
      <c r="C3606" s="188"/>
      <c r="D3606" s="203"/>
      <c r="E3606" s="203"/>
      <c r="F3606" s="203"/>
    </row>
    <row r="3607" spans="2:6" ht="15.75">
      <c r="B3607" s="188"/>
      <c r="C3607" s="188"/>
      <c r="D3607" s="203"/>
      <c r="E3607" s="203"/>
      <c r="F3607" s="203"/>
    </row>
    <row r="3608" spans="2:6" ht="15.75">
      <c r="B3608" s="188"/>
      <c r="C3608" s="188"/>
      <c r="D3608" s="203"/>
      <c r="E3608" s="203"/>
      <c r="F3608" s="203"/>
    </row>
    <row r="3609" spans="2:6" ht="15.75">
      <c r="B3609" s="188"/>
      <c r="C3609" s="188"/>
      <c r="D3609" s="203"/>
      <c r="E3609" s="203"/>
      <c r="F3609" s="203"/>
    </row>
    <row r="3610" spans="2:6" ht="15.75">
      <c r="B3610" s="188"/>
      <c r="C3610" s="188"/>
      <c r="D3610" s="203"/>
      <c r="E3610" s="203"/>
      <c r="F3610" s="203"/>
    </row>
    <row r="3611" spans="2:6" ht="15.75">
      <c r="B3611" s="188"/>
      <c r="C3611" s="188"/>
      <c r="D3611" s="203"/>
      <c r="E3611" s="203"/>
      <c r="F3611" s="203"/>
    </row>
    <row r="3612" spans="2:6" ht="15.75">
      <c r="B3612" s="188"/>
      <c r="C3612" s="188"/>
      <c r="D3612" s="203"/>
      <c r="E3612" s="203"/>
      <c r="F3612" s="203"/>
    </row>
    <row r="3613" spans="2:6" ht="15.75">
      <c r="B3613" s="188"/>
      <c r="C3613" s="188"/>
      <c r="D3613" s="203"/>
      <c r="E3613" s="203"/>
      <c r="F3613" s="203"/>
    </row>
    <row r="3614" spans="2:6" ht="15.75">
      <c r="B3614" s="188"/>
      <c r="C3614" s="188"/>
      <c r="D3614" s="203"/>
      <c r="E3614" s="203"/>
      <c r="F3614" s="203"/>
    </row>
    <row r="3615" spans="2:6" ht="15.75">
      <c r="B3615" s="188"/>
      <c r="C3615" s="188"/>
      <c r="D3615" s="203"/>
      <c r="E3615" s="203"/>
      <c r="F3615" s="203"/>
    </row>
    <row r="3616" spans="2:6" ht="15.75">
      <c r="B3616" s="188"/>
      <c r="C3616" s="188"/>
      <c r="D3616" s="203"/>
      <c r="E3616" s="203"/>
      <c r="F3616" s="203"/>
    </row>
    <row r="3617" spans="2:6" ht="15.75">
      <c r="B3617" s="188"/>
      <c r="C3617" s="188"/>
      <c r="D3617" s="203"/>
      <c r="E3617" s="203"/>
      <c r="F3617" s="203"/>
    </row>
    <row r="3618" spans="2:6" ht="15.75">
      <c r="B3618" s="188"/>
      <c r="C3618" s="188"/>
      <c r="D3618" s="203"/>
      <c r="E3618" s="203"/>
      <c r="F3618" s="203"/>
    </row>
    <row r="3619" spans="2:6" ht="15.75">
      <c r="B3619" s="188"/>
      <c r="C3619" s="188"/>
      <c r="D3619" s="203"/>
      <c r="E3619" s="203"/>
      <c r="F3619" s="203"/>
    </row>
    <row r="3620" spans="2:6" ht="15.75">
      <c r="B3620" s="188"/>
      <c r="C3620" s="188"/>
      <c r="D3620" s="203"/>
      <c r="E3620" s="203"/>
      <c r="F3620" s="203"/>
    </row>
    <row r="3621" spans="2:6" ht="15.75">
      <c r="B3621" s="188"/>
      <c r="C3621" s="188"/>
      <c r="D3621" s="203"/>
      <c r="E3621" s="203"/>
      <c r="F3621" s="203"/>
    </row>
    <row r="3622" spans="2:6" ht="15.75">
      <c r="B3622" s="188"/>
      <c r="C3622" s="188"/>
      <c r="D3622" s="203"/>
      <c r="E3622" s="203"/>
      <c r="F3622" s="203"/>
    </row>
    <row r="3623" spans="2:6" ht="15.75">
      <c r="B3623" s="188"/>
      <c r="C3623" s="188"/>
      <c r="D3623" s="203"/>
      <c r="E3623" s="203"/>
      <c r="F3623" s="203"/>
    </row>
    <row r="3624" spans="2:6" ht="15.75">
      <c r="B3624" s="188"/>
      <c r="C3624" s="188"/>
      <c r="D3624" s="203"/>
      <c r="E3624" s="203"/>
      <c r="F3624" s="203"/>
    </row>
    <row r="3625" spans="2:6" ht="15.75">
      <c r="B3625" s="188"/>
      <c r="C3625" s="188"/>
      <c r="D3625" s="203"/>
      <c r="E3625" s="203"/>
      <c r="F3625" s="203"/>
    </row>
    <row r="3626" spans="2:6" ht="15.75">
      <c r="B3626" s="188"/>
      <c r="C3626" s="188"/>
      <c r="D3626" s="203"/>
      <c r="E3626" s="203"/>
      <c r="F3626" s="203"/>
    </row>
    <row r="3627" spans="2:6" ht="15.75">
      <c r="B3627" s="188"/>
      <c r="C3627" s="188"/>
      <c r="D3627" s="203"/>
      <c r="E3627" s="203"/>
      <c r="F3627" s="203"/>
    </row>
    <row r="3628" spans="2:6" ht="15.75">
      <c r="B3628" s="188"/>
      <c r="C3628" s="188"/>
      <c r="D3628" s="203"/>
      <c r="E3628" s="203"/>
      <c r="F3628" s="203"/>
    </row>
    <row r="3629" spans="2:6" ht="15.75">
      <c r="B3629" s="188"/>
      <c r="C3629" s="188"/>
      <c r="D3629" s="203"/>
      <c r="E3629" s="203"/>
      <c r="F3629" s="203"/>
    </row>
    <row r="3630" spans="2:6" ht="15.75">
      <c r="B3630" s="188"/>
      <c r="C3630" s="188"/>
      <c r="D3630" s="203"/>
      <c r="E3630" s="203"/>
      <c r="F3630" s="203"/>
    </row>
    <row r="3631" spans="2:6" ht="15.75">
      <c r="B3631" s="188"/>
      <c r="C3631" s="188"/>
      <c r="D3631" s="203"/>
      <c r="E3631" s="203"/>
      <c r="F3631" s="203"/>
    </row>
    <row r="3632" spans="2:6" ht="15.75">
      <c r="B3632" s="188"/>
      <c r="C3632" s="188"/>
      <c r="D3632" s="203"/>
      <c r="E3632" s="203"/>
      <c r="F3632" s="203"/>
    </row>
    <row r="3633" spans="2:6" ht="15.75">
      <c r="B3633" s="188"/>
      <c r="C3633" s="188"/>
      <c r="D3633" s="203"/>
      <c r="E3633" s="203"/>
      <c r="F3633" s="203"/>
    </row>
    <row r="3634" spans="2:6" ht="15.75">
      <c r="B3634" s="188"/>
      <c r="C3634" s="188"/>
      <c r="D3634" s="203"/>
      <c r="E3634" s="203"/>
      <c r="F3634" s="203"/>
    </row>
    <row r="3635" spans="2:6" ht="15.75">
      <c r="B3635" s="188"/>
      <c r="C3635" s="188"/>
      <c r="D3635" s="203"/>
      <c r="E3635" s="203"/>
      <c r="F3635" s="203"/>
    </row>
    <row r="3636" spans="2:6" ht="15.75">
      <c r="B3636" s="188"/>
      <c r="C3636" s="188"/>
      <c r="D3636" s="203"/>
      <c r="E3636" s="203"/>
      <c r="F3636" s="203"/>
    </row>
    <row r="3637" spans="2:6" ht="15.75">
      <c r="B3637" s="188"/>
      <c r="C3637" s="188"/>
      <c r="D3637" s="203"/>
      <c r="E3637" s="203"/>
      <c r="F3637" s="203"/>
    </row>
    <row r="3638" spans="2:6" ht="15.75">
      <c r="B3638" s="188"/>
      <c r="C3638" s="188"/>
      <c r="D3638" s="203"/>
      <c r="E3638" s="203"/>
      <c r="F3638" s="203"/>
    </row>
    <row r="3639" spans="2:6" ht="15.75">
      <c r="B3639" s="188"/>
      <c r="C3639" s="188"/>
      <c r="D3639" s="203"/>
      <c r="E3639" s="203"/>
      <c r="F3639" s="203"/>
    </row>
    <row r="3640" spans="2:6" ht="15.75">
      <c r="B3640" s="188"/>
      <c r="C3640" s="188"/>
      <c r="D3640" s="203"/>
      <c r="E3640" s="203"/>
      <c r="F3640" s="203"/>
    </row>
    <row r="3641" spans="2:6" ht="15.75">
      <c r="B3641" s="188"/>
      <c r="C3641" s="188"/>
      <c r="D3641" s="203"/>
      <c r="E3641" s="203"/>
      <c r="F3641" s="203"/>
    </row>
    <row r="3642" spans="2:6" ht="15.75">
      <c r="B3642" s="188"/>
      <c r="C3642" s="188"/>
      <c r="D3642" s="203"/>
      <c r="E3642" s="203"/>
      <c r="F3642" s="203"/>
    </row>
    <row r="3643" spans="2:6" ht="15.75">
      <c r="B3643" s="188"/>
      <c r="C3643" s="188"/>
      <c r="D3643" s="203"/>
      <c r="E3643" s="203"/>
      <c r="F3643" s="203"/>
    </row>
    <row r="3644" spans="2:6" ht="15.75">
      <c r="B3644" s="188"/>
      <c r="C3644" s="188"/>
      <c r="D3644" s="203"/>
      <c r="E3644" s="203"/>
      <c r="F3644" s="203"/>
    </row>
    <row r="3645" spans="2:6" ht="15.75">
      <c r="B3645" s="188"/>
      <c r="C3645" s="188"/>
      <c r="D3645" s="203"/>
      <c r="E3645" s="203"/>
      <c r="F3645" s="203"/>
    </row>
    <row r="3646" spans="2:6" ht="15.75">
      <c r="B3646" s="188"/>
      <c r="C3646" s="188"/>
      <c r="D3646" s="203"/>
      <c r="E3646" s="203"/>
      <c r="F3646" s="203"/>
    </row>
    <row r="3647" spans="2:6" ht="15.75">
      <c r="B3647" s="188"/>
      <c r="C3647" s="188"/>
      <c r="D3647" s="203"/>
      <c r="E3647" s="203"/>
      <c r="F3647" s="203"/>
    </row>
    <row r="3648" spans="2:6" ht="15.75">
      <c r="B3648" s="188"/>
      <c r="C3648" s="188"/>
      <c r="D3648" s="203"/>
      <c r="E3648" s="203"/>
      <c r="F3648" s="203"/>
    </row>
    <row r="3649" spans="2:6" ht="15.75">
      <c r="B3649" s="188"/>
      <c r="C3649" s="188"/>
      <c r="D3649" s="203"/>
      <c r="E3649" s="203"/>
      <c r="F3649" s="203"/>
    </row>
    <row r="3650" spans="2:6" ht="15.75">
      <c r="B3650" s="188"/>
      <c r="C3650" s="188"/>
      <c r="D3650" s="203"/>
      <c r="E3650" s="203"/>
      <c r="F3650" s="203"/>
    </row>
    <row r="3651" spans="2:6" ht="15.75">
      <c r="B3651" s="188"/>
      <c r="C3651" s="188"/>
      <c r="D3651" s="203"/>
      <c r="E3651" s="203"/>
      <c r="F3651" s="203"/>
    </row>
    <row r="3652" spans="2:6" ht="15.75">
      <c r="B3652" s="188"/>
      <c r="C3652" s="188"/>
      <c r="D3652" s="203"/>
      <c r="E3652" s="203"/>
      <c r="F3652" s="203"/>
    </row>
    <row r="3653" spans="2:6" ht="15.75">
      <c r="B3653" s="188"/>
      <c r="C3653" s="188"/>
      <c r="D3653" s="203"/>
      <c r="E3653" s="203"/>
      <c r="F3653" s="203"/>
    </row>
    <row r="3654" spans="2:6" ht="15.75">
      <c r="B3654" s="188"/>
      <c r="C3654" s="188"/>
      <c r="D3654" s="203"/>
      <c r="E3654" s="203"/>
      <c r="F3654" s="203"/>
    </row>
    <row r="3655" spans="2:6" ht="15.75">
      <c r="B3655" s="188"/>
      <c r="C3655" s="188"/>
      <c r="D3655" s="203"/>
      <c r="E3655" s="203"/>
      <c r="F3655" s="203"/>
    </row>
    <row r="3656" spans="2:6" ht="15.75">
      <c r="B3656" s="188"/>
      <c r="C3656" s="188"/>
      <c r="D3656" s="203"/>
      <c r="E3656" s="203"/>
      <c r="F3656" s="203"/>
    </row>
    <row r="3657" spans="2:6" ht="15.75">
      <c r="B3657" s="188"/>
      <c r="C3657" s="188"/>
      <c r="D3657" s="203"/>
      <c r="E3657" s="203"/>
      <c r="F3657" s="203"/>
    </row>
    <row r="3658" spans="2:6" ht="15.75">
      <c r="B3658" s="188"/>
      <c r="C3658" s="188"/>
      <c r="D3658" s="203"/>
      <c r="E3658" s="203"/>
      <c r="F3658" s="203"/>
    </row>
    <row r="3659" spans="2:6" ht="15.75">
      <c r="B3659" s="188"/>
      <c r="C3659" s="188"/>
      <c r="D3659" s="203"/>
      <c r="E3659" s="203"/>
      <c r="F3659" s="203"/>
    </row>
    <row r="3660" spans="2:6" ht="15.75">
      <c r="B3660" s="188"/>
      <c r="C3660" s="188"/>
      <c r="D3660" s="203"/>
      <c r="E3660" s="203"/>
      <c r="F3660" s="203"/>
    </row>
    <row r="3661" spans="2:6" ht="15.75">
      <c r="B3661" s="188"/>
      <c r="C3661" s="188"/>
      <c r="D3661" s="203"/>
      <c r="E3661" s="203"/>
      <c r="F3661" s="203"/>
    </row>
    <row r="3662" spans="2:6" ht="15.75">
      <c r="B3662" s="188"/>
      <c r="C3662" s="188"/>
      <c r="D3662" s="203"/>
      <c r="E3662" s="203"/>
      <c r="F3662" s="203"/>
    </row>
    <row r="3663" spans="2:6" ht="15.75">
      <c r="B3663" s="188"/>
      <c r="C3663" s="188"/>
      <c r="D3663" s="203"/>
      <c r="E3663" s="203"/>
      <c r="F3663" s="203"/>
    </row>
    <row r="3664" spans="2:6" ht="15.75">
      <c r="B3664" s="188"/>
      <c r="C3664" s="188"/>
      <c r="D3664" s="203"/>
      <c r="E3664" s="203"/>
      <c r="F3664" s="203"/>
    </row>
    <row r="3665" spans="2:6" ht="15.75">
      <c r="B3665" s="188"/>
      <c r="C3665" s="188"/>
      <c r="D3665" s="203"/>
      <c r="E3665" s="203"/>
      <c r="F3665" s="203"/>
    </row>
    <row r="3666" spans="2:6" ht="15.75">
      <c r="B3666" s="188"/>
      <c r="C3666" s="188"/>
      <c r="D3666" s="203"/>
      <c r="E3666" s="203"/>
      <c r="F3666" s="203"/>
    </row>
    <row r="3667" spans="2:6" ht="15.75">
      <c r="B3667" s="188"/>
      <c r="C3667" s="188"/>
      <c r="D3667" s="203"/>
      <c r="E3667" s="203"/>
      <c r="F3667" s="203"/>
    </row>
    <row r="3668" spans="2:6" ht="15.75">
      <c r="B3668" s="188"/>
      <c r="C3668" s="188"/>
      <c r="D3668" s="203"/>
      <c r="E3668" s="203"/>
      <c r="F3668" s="203"/>
    </row>
    <row r="3669" spans="2:6" ht="15.75">
      <c r="B3669" s="188"/>
      <c r="C3669" s="188"/>
      <c r="D3669" s="203"/>
      <c r="E3669" s="203"/>
      <c r="F3669" s="203"/>
    </row>
    <row r="3670" spans="2:6" ht="15.75">
      <c r="B3670" s="188"/>
      <c r="C3670" s="188"/>
      <c r="D3670" s="203"/>
      <c r="E3670" s="203"/>
      <c r="F3670" s="203"/>
    </row>
    <row r="3671" spans="2:6" ht="15.75">
      <c r="B3671" s="188"/>
      <c r="C3671" s="188"/>
      <c r="D3671" s="203"/>
      <c r="E3671" s="203"/>
      <c r="F3671" s="203"/>
    </row>
    <row r="3672" spans="2:6" ht="15.75">
      <c r="B3672" s="188"/>
      <c r="C3672" s="188"/>
      <c r="D3672" s="203"/>
      <c r="E3672" s="203"/>
      <c r="F3672" s="203"/>
    </row>
    <row r="3673" spans="2:6" ht="15.75">
      <c r="B3673" s="188"/>
      <c r="C3673" s="188"/>
      <c r="D3673" s="203"/>
      <c r="E3673" s="203"/>
      <c r="F3673" s="203"/>
    </row>
    <row r="3674" spans="2:6" ht="15.75">
      <c r="B3674" s="188"/>
      <c r="C3674" s="188"/>
      <c r="D3674" s="203"/>
      <c r="E3674" s="203"/>
      <c r="F3674" s="203"/>
    </row>
    <row r="3675" spans="2:6" ht="15.75">
      <c r="B3675" s="188"/>
      <c r="C3675" s="188"/>
      <c r="D3675" s="203"/>
      <c r="E3675" s="203"/>
      <c r="F3675" s="203"/>
    </row>
    <row r="3676" spans="2:6" ht="15.75">
      <c r="B3676" s="188"/>
      <c r="C3676" s="188"/>
      <c r="D3676" s="203"/>
      <c r="E3676" s="203"/>
      <c r="F3676" s="203"/>
    </row>
    <row r="3677" spans="2:6" ht="15.75">
      <c r="B3677" s="188"/>
      <c r="C3677" s="188"/>
      <c r="D3677" s="203"/>
      <c r="E3677" s="203"/>
      <c r="F3677" s="203"/>
    </row>
    <row r="3678" spans="2:6" ht="15.75">
      <c r="B3678" s="188"/>
      <c r="C3678" s="188"/>
      <c r="D3678" s="203"/>
      <c r="E3678" s="203"/>
      <c r="F3678" s="203"/>
    </row>
    <row r="3679" spans="2:6" ht="15.75">
      <c r="B3679" s="188"/>
      <c r="C3679" s="188"/>
      <c r="D3679" s="203"/>
      <c r="E3679" s="203"/>
      <c r="F3679" s="203"/>
    </row>
    <row r="3680" spans="2:6" ht="15.75">
      <c r="B3680" s="188"/>
      <c r="C3680" s="188"/>
      <c r="D3680" s="203"/>
      <c r="E3680" s="203"/>
      <c r="F3680" s="203"/>
    </row>
    <row r="3681" spans="2:6" ht="15.75">
      <c r="B3681" s="188"/>
      <c r="C3681" s="188"/>
      <c r="D3681" s="203"/>
      <c r="E3681" s="203"/>
      <c r="F3681" s="203"/>
    </row>
    <row r="3682" spans="2:6" ht="15.75">
      <c r="B3682" s="188"/>
      <c r="C3682" s="188"/>
      <c r="D3682" s="203"/>
      <c r="E3682" s="203"/>
      <c r="F3682" s="203"/>
    </row>
    <row r="3683" spans="2:6" ht="15.75">
      <c r="B3683" s="188"/>
      <c r="C3683" s="188"/>
      <c r="D3683" s="203"/>
      <c r="E3683" s="203"/>
      <c r="F3683" s="203"/>
    </row>
    <row r="3684" spans="2:6" ht="15.75">
      <c r="B3684" s="188"/>
      <c r="C3684" s="188"/>
      <c r="D3684" s="203"/>
      <c r="E3684" s="203"/>
      <c r="F3684" s="203"/>
    </row>
    <row r="3685" spans="2:6" ht="15.75">
      <c r="B3685" s="188"/>
      <c r="C3685" s="188"/>
      <c r="D3685" s="203"/>
      <c r="E3685" s="203"/>
      <c r="F3685" s="203"/>
    </row>
    <row r="3686" spans="2:6" ht="15.75">
      <c r="B3686" s="188"/>
      <c r="C3686" s="188"/>
      <c r="D3686" s="203"/>
      <c r="E3686" s="203"/>
      <c r="F3686" s="203"/>
    </row>
    <row r="3687" spans="2:6" ht="15.75">
      <c r="B3687" s="188"/>
      <c r="C3687" s="188"/>
      <c r="D3687" s="203"/>
      <c r="E3687" s="203"/>
      <c r="F3687" s="203"/>
    </row>
    <row r="3688" spans="2:6" ht="15.75">
      <c r="B3688" s="188"/>
      <c r="C3688" s="188"/>
      <c r="D3688" s="203"/>
      <c r="E3688" s="203"/>
      <c r="F3688" s="203"/>
    </row>
    <row r="3689" spans="2:6" ht="15.75">
      <c r="B3689" s="188"/>
      <c r="C3689" s="188"/>
      <c r="D3689" s="203"/>
      <c r="E3689" s="203"/>
      <c r="F3689" s="203"/>
    </row>
    <row r="3690" spans="2:6" ht="15.75">
      <c r="B3690" s="188"/>
      <c r="C3690" s="188"/>
      <c r="D3690" s="203"/>
      <c r="E3690" s="203"/>
      <c r="F3690" s="203"/>
    </row>
    <row r="3691" spans="2:6" ht="15.75">
      <c r="B3691" s="188"/>
      <c r="C3691" s="188"/>
      <c r="D3691" s="203"/>
      <c r="E3691" s="203"/>
      <c r="F3691" s="203"/>
    </row>
    <row r="3692" spans="2:6" ht="15.75">
      <c r="B3692" s="188"/>
      <c r="C3692" s="188"/>
      <c r="D3692" s="203"/>
      <c r="E3692" s="203"/>
      <c r="F3692" s="203"/>
    </row>
    <row r="3693" spans="2:6" ht="15.75">
      <c r="B3693" s="188"/>
      <c r="C3693" s="188"/>
      <c r="D3693" s="203"/>
      <c r="E3693" s="203"/>
      <c r="F3693" s="203"/>
    </row>
    <row r="3694" spans="2:6" ht="15.75">
      <c r="B3694" s="188"/>
      <c r="C3694" s="188"/>
      <c r="D3694" s="203"/>
      <c r="E3694" s="203"/>
      <c r="F3694" s="203"/>
    </row>
    <row r="3695" spans="2:6" ht="15.75">
      <c r="B3695" s="188"/>
      <c r="C3695" s="188"/>
      <c r="D3695" s="203"/>
      <c r="E3695" s="203"/>
      <c r="F3695" s="203"/>
    </row>
    <row r="3696" spans="2:6" ht="15.75">
      <c r="B3696" s="188"/>
      <c r="C3696" s="188"/>
      <c r="D3696" s="203"/>
      <c r="E3696" s="203"/>
      <c r="F3696" s="203"/>
    </row>
    <row r="3697" spans="2:6" ht="15.75">
      <c r="B3697" s="188"/>
      <c r="C3697" s="188"/>
      <c r="D3697" s="203"/>
      <c r="E3697" s="203"/>
      <c r="F3697" s="203"/>
    </row>
    <row r="3698" spans="2:6" ht="15.75">
      <c r="B3698" s="188"/>
      <c r="C3698" s="188"/>
      <c r="D3698" s="203"/>
      <c r="E3698" s="203"/>
      <c r="F3698" s="203"/>
    </row>
    <row r="3699" spans="2:6" ht="15.75">
      <c r="B3699" s="188"/>
      <c r="C3699" s="188"/>
      <c r="D3699" s="203"/>
      <c r="E3699" s="203"/>
      <c r="F3699" s="203"/>
    </row>
    <row r="3700" spans="2:6" ht="15.75">
      <c r="B3700" s="188"/>
      <c r="C3700" s="188"/>
      <c r="D3700" s="203"/>
      <c r="E3700" s="203"/>
      <c r="F3700" s="203"/>
    </row>
    <row r="3701" spans="2:6" ht="15.75">
      <c r="B3701" s="188"/>
      <c r="C3701" s="188"/>
      <c r="D3701" s="203"/>
      <c r="E3701" s="203"/>
      <c r="F3701" s="203"/>
    </row>
    <row r="3702" spans="2:6" ht="15.75">
      <c r="B3702" s="188"/>
      <c r="C3702" s="188"/>
      <c r="D3702" s="203"/>
      <c r="E3702" s="203"/>
      <c r="F3702" s="203"/>
    </row>
    <row r="3703" spans="2:6" ht="15.75">
      <c r="B3703" s="188"/>
      <c r="C3703" s="188"/>
      <c r="D3703" s="203"/>
      <c r="E3703" s="203"/>
      <c r="F3703" s="203"/>
    </row>
    <row r="3704" spans="2:6" ht="15.75">
      <c r="B3704" s="188"/>
      <c r="C3704" s="188"/>
      <c r="D3704" s="203"/>
      <c r="E3704" s="203"/>
      <c r="F3704" s="203"/>
    </row>
    <row r="3705" spans="2:6" ht="15.75">
      <c r="B3705" s="188"/>
      <c r="C3705" s="188"/>
      <c r="D3705" s="203"/>
      <c r="E3705" s="203"/>
      <c r="F3705" s="203"/>
    </row>
    <row r="3706" spans="2:6" ht="15.75">
      <c r="B3706" s="188"/>
      <c r="C3706" s="188"/>
      <c r="D3706" s="203"/>
      <c r="E3706" s="203"/>
      <c r="F3706" s="203"/>
    </row>
    <row r="3707" spans="2:6" ht="15.75">
      <c r="B3707" s="188"/>
      <c r="C3707" s="188"/>
      <c r="D3707" s="203"/>
      <c r="E3707" s="203"/>
      <c r="F3707" s="203"/>
    </row>
    <row r="3708" spans="2:6" ht="15.75">
      <c r="B3708" s="188"/>
      <c r="C3708" s="188"/>
      <c r="D3708" s="203"/>
      <c r="E3708" s="203"/>
      <c r="F3708" s="203"/>
    </row>
    <row r="3709" spans="2:6" ht="15.75">
      <c r="B3709" s="188"/>
      <c r="C3709" s="188"/>
      <c r="D3709" s="203"/>
      <c r="E3709" s="203"/>
      <c r="F3709" s="203"/>
    </row>
    <row r="3710" spans="2:6" ht="15.75">
      <c r="B3710" s="188"/>
      <c r="C3710" s="188"/>
      <c r="D3710" s="203"/>
      <c r="E3710" s="203"/>
      <c r="F3710" s="203"/>
    </row>
    <row r="3711" spans="2:6" ht="15.75">
      <c r="B3711" s="188"/>
      <c r="C3711" s="188"/>
      <c r="D3711" s="203"/>
      <c r="E3711" s="203"/>
      <c r="F3711" s="203"/>
    </row>
    <row r="3712" spans="2:6" ht="15.75">
      <c r="B3712" s="188"/>
      <c r="C3712" s="188"/>
      <c r="D3712" s="203"/>
      <c r="E3712" s="203"/>
      <c r="F3712" s="203"/>
    </row>
    <row r="3713" spans="2:6" ht="15.75">
      <c r="B3713" s="188"/>
      <c r="C3713" s="188"/>
      <c r="D3713" s="203"/>
      <c r="E3713" s="203"/>
      <c r="F3713" s="203"/>
    </row>
    <row r="3714" spans="2:6" ht="15.75">
      <c r="B3714" s="188"/>
      <c r="C3714" s="188"/>
      <c r="D3714" s="203"/>
      <c r="E3714" s="203"/>
      <c r="F3714" s="203"/>
    </row>
    <row r="3715" spans="2:6" ht="15.75">
      <c r="B3715" s="188"/>
      <c r="C3715" s="188"/>
      <c r="D3715" s="203"/>
      <c r="E3715" s="203"/>
      <c r="F3715" s="203"/>
    </row>
    <row r="3716" spans="2:6" ht="15.75">
      <c r="B3716" s="188"/>
      <c r="C3716" s="188"/>
      <c r="D3716" s="203"/>
      <c r="E3716" s="203"/>
      <c r="F3716" s="203"/>
    </row>
    <row r="3717" spans="2:6" ht="15.75">
      <c r="B3717" s="188"/>
      <c r="C3717" s="188"/>
      <c r="D3717" s="203"/>
      <c r="E3717" s="203"/>
      <c r="F3717" s="203"/>
    </row>
    <row r="3718" spans="2:6" ht="15.75">
      <c r="B3718" s="188"/>
      <c r="C3718" s="188"/>
      <c r="D3718" s="203"/>
      <c r="E3718" s="203"/>
      <c r="F3718" s="203"/>
    </row>
    <row r="3719" spans="2:6" ht="15.75">
      <c r="B3719" s="188"/>
      <c r="C3719" s="188"/>
      <c r="D3719" s="203"/>
      <c r="E3719" s="203"/>
      <c r="F3719" s="203"/>
    </row>
    <row r="3720" spans="2:6" ht="15.75">
      <c r="B3720" s="188"/>
      <c r="C3720" s="188"/>
      <c r="D3720" s="203"/>
      <c r="E3720" s="203"/>
      <c r="F3720" s="203"/>
    </row>
    <row r="3721" spans="2:6" ht="15.75">
      <c r="B3721" s="188"/>
      <c r="C3721" s="188"/>
      <c r="D3721" s="203"/>
      <c r="E3721" s="203"/>
      <c r="F3721" s="203"/>
    </row>
    <row r="3722" spans="2:6" ht="15.75">
      <c r="B3722" s="188"/>
      <c r="C3722" s="188"/>
      <c r="D3722" s="203"/>
      <c r="E3722" s="203"/>
      <c r="F3722" s="203"/>
    </row>
    <row r="3723" spans="2:6" ht="15.75">
      <c r="B3723" s="188"/>
      <c r="C3723" s="188"/>
      <c r="D3723" s="203"/>
      <c r="E3723" s="203"/>
      <c r="F3723" s="203"/>
    </row>
    <row r="3724" spans="2:6" ht="15.75">
      <c r="B3724" s="188"/>
      <c r="C3724" s="188"/>
      <c r="D3724" s="203"/>
      <c r="E3724" s="203"/>
      <c r="F3724" s="203"/>
    </row>
    <row r="3725" spans="2:6" ht="15.75">
      <c r="B3725" s="188"/>
      <c r="C3725" s="188"/>
      <c r="D3725" s="203"/>
      <c r="E3725" s="203"/>
      <c r="F3725" s="203"/>
    </row>
    <row r="3726" spans="2:6" ht="15.75">
      <c r="B3726" s="188"/>
      <c r="C3726" s="188"/>
      <c r="D3726" s="203"/>
      <c r="E3726" s="203"/>
      <c r="F3726" s="203"/>
    </row>
    <row r="3727" spans="2:6" ht="15.75">
      <c r="B3727" s="188"/>
      <c r="C3727" s="188"/>
      <c r="D3727" s="203"/>
      <c r="E3727" s="203"/>
      <c r="F3727" s="203"/>
    </row>
    <row r="3728" spans="2:6" ht="15.75">
      <c r="B3728" s="188"/>
      <c r="C3728" s="188"/>
      <c r="D3728" s="203"/>
      <c r="E3728" s="203"/>
      <c r="F3728" s="203"/>
    </row>
    <row r="3729" spans="2:6" ht="15.75">
      <c r="B3729" s="188"/>
      <c r="C3729" s="188"/>
      <c r="D3729" s="203"/>
      <c r="E3729" s="203"/>
      <c r="F3729" s="203"/>
    </row>
    <row r="3730" spans="2:6" ht="15.75">
      <c r="B3730" s="188"/>
      <c r="C3730" s="188"/>
      <c r="D3730" s="203"/>
      <c r="E3730" s="203"/>
      <c r="F3730" s="203"/>
    </row>
    <row r="3731" spans="2:6" ht="15.75">
      <c r="B3731" s="188"/>
      <c r="C3731" s="188"/>
      <c r="D3731" s="203"/>
      <c r="E3731" s="203"/>
      <c r="F3731" s="203"/>
    </row>
    <row r="3732" spans="2:6" ht="15.75">
      <c r="B3732" s="188"/>
      <c r="C3732" s="188"/>
      <c r="D3732" s="203"/>
      <c r="E3732" s="203"/>
      <c r="F3732" s="203"/>
    </row>
    <row r="3733" spans="2:6" ht="15.75">
      <c r="B3733" s="188"/>
      <c r="C3733" s="188"/>
      <c r="D3733" s="203"/>
      <c r="E3733" s="203"/>
      <c r="F3733" s="203"/>
    </row>
    <row r="3734" spans="2:6" ht="15.75">
      <c r="B3734" s="188"/>
      <c r="C3734" s="188"/>
      <c r="D3734" s="203"/>
      <c r="E3734" s="203"/>
      <c r="F3734" s="203"/>
    </row>
    <row r="3735" spans="2:6" ht="15.75">
      <c r="B3735" s="188"/>
      <c r="C3735" s="188"/>
      <c r="D3735" s="203"/>
      <c r="E3735" s="203"/>
      <c r="F3735" s="203"/>
    </row>
    <row r="3736" spans="2:6" ht="15.75">
      <c r="B3736" s="188"/>
      <c r="C3736" s="188"/>
      <c r="D3736" s="203"/>
      <c r="E3736" s="203"/>
      <c r="F3736" s="203"/>
    </row>
    <row r="3737" spans="2:6" ht="15.75">
      <c r="B3737" s="188"/>
      <c r="C3737" s="188"/>
      <c r="D3737" s="203"/>
      <c r="E3737" s="203"/>
      <c r="F3737" s="203"/>
    </row>
    <row r="3738" spans="2:6" ht="15.75">
      <c r="B3738" s="188"/>
      <c r="C3738" s="188"/>
      <c r="D3738" s="203"/>
      <c r="E3738" s="203"/>
      <c r="F3738" s="203"/>
    </row>
    <row r="3739" spans="2:6" ht="15.75">
      <c r="B3739" s="188"/>
      <c r="C3739" s="188"/>
      <c r="D3739" s="203"/>
      <c r="E3739" s="203"/>
      <c r="F3739" s="203"/>
    </row>
    <row r="3740" spans="2:6" ht="15.75">
      <c r="B3740" s="188"/>
      <c r="C3740" s="188"/>
      <c r="D3740" s="203"/>
      <c r="E3740" s="203"/>
      <c r="F3740" s="203"/>
    </row>
    <row r="3741" spans="2:6" ht="15.75">
      <c r="B3741" s="188"/>
      <c r="C3741" s="188"/>
      <c r="D3741" s="203"/>
      <c r="E3741" s="203"/>
      <c r="F3741" s="203"/>
    </row>
    <row r="3742" spans="2:6" ht="15.75">
      <c r="B3742" s="188"/>
      <c r="C3742" s="188"/>
      <c r="D3742" s="203"/>
      <c r="E3742" s="203"/>
      <c r="F3742" s="203"/>
    </row>
    <row r="3743" spans="2:6" ht="15.75">
      <c r="B3743" s="188"/>
      <c r="C3743" s="188"/>
      <c r="D3743" s="203"/>
      <c r="E3743" s="203"/>
      <c r="F3743" s="203"/>
    </row>
    <row r="3744" spans="2:6" ht="15.75">
      <c r="B3744" s="188"/>
      <c r="C3744" s="188"/>
      <c r="D3744" s="203"/>
      <c r="E3744" s="203"/>
      <c r="F3744" s="203"/>
    </row>
    <row r="3745" spans="2:6" ht="15.75">
      <c r="B3745" s="188"/>
      <c r="C3745" s="188"/>
      <c r="D3745" s="203"/>
      <c r="E3745" s="203"/>
      <c r="F3745" s="203"/>
    </row>
    <row r="3746" spans="2:6" ht="15.75">
      <c r="B3746" s="188"/>
      <c r="C3746" s="188"/>
      <c r="D3746" s="203"/>
      <c r="E3746" s="203"/>
      <c r="F3746" s="203"/>
    </row>
    <row r="3747" spans="2:6" ht="15.75">
      <c r="B3747" s="188"/>
      <c r="C3747" s="188"/>
      <c r="D3747" s="203"/>
      <c r="E3747" s="203"/>
      <c r="F3747" s="203"/>
    </row>
    <row r="3748" spans="2:6" ht="15.75">
      <c r="B3748" s="188"/>
      <c r="C3748" s="188"/>
      <c r="D3748" s="203"/>
      <c r="E3748" s="203"/>
      <c r="F3748" s="203"/>
    </row>
    <row r="3749" spans="2:6" ht="15.75">
      <c r="B3749" s="188"/>
      <c r="C3749" s="188"/>
      <c r="D3749" s="203"/>
      <c r="E3749" s="203"/>
      <c r="F3749" s="203"/>
    </row>
    <row r="3750" spans="2:6" ht="15.75">
      <c r="B3750" s="188"/>
      <c r="C3750" s="188"/>
      <c r="D3750" s="203"/>
      <c r="E3750" s="203"/>
      <c r="F3750" s="203"/>
    </row>
    <row r="3751" spans="2:6" ht="15.75">
      <c r="B3751" s="188"/>
      <c r="C3751" s="188"/>
      <c r="D3751" s="203"/>
      <c r="E3751" s="203"/>
      <c r="F3751" s="203"/>
    </row>
    <row r="3752" spans="2:6" ht="15.75">
      <c r="B3752" s="188"/>
      <c r="C3752" s="188"/>
      <c r="D3752" s="203"/>
      <c r="E3752" s="203"/>
      <c r="F3752" s="203"/>
    </row>
    <row r="3753" spans="2:6" ht="15.75">
      <c r="B3753" s="188"/>
      <c r="C3753" s="188"/>
      <c r="D3753" s="203"/>
      <c r="E3753" s="203"/>
      <c r="F3753" s="203"/>
    </row>
    <row r="3754" spans="2:6" ht="15.75">
      <c r="B3754" s="188"/>
      <c r="C3754" s="188"/>
      <c r="D3754" s="203"/>
      <c r="E3754" s="203"/>
      <c r="F3754" s="203"/>
    </row>
    <row r="3755" spans="2:6" ht="15.75">
      <c r="B3755" s="188"/>
      <c r="C3755" s="188"/>
      <c r="D3755" s="203"/>
      <c r="E3755" s="203"/>
      <c r="F3755" s="203"/>
    </row>
    <row r="3756" spans="2:6" ht="15.75">
      <c r="B3756" s="188"/>
      <c r="C3756" s="188"/>
      <c r="D3756" s="203"/>
      <c r="E3756" s="203"/>
      <c r="F3756" s="203"/>
    </row>
    <row r="3757" spans="2:6" ht="15.75">
      <c r="B3757" s="188"/>
      <c r="C3757" s="188"/>
      <c r="D3757" s="203"/>
      <c r="E3757" s="203"/>
      <c r="F3757" s="203"/>
    </row>
    <row r="3758" spans="2:6" ht="15.75">
      <c r="B3758" s="188"/>
      <c r="C3758" s="188"/>
      <c r="D3758" s="203"/>
      <c r="E3758" s="203"/>
      <c r="F3758" s="203"/>
    </row>
    <row r="3759" spans="2:6" ht="15.75">
      <c r="B3759" s="188"/>
      <c r="C3759" s="188"/>
      <c r="D3759" s="203"/>
      <c r="E3759" s="203"/>
      <c r="F3759" s="203"/>
    </row>
    <row r="3760" spans="2:6" ht="15.75">
      <c r="B3760" s="188"/>
      <c r="C3760" s="188"/>
      <c r="D3760" s="203"/>
      <c r="E3760" s="203"/>
      <c r="F3760" s="203"/>
    </row>
    <row r="3761" spans="2:6" ht="15.75">
      <c r="B3761" s="188"/>
      <c r="C3761" s="188"/>
      <c r="D3761" s="203"/>
      <c r="E3761" s="203"/>
      <c r="F3761" s="203"/>
    </row>
    <row r="3762" spans="2:6" ht="15.75">
      <c r="B3762" s="188"/>
      <c r="C3762" s="188"/>
      <c r="D3762" s="203"/>
      <c r="E3762" s="203"/>
      <c r="F3762" s="203"/>
    </row>
    <row r="3763" spans="2:6" ht="15.75">
      <c r="B3763" s="188"/>
      <c r="C3763" s="188"/>
      <c r="D3763" s="203"/>
      <c r="E3763" s="203"/>
      <c r="F3763" s="203"/>
    </row>
    <row r="3764" spans="2:6" ht="15.75">
      <c r="B3764" s="188"/>
      <c r="C3764" s="188"/>
      <c r="D3764" s="203"/>
      <c r="E3764" s="203"/>
      <c r="F3764" s="203"/>
    </row>
    <row r="3765" spans="2:6" ht="15.75">
      <c r="B3765" s="188"/>
      <c r="C3765" s="188"/>
      <c r="D3765" s="203"/>
      <c r="E3765" s="203"/>
      <c r="F3765" s="203"/>
    </row>
    <row r="3766" spans="2:6" ht="15.75">
      <c r="B3766" s="188"/>
      <c r="C3766" s="188"/>
      <c r="D3766" s="203"/>
      <c r="E3766" s="203"/>
      <c r="F3766" s="203"/>
    </row>
    <row r="3767" spans="2:6" ht="15.75">
      <c r="B3767" s="188"/>
      <c r="C3767" s="188"/>
      <c r="D3767" s="203"/>
      <c r="E3767" s="203"/>
      <c r="F3767" s="203"/>
    </row>
    <row r="3768" spans="2:6" ht="15.75">
      <c r="B3768" s="188"/>
      <c r="C3768" s="188"/>
      <c r="D3768" s="203"/>
      <c r="E3768" s="203"/>
      <c r="F3768" s="203"/>
    </row>
    <row r="3769" spans="2:6" ht="15.75">
      <c r="B3769" s="188"/>
      <c r="C3769" s="188"/>
      <c r="D3769" s="203"/>
      <c r="E3769" s="203"/>
      <c r="F3769" s="203"/>
    </row>
    <row r="3770" spans="2:6" ht="15.75">
      <c r="B3770" s="188"/>
      <c r="C3770" s="188"/>
      <c r="D3770" s="203"/>
      <c r="E3770" s="203"/>
      <c r="F3770" s="203"/>
    </row>
    <row r="3771" spans="2:6" ht="15.75">
      <c r="B3771" s="188"/>
      <c r="C3771" s="188"/>
      <c r="D3771" s="203"/>
      <c r="E3771" s="203"/>
      <c r="F3771" s="203"/>
    </row>
    <row r="3772" spans="2:6" ht="15.75">
      <c r="B3772" s="188"/>
      <c r="C3772" s="188"/>
      <c r="D3772" s="203"/>
      <c r="E3772" s="203"/>
      <c r="F3772" s="203"/>
    </row>
    <row r="3773" spans="2:6" ht="15.75">
      <c r="B3773" s="188"/>
      <c r="C3773" s="188"/>
      <c r="D3773" s="203"/>
      <c r="E3773" s="203"/>
      <c r="F3773" s="203"/>
    </row>
    <row r="3774" spans="2:6" ht="15.75">
      <c r="B3774" s="188"/>
      <c r="C3774" s="188"/>
      <c r="D3774" s="203"/>
      <c r="E3774" s="203"/>
      <c r="F3774" s="203"/>
    </row>
    <row r="3775" spans="2:6" ht="15.75">
      <c r="B3775" s="188"/>
      <c r="C3775" s="188"/>
      <c r="D3775" s="203"/>
      <c r="E3775" s="203"/>
      <c r="F3775" s="203"/>
    </row>
    <row r="3776" spans="2:6" ht="15.75">
      <c r="B3776" s="188"/>
      <c r="C3776" s="188"/>
      <c r="D3776" s="203"/>
      <c r="E3776" s="203"/>
      <c r="F3776" s="203"/>
    </row>
    <row r="3777" spans="2:6" ht="15.75">
      <c r="B3777" s="188"/>
      <c r="C3777" s="188"/>
      <c r="D3777" s="203"/>
      <c r="E3777" s="203"/>
      <c r="F3777" s="203"/>
    </row>
    <row r="3778" spans="2:6" ht="15.75">
      <c r="B3778" s="188"/>
      <c r="C3778" s="188"/>
      <c r="D3778" s="203"/>
      <c r="E3778" s="203"/>
      <c r="F3778" s="203"/>
    </row>
    <row r="3779" spans="2:6" ht="15.75">
      <c r="B3779" s="188"/>
      <c r="C3779" s="188"/>
      <c r="D3779" s="203"/>
      <c r="E3779" s="203"/>
      <c r="F3779" s="203"/>
    </row>
    <row r="3780" spans="2:6" ht="15.75">
      <c r="B3780" s="188"/>
      <c r="C3780" s="188"/>
      <c r="D3780" s="203"/>
      <c r="E3780" s="203"/>
      <c r="F3780" s="203"/>
    </row>
    <row r="3781" spans="2:6" ht="15.75">
      <c r="B3781" s="188"/>
      <c r="C3781" s="188"/>
      <c r="D3781" s="203"/>
      <c r="E3781" s="203"/>
      <c r="F3781" s="203"/>
    </row>
    <row r="3782" spans="2:6" ht="15.75">
      <c r="B3782" s="188"/>
      <c r="C3782" s="188"/>
      <c r="D3782" s="203"/>
      <c r="E3782" s="203"/>
      <c r="F3782" s="203"/>
    </row>
    <row r="3783" spans="2:6" ht="15.75">
      <c r="B3783" s="188"/>
      <c r="C3783" s="188"/>
      <c r="D3783" s="203"/>
      <c r="E3783" s="203"/>
      <c r="F3783" s="203"/>
    </row>
    <row r="3784" spans="2:6" ht="15.75">
      <c r="B3784" s="188"/>
      <c r="C3784" s="188"/>
      <c r="D3784" s="203"/>
      <c r="E3784" s="203"/>
      <c r="F3784" s="203"/>
    </row>
    <row r="3785" spans="2:6" ht="15.75">
      <c r="B3785" s="188"/>
      <c r="C3785" s="188"/>
      <c r="D3785" s="203"/>
      <c r="E3785" s="203"/>
      <c r="F3785" s="203"/>
    </row>
    <row r="3786" spans="2:6" ht="15.75">
      <c r="B3786" s="188"/>
      <c r="C3786" s="188"/>
      <c r="D3786" s="203"/>
      <c r="E3786" s="203"/>
      <c r="F3786" s="203"/>
    </row>
    <row r="3787" spans="2:6" ht="15.75">
      <c r="B3787" s="188"/>
      <c r="C3787" s="188"/>
      <c r="D3787" s="203"/>
      <c r="E3787" s="203"/>
      <c r="F3787" s="203"/>
    </row>
    <row r="3788" spans="2:6" ht="15.75">
      <c r="B3788" s="188"/>
      <c r="C3788" s="188"/>
      <c r="D3788" s="203"/>
      <c r="E3788" s="203"/>
      <c r="F3788" s="203"/>
    </row>
    <row r="3789" spans="2:6" ht="15.75">
      <c r="B3789" s="188"/>
      <c r="C3789" s="188"/>
      <c r="D3789" s="203"/>
      <c r="E3789" s="203"/>
      <c r="F3789" s="203"/>
    </row>
    <row r="3790" spans="2:6" ht="15.75">
      <c r="B3790" s="188"/>
      <c r="C3790" s="188"/>
      <c r="D3790" s="203"/>
      <c r="E3790" s="203"/>
      <c r="F3790" s="203"/>
    </row>
    <row r="3791" spans="2:6" ht="15.75">
      <c r="B3791" s="188"/>
      <c r="C3791" s="188"/>
      <c r="D3791" s="203"/>
      <c r="E3791" s="203"/>
      <c r="F3791" s="203"/>
    </row>
    <row r="3792" spans="2:6" ht="15.75">
      <c r="B3792" s="188"/>
      <c r="C3792" s="188"/>
      <c r="D3792" s="203"/>
      <c r="E3792" s="203"/>
      <c r="F3792" s="203"/>
    </row>
    <row r="3793" spans="2:6" ht="15.75">
      <c r="B3793" s="188"/>
      <c r="C3793" s="188"/>
      <c r="D3793" s="203"/>
      <c r="E3793" s="203"/>
      <c r="F3793" s="203"/>
    </row>
    <row r="3794" spans="2:6" ht="15.75">
      <c r="B3794" s="188"/>
      <c r="C3794" s="188"/>
      <c r="D3794" s="203"/>
      <c r="E3794" s="203"/>
      <c r="F3794" s="203"/>
    </row>
    <row r="3795" spans="2:6" ht="15.75">
      <c r="B3795" s="188"/>
      <c r="C3795" s="188"/>
      <c r="D3795" s="203"/>
      <c r="E3795" s="203"/>
      <c r="F3795" s="203"/>
    </row>
    <row r="3796" spans="2:6" ht="15.75">
      <c r="B3796" s="188"/>
      <c r="C3796" s="188"/>
      <c r="D3796" s="203"/>
      <c r="E3796" s="203"/>
      <c r="F3796" s="203"/>
    </row>
    <row r="3797" spans="2:6" ht="15.75">
      <c r="B3797" s="188"/>
      <c r="C3797" s="188"/>
      <c r="D3797" s="203"/>
      <c r="E3797" s="203"/>
      <c r="F3797" s="203"/>
    </row>
    <row r="3798" spans="2:6" ht="15.75">
      <c r="B3798" s="188"/>
      <c r="C3798" s="188"/>
      <c r="D3798" s="203"/>
      <c r="E3798" s="203"/>
      <c r="F3798" s="203"/>
    </row>
    <row r="3799" spans="2:6" ht="15.75">
      <c r="B3799" s="188"/>
      <c r="C3799" s="188"/>
      <c r="D3799" s="203"/>
      <c r="E3799" s="203"/>
      <c r="F3799" s="203"/>
    </row>
    <row r="3800" spans="2:6" ht="15.75">
      <c r="B3800" s="188"/>
      <c r="C3800" s="188"/>
      <c r="D3800" s="203"/>
      <c r="E3800" s="203"/>
      <c r="F3800" s="203"/>
    </row>
    <row r="3801" spans="2:6" ht="15.75">
      <c r="B3801" s="188"/>
      <c r="C3801" s="188"/>
      <c r="D3801" s="203"/>
      <c r="E3801" s="203"/>
      <c r="F3801" s="203"/>
    </row>
    <row r="3802" spans="2:6" ht="15.75">
      <c r="B3802" s="188"/>
      <c r="C3802" s="188"/>
      <c r="D3802" s="203"/>
      <c r="E3802" s="203"/>
      <c r="F3802" s="203"/>
    </row>
    <row r="3803" spans="2:6" ht="15.75">
      <c r="B3803" s="188"/>
      <c r="C3803" s="188"/>
      <c r="D3803" s="203"/>
      <c r="E3803" s="203"/>
      <c r="F3803" s="203"/>
    </row>
    <row r="3804" spans="2:6" ht="15.75">
      <c r="B3804" s="188"/>
      <c r="C3804" s="188"/>
      <c r="D3804" s="203"/>
      <c r="E3804" s="203"/>
      <c r="F3804" s="203"/>
    </row>
    <row r="3805" spans="2:6" ht="15.75">
      <c r="B3805" s="188"/>
      <c r="C3805" s="188"/>
      <c r="D3805" s="203"/>
      <c r="E3805" s="203"/>
      <c r="F3805" s="203"/>
    </row>
    <row r="3806" spans="2:6" ht="15.75">
      <c r="B3806" s="188"/>
      <c r="C3806" s="188"/>
      <c r="D3806" s="203"/>
      <c r="E3806" s="203"/>
      <c r="F3806" s="203"/>
    </row>
    <row r="3807" spans="2:6" ht="15.75">
      <c r="B3807" s="188"/>
      <c r="C3807" s="188"/>
      <c r="D3807" s="203"/>
      <c r="E3807" s="203"/>
      <c r="F3807" s="203"/>
    </row>
    <row r="3808" spans="2:6" ht="15.75">
      <c r="B3808" s="188"/>
      <c r="C3808" s="188"/>
      <c r="D3808" s="203"/>
      <c r="E3808" s="203"/>
      <c r="F3808" s="203"/>
    </row>
    <row r="3809" spans="2:6" ht="15.75">
      <c r="B3809" s="188"/>
      <c r="C3809" s="188"/>
      <c r="D3809" s="203"/>
      <c r="E3809" s="203"/>
      <c r="F3809" s="203"/>
    </row>
    <row r="3810" spans="2:6" ht="15.75">
      <c r="B3810" s="188"/>
      <c r="C3810" s="188"/>
      <c r="D3810" s="203"/>
      <c r="E3810" s="203"/>
      <c r="F3810" s="203"/>
    </row>
    <row r="3811" spans="2:6" ht="15.75">
      <c r="B3811" s="188"/>
      <c r="C3811" s="188"/>
      <c r="D3811" s="203"/>
      <c r="E3811" s="203"/>
      <c r="F3811" s="203"/>
    </row>
    <row r="3812" spans="2:6" ht="15.75">
      <c r="B3812" s="188"/>
      <c r="C3812" s="188"/>
      <c r="D3812" s="203"/>
      <c r="E3812" s="203"/>
      <c r="F3812" s="203"/>
    </row>
    <row r="3813" spans="2:6" ht="15.75">
      <c r="B3813" s="188"/>
      <c r="C3813" s="188"/>
      <c r="D3813" s="203"/>
      <c r="E3813" s="203"/>
      <c r="F3813" s="203"/>
    </row>
    <row r="3814" spans="2:6" ht="15.75">
      <c r="B3814" s="188"/>
      <c r="C3814" s="188"/>
      <c r="D3814" s="203"/>
      <c r="E3814" s="203"/>
      <c r="F3814" s="203"/>
    </row>
    <row r="3815" spans="2:6" ht="15.75">
      <c r="B3815" s="188"/>
      <c r="C3815" s="188"/>
      <c r="D3815" s="203"/>
      <c r="E3815" s="203"/>
      <c r="F3815" s="203"/>
    </row>
    <row r="3816" spans="2:6" ht="15.75">
      <c r="B3816" s="188"/>
      <c r="C3816" s="188"/>
      <c r="D3816" s="203"/>
      <c r="E3816" s="203"/>
      <c r="F3816" s="203"/>
    </row>
    <row r="3817" spans="2:6" ht="15.75">
      <c r="B3817" s="188"/>
      <c r="C3817" s="188"/>
      <c r="D3817" s="203"/>
      <c r="E3817" s="203"/>
      <c r="F3817" s="203"/>
    </row>
    <row r="3818" spans="2:6" ht="15.75">
      <c r="B3818" s="188"/>
      <c r="C3818" s="188"/>
      <c r="D3818" s="203"/>
      <c r="E3818" s="203"/>
      <c r="F3818" s="203"/>
    </row>
    <row r="3819" spans="2:6" ht="15.75">
      <c r="B3819" s="188"/>
      <c r="C3819" s="188"/>
      <c r="D3819" s="203"/>
      <c r="E3819" s="203"/>
      <c r="F3819" s="203"/>
    </row>
    <row r="3820" spans="2:6" ht="15.75">
      <c r="B3820" s="188"/>
      <c r="C3820" s="188"/>
      <c r="D3820" s="203"/>
      <c r="E3820" s="203"/>
      <c r="F3820" s="203"/>
    </row>
    <row r="3821" spans="2:6" ht="15.75">
      <c r="B3821" s="188"/>
      <c r="C3821" s="188"/>
      <c r="D3821" s="203"/>
      <c r="E3821" s="203"/>
      <c r="F3821" s="203"/>
    </row>
    <row r="3822" spans="2:6" ht="15.75">
      <c r="B3822" s="188"/>
      <c r="C3822" s="188"/>
      <c r="D3822" s="203"/>
      <c r="E3822" s="203"/>
      <c r="F3822" s="203"/>
    </row>
    <row r="3823" spans="2:6" ht="15.75">
      <c r="B3823" s="188"/>
      <c r="C3823" s="188"/>
      <c r="D3823" s="203"/>
      <c r="E3823" s="203"/>
      <c r="F3823" s="203"/>
    </row>
    <row r="3824" spans="2:6" ht="15.75">
      <c r="B3824" s="188"/>
      <c r="C3824" s="188"/>
      <c r="D3824" s="203"/>
      <c r="E3824" s="203"/>
      <c r="F3824" s="203"/>
    </row>
    <row r="3825" spans="2:6" ht="15.75">
      <c r="B3825" s="188"/>
      <c r="C3825" s="188"/>
      <c r="D3825" s="203"/>
      <c r="E3825" s="203"/>
      <c r="F3825" s="203"/>
    </row>
    <row r="3826" spans="2:6" ht="15.75">
      <c r="B3826" s="188"/>
      <c r="C3826" s="188"/>
      <c r="D3826" s="203"/>
      <c r="E3826" s="203"/>
      <c r="F3826" s="203"/>
    </row>
    <row r="3827" spans="2:6" ht="15.75">
      <c r="B3827" s="188"/>
      <c r="C3827" s="188"/>
      <c r="D3827" s="203"/>
      <c r="E3827" s="203"/>
      <c r="F3827" s="203"/>
    </row>
    <row r="3828" spans="2:6" ht="15.75">
      <c r="B3828" s="188"/>
      <c r="C3828" s="188"/>
      <c r="D3828" s="203"/>
      <c r="E3828" s="203"/>
      <c r="F3828" s="203"/>
    </row>
    <row r="3829" spans="2:6" ht="15.75">
      <c r="B3829" s="188"/>
      <c r="C3829" s="188"/>
      <c r="D3829" s="203"/>
      <c r="E3829" s="203"/>
      <c r="F3829" s="203"/>
    </row>
    <row r="3830" spans="2:6" ht="15.75">
      <c r="B3830" s="188"/>
      <c r="C3830" s="188"/>
      <c r="D3830" s="203"/>
      <c r="E3830" s="203"/>
      <c r="F3830" s="203"/>
    </row>
    <row r="3831" spans="2:6" ht="15.75">
      <c r="B3831" s="188"/>
      <c r="C3831" s="188"/>
      <c r="D3831" s="203"/>
      <c r="E3831" s="203"/>
      <c r="F3831" s="203"/>
    </row>
    <row r="3832" spans="2:6" ht="15.75">
      <c r="B3832" s="188"/>
      <c r="C3832" s="188"/>
      <c r="D3832" s="203"/>
      <c r="E3832" s="203"/>
      <c r="F3832" s="203"/>
    </row>
    <row r="3833" spans="2:6" ht="15.75">
      <c r="B3833" s="188"/>
      <c r="C3833" s="188"/>
      <c r="D3833" s="203"/>
      <c r="E3833" s="203"/>
      <c r="F3833" s="203"/>
    </row>
    <row r="3834" spans="2:6" ht="15.75">
      <c r="B3834" s="188"/>
      <c r="C3834" s="188"/>
      <c r="D3834" s="203"/>
      <c r="E3834" s="203"/>
      <c r="F3834" s="203"/>
    </row>
    <row r="3835" spans="2:6" ht="15.75">
      <c r="B3835" s="188"/>
      <c r="C3835" s="188"/>
      <c r="D3835" s="203"/>
      <c r="E3835" s="203"/>
      <c r="F3835" s="203"/>
    </row>
    <row r="3836" spans="2:6" ht="15.75">
      <c r="B3836" s="188"/>
      <c r="C3836" s="188"/>
      <c r="D3836" s="203"/>
      <c r="E3836" s="203"/>
      <c r="F3836" s="203"/>
    </row>
    <row r="3837" spans="2:6" ht="15.75">
      <c r="B3837" s="188"/>
      <c r="C3837" s="188"/>
      <c r="D3837" s="203"/>
      <c r="E3837" s="203"/>
      <c r="F3837" s="203"/>
    </row>
    <row r="3838" spans="2:6" ht="15.75">
      <c r="B3838" s="188"/>
      <c r="C3838" s="188"/>
      <c r="D3838" s="203"/>
      <c r="E3838" s="203"/>
      <c r="F3838" s="203"/>
    </row>
    <row r="3839" spans="2:6" ht="15.75">
      <c r="B3839" s="188"/>
      <c r="C3839" s="188"/>
      <c r="D3839" s="203"/>
      <c r="E3839" s="203"/>
      <c r="F3839" s="203"/>
    </row>
    <row r="3840" spans="2:6" ht="15.75">
      <c r="B3840" s="188"/>
      <c r="C3840" s="188"/>
      <c r="D3840" s="203"/>
      <c r="E3840" s="203"/>
      <c r="F3840" s="203"/>
    </row>
    <row r="3841" spans="2:6" ht="15.75">
      <c r="B3841" s="188"/>
      <c r="C3841" s="188"/>
      <c r="D3841" s="203"/>
      <c r="E3841" s="203"/>
      <c r="F3841" s="203"/>
    </row>
    <row r="3842" spans="2:6" ht="15.75">
      <c r="B3842" s="188"/>
      <c r="C3842" s="188"/>
      <c r="D3842" s="203"/>
      <c r="E3842" s="203"/>
      <c r="F3842" s="203"/>
    </row>
    <row r="3843" spans="2:6" ht="15.75">
      <c r="B3843" s="188"/>
      <c r="C3843" s="188"/>
      <c r="D3843" s="203"/>
      <c r="E3843" s="203"/>
      <c r="F3843" s="203"/>
    </row>
    <row r="3844" spans="2:6" ht="15.75">
      <c r="B3844" s="188"/>
      <c r="C3844" s="188"/>
      <c r="D3844" s="203"/>
      <c r="E3844" s="203"/>
      <c r="F3844" s="203"/>
    </row>
    <row r="3845" spans="2:6" ht="15.75">
      <c r="B3845" s="188"/>
      <c r="C3845" s="188"/>
      <c r="D3845" s="203"/>
      <c r="E3845" s="203"/>
      <c r="F3845" s="203"/>
    </row>
    <row r="3846" spans="2:6" ht="15.75">
      <c r="B3846" s="188"/>
      <c r="C3846" s="188"/>
      <c r="D3846" s="203"/>
      <c r="E3846" s="203"/>
      <c r="F3846" s="203"/>
    </row>
    <row r="3847" spans="2:6" ht="15.75">
      <c r="B3847" s="188"/>
      <c r="C3847" s="188"/>
      <c r="D3847" s="203"/>
      <c r="E3847" s="203"/>
      <c r="F3847" s="203"/>
    </row>
    <row r="3848" spans="2:6" ht="15.75">
      <c r="B3848" s="188"/>
      <c r="C3848" s="188"/>
      <c r="D3848" s="203"/>
      <c r="E3848" s="203"/>
      <c r="F3848" s="203"/>
    </row>
    <row r="3849" spans="2:6" ht="15.75">
      <c r="B3849" s="188"/>
      <c r="C3849" s="188"/>
      <c r="D3849" s="203"/>
      <c r="E3849" s="203"/>
      <c r="F3849" s="203"/>
    </row>
    <row r="3850" spans="2:6" ht="15.75">
      <c r="B3850" s="188"/>
      <c r="C3850" s="188"/>
      <c r="D3850" s="203"/>
      <c r="E3850" s="203"/>
      <c r="F3850" s="203"/>
    </row>
    <row r="3851" spans="2:6" ht="15.75">
      <c r="B3851" s="188"/>
      <c r="C3851" s="188"/>
      <c r="D3851" s="203"/>
      <c r="E3851" s="203"/>
      <c r="F3851" s="203"/>
    </row>
    <row r="3852" spans="2:6" ht="15.75">
      <c r="B3852" s="188"/>
      <c r="C3852" s="188"/>
      <c r="D3852" s="203"/>
      <c r="E3852" s="203"/>
      <c r="F3852" s="203"/>
    </row>
    <row r="3853" spans="2:6" ht="15.75">
      <c r="B3853" s="188"/>
      <c r="C3853" s="188"/>
      <c r="D3853" s="203"/>
      <c r="E3853" s="203"/>
      <c r="F3853" s="203"/>
    </row>
    <row r="3854" spans="2:6" ht="15.75">
      <c r="B3854" s="188"/>
      <c r="C3854" s="188"/>
      <c r="D3854" s="203"/>
      <c r="E3854" s="203"/>
      <c r="F3854" s="203"/>
    </row>
    <row r="3855" spans="2:6" ht="15.75">
      <c r="B3855" s="188"/>
      <c r="C3855" s="188"/>
      <c r="D3855" s="203"/>
      <c r="E3855" s="203"/>
      <c r="F3855" s="203"/>
    </row>
    <row r="3856" spans="2:6" ht="15.75">
      <c r="B3856" s="188"/>
      <c r="C3856" s="188"/>
      <c r="D3856" s="203"/>
      <c r="E3856" s="203"/>
      <c r="F3856" s="203"/>
    </row>
    <row r="3857" spans="2:6" ht="15.75">
      <c r="B3857" s="188"/>
      <c r="C3857" s="188"/>
      <c r="D3857" s="203"/>
      <c r="E3857" s="203"/>
      <c r="F3857" s="203"/>
    </row>
    <row r="3858" spans="2:6" ht="15.75">
      <c r="B3858" s="188"/>
      <c r="C3858" s="188"/>
      <c r="D3858" s="203"/>
      <c r="E3858" s="203"/>
      <c r="F3858" s="203"/>
    </row>
    <row r="3859" spans="2:6" ht="15.75">
      <c r="B3859" s="188"/>
      <c r="C3859" s="188"/>
      <c r="D3859" s="203"/>
      <c r="E3859" s="203"/>
      <c r="F3859" s="203"/>
    </row>
    <row r="3860" spans="2:6" ht="15.75">
      <c r="B3860" s="188"/>
      <c r="C3860" s="188"/>
      <c r="D3860" s="203"/>
      <c r="E3860" s="203"/>
      <c r="F3860" s="203"/>
    </row>
    <row r="3861" spans="2:6" ht="15.75">
      <c r="B3861" s="188"/>
      <c r="C3861" s="188"/>
      <c r="D3861" s="203"/>
      <c r="E3861" s="203"/>
      <c r="F3861" s="203"/>
    </row>
    <row r="3862" spans="2:6" ht="15.75">
      <c r="B3862" s="188"/>
      <c r="C3862" s="188"/>
      <c r="D3862" s="203"/>
      <c r="E3862" s="203"/>
      <c r="F3862" s="203"/>
    </row>
    <row r="3863" spans="2:6" ht="15.75">
      <c r="B3863" s="188"/>
      <c r="C3863" s="188"/>
      <c r="D3863" s="203"/>
      <c r="E3863" s="203"/>
      <c r="F3863" s="203"/>
    </row>
    <row r="3864" spans="2:6" ht="15.75">
      <c r="B3864" s="188"/>
      <c r="C3864" s="188"/>
      <c r="D3864" s="203"/>
      <c r="E3864" s="203"/>
      <c r="F3864" s="203"/>
    </row>
    <row r="3865" spans="2:6" ht="15.75">
      <c r="B3865" s="188"/>
      <c r="C3865" s="188"/>
      <c r="D3865" s="203"/>
      <c r="E3865" s="203"/>
      <c r="F3865" s="203"/>
    </row>
    <row r="3866" spans="2:6" ht="15.75">
      <c r="B3866" s="188"/>
      <c r="C3866" s="188"/>
      <c r="D3866" s="203"/>
      <c r="E3866" s="203"/>
      <c r="F3866" s="203"/>
    </row>
    <row r="3867" spans="2:6" ht="15.75">
      <c r="B3867" s="188"/>
      <c r="C3867" s="188"/>
      <c r="D3867" s="203"/>
      <c r="E3867" s="203"/>
      <c r="F3867" s="203"/>
    </row>
    <row r="3868" spans="2:6" ht="15.75">
      <c r="B3868" s="188"/>
      <c r="C3868" s="188"/>
      <c r="D3868" s="203"/>
      <c r="E3868" s="203"/>
      <c r="F3868" s="203"/>
    </row>
    <row r="3869" spans="2:6" ht="15.75">
      <c r="B3869" s="188"/>
      <c r="C3869" s="188"/>
      <c r="D3869" s="203"/>
      <c r="E3869" s="203"/>
      <c r="F3869" s="203"/>
    </row>
    <row r="3870" spans="2:6" ht="15.75">
      <c r="B3870" s="188"/>
      <c r="C3870" s="188"/>
      <c r="D3870" s="203"/>
      <c r="E3870" s="203"/>
      <c r="F3870" s="203"/>
    </row>
    <row r="3871" spans="2:6" ht="15.75">
      <c r="B3871" s="188"/>
      <c r="C3871" s="188"/>
      <c r="D3871" s="203"/>
      <c r="E3871" s="203"/>
      <c r="F3871" s="203"/>
    </row>
    <row r="3872" spans="2:6" ht="15.75">
      <c r="B3872" s="188"/>
      <c r="C3872" s="188"/>
      <c r="D3872" s="203"/>
      <c r="E3872" s="203"/>
      <c r="F3872" s="203"/>
    </row>
    <row r="3873" spans="2:6" ht="15.75">
      <c r="B3873" s="188"/>
      <c r="C3873" s="188"/>
      <c r="D3873" s="203"/>
      <c r="E3873" s="203"/>
      <c r="F3873" s="203"/>
    </row>
    <row r="3874" spans="2:6" ht="15.75">
      <c r="B3874" s="188"/>
      <c r="C3874" s="188"/>
      <c r="D3874" s="203"/>
      <c r="E3874" s="203"/>
      <c r="F3874" s="203"/>
    </row>
    <row r="3875" spans="2:6" ht="15.75">
      <c r="B3875" s="188"/>
      <c r="C3875" s="188"/>
      <c r="D3875" s="203"/>
      <c r="E3875" s="203"/>
      <c r="F3875" s="203"/>
    </row>
    <row r="3876" spans="2:6" ht="15.75">
      <c r="B3876" s="188"/>
      <c r="C3876" s="188"/>
      <c r="D3876" s="203"/>
      <c r="E3876" s="203"/>
      <c r="F3876" s="203"/>
    </row>
    <row r="3877" spans="2:6" ht="15.75">
      <c r="B3877" s="188"/>
      <c r="C3877" s="188"/>
      <c r="D3877" s="203"/>
      <c r="E3877" s="203"/>
      <c r="F3877" s="203"/>
    </row>
    <row r="3878" spans="2:6" ht="15.75">
      <c r="B3878" s="188"/>
      <c r="C3878" s="188"/>
      <c r="D3878" s="203"/>
      <c r="E3878" s="203"/>
      <c r="F3878" s="203"/>
    </row>
    <row r="3879" spans="2:6" ht="15.75">
      <c r="B3879" s="188"/>
      <c r="C3879" s="188"/>
      <c r="D3879" s="203"/>
      <c r="E3879" s="203"/>
      <c r="F3879" s="203"/>
    </row>
    <row r="3880" spans="2:6" ht="15.75">
      <c r="B3880" s="188"/>
      <c r="C3880" s="188"/>
      <c r="D3880" s="203"/>
      <c r="E3880" s="203"/>
      <c r="F3880" s="203"/>
    </row>
    <row r="3881" spans="2:6" ht="15.75">
      <c r="B3881" s="188"/>
      <c r="C3881" s="188"/>
      <c r="D3881" s="203"/>
      <c r="E3881" s="203"/>
      <c r="F3881" s="203"/>
    </row>
    <row r="3882" spans="2:6" ht="15.75">
      <c r="B3882" s="188"/>
      <c r="C3882" s="188"/>
      <c r="D3882" s="203"/>
      <c r="E3882" s="203"/>
      <c r="F3882" s="203"/>
    </row>
    <row r="3883" spans="2:6" ht="15.75">
      <c r="B3883" s="188"/>
      <c r="C3883" s="188"/>
      <c r="D3883" s="203"/>
      <c r="E3883" s="203"/>
      <c r="F3883" s="203"/>
    </row>
    <row r="3884" spans="2:6" ht="15.75">
      <c r="B3884" s="188"/>
      <c r="C3884" s="188"/>
      <c r="D3884" s="203"/>
      <c r="E3884" s="203"/>
      <c r="F3884" s="203"/>
    </row>
    <row r="3885" spans="2:6" ht="15.75">
      <c r="B3885" s="188"/>
      <c r="C3885" s="188"/>
      <c r="D3885" s="203"/>
      <c r="E3885" s="203"/>
      <c r="F3885" s="203"/>
    </row>
    <row r="3886" spans="2:6" ht="15.75">
      <c r="B3886" s="188"/>
      <c r="C3886" s="188"/>
      <c r="D3886" s="203"/>
      <c r="E3886" s="203"/>
      <c r="F3886" s="203"/>
    </row>
    <row r="3887" spans="2:6" ht="15.75">
      <c r="B3887" s="188"/>
      <c r="C3887" s="188"/>
      <c r="D3887" s="203"/>
      <c r="E3887" s="203"/>
      <c r="F3887" s="203"/>
    </row>
    <row r="3888" spans="2:6" ht="15.75">
      <c r="B3888" s="188"/>
      <c r="C3888" s="188"/>
      <c r="D3888" s="203"/>
      <c r="E3888" s="203"/>
      <c r="F3888" s="203"/>
    </row>
    <row r="3889" spans="2:6" ht="15.75">
      <c r="B3889" s="188"/>
      <c r="C3889" s="188"/>
      <c r="D3889" s="203"/>
      <c r="E3889" s="203"/>
      <c r="F3889" s="203"/>
    </row>
    <row r="3890" spans="2:6" ht="15.75">
      <c r="B3890" s="188"/>
      <c r="C3890" s="188"/>
      <c r="D3890" s="203"/>
      <c r="E3890" s="203"/>
      <c r="F3890" s="203"/>
    </row>
    <row r="3891" spans="2:6" ht="15.75">
      <c r="B3891" s="188"/>
      <c r="C3891" s="188"/>
      <c r="D3891" s="203"/>
      <c r="E3891" s="203"/>
      <c r="F3891" s="203"/>
    </row>
    <row r="3892" spans="2:6" ht="15.75">
      <c r="B3892" s="188"/>
      <c r="C3892" s="188"/>
      <c r="D3892" s="203"/>
      <c r="E3892" s="203"/>
      <c r="F3892" s="203"/>
    </row>
    <row r="3893" spans="2:6" ht="15.75">
      <c r="B3893" s="188"/>
      <c r="C3893" s="188"/>
      <c r="D3893" s="203"/>
      <c r="E3893" s="203"/>
      <c r="F3893" s="203"/>
    </row>
    <row r="3894" spans="2:6" ht="15.75">
      <c r="B3894" s="188"/>
      <c r="C3894" s="188"/>
      <c r="D3894" s="203"/>
      <c r="E3894" s="203"/>
      <c r="F3894" s="203"/>
    </row>
    <row r="3895" spans="2:6" ht="15.75">
      <c r="B3895" s="188"/>
      <c r="C3895" s="188"/>
      <c r="D3895" s="203"/>
      <c r="E3895" s="203"/>
      <c r="F3895" s="203"/>
    </row>
    <row r="3896" spans="2:6" ht="15.75">
      <c r="B3896" s="188"/>
      <c r="C3896" s="188"/>
      <c r="D3896" s="203"/>
      <c r="E3896" s="203"/>
      <c r="F3896" s="203"/>
    </row>
    <row r="3897" spans="2:6" ht="15.75">
      <c r="B3897" s="188"/>
      <c r="C3897" s="188"/>
      <c r="D3897" s="203"/>
      <c r="E3897" s="203"/>
      <c r="F3897" s="203"/>
    </row>
    <row r="3898" spans="2:6" ht="15.75">
      <c r="B3898" s="188"/>
      <c r="C3898" s="188"/>
      <c r="D3898" s="203"/>
      <c r="E3898" s="203"/>
      <c r="F3898" s="203"/>
    </row>
    <row r="3899" spans="2:6" ht="15.75">
      <c r="B3899" s="188"/>
      <c r="C3899" s="188"/>
      <c r="D3899" s="203"/>
      <c r="E3899" s="203"/>
      <c r="F3899" s="203"/>
    </row>
    <row r="3900" spans="2:6" ht="15.75">
      <c r="B3900" s="188"/>
      <c r="C3900" s="188"/>
      <c r="D3900" s="203"/>
      <c r="E3900" s="203"/>
      <c r="F3900" s="203"/>
    </row>
    <row r="3901" spans="2:6" ht="15.75">
      <c r="B3901" s="188"/>
      <c r="C3901" s="188"/>
      <c r="D3901" s="203"/>
      <c r="E3901" s="203"/>
      <c r="F3901" s="203"/>
    </row>
    <row r="3902" spans="2:6" ht="15.75">
      <c r="B3902" s="188"/>
      <c r="C3902" s="188"/>
      <c r="D3902" s="203"/>
      <c r="E3902" s="203"/>
      <c r="F3902" s="203"/>
    </row>
    <row r="3903" spans="2:6" ht="15.75">
      <c r="B3903" s="188"/>
      <c r="C3903" s="188"/>
      <c r="D3903" s="203"/>
      <c r="E3903" s="203"/>
      <c r="F3903" s="203"/>
    </row>
    <row r="3904" spans="2:6" ht="15.75">
      <c r="B3904" s="188"/>
      <c r="C3904" s="188"/>
      <c r="D3904" s="203"/>
      <c r="E3904" s="203"/>
      <c r="F3904" s="203"/>
    </row>
    <row r="3905" spans="2:6" ht="15.75">
      <c r="B3905" s="188"/>
      <c r="C3905" s="188"/>
      <c r="D3905" s="203"/>
      <c r="E3905" s="203"/>
      <c r="F3905" s="203"/>
    </row>
    <row r="3906" spans="2:6" ht="15.75">
      <c r="B3906" s="188"/>
      <c r="C3906" s="188"/>
      <c r="D3906" s="203"/>
      <c r="E3906" s="203"/>
      <c r="F3906" s="203"/>
    </row>
    <row r="3907" spans="2:6" ht="15.75">
      <c r="B3907" s="188"/>
      <c r="C3907" s="188"/>
      <c r="D3907" s="203"/>
      <c r="E3907" s="203"/>
      <c r="F3907" s="203"/>
    </row>
    <row r="3908" spans="2:6" ht="15.75">
      <c r="B3908" s="188"/>
      <c r="C3908" s="188"/>
      <c r="D3908" s="203"/>
      <c r="E3908" s="203"/>
      <c r="F3908" s="203"/>
    </row>
    <row r="3909" spans="2:6" ht="15.75">
      <c r="B3909" s="188"/>
      <c r="C3909" s="188"/>
      <c r="D3909" s="203"/>
      <c r="E3909" s="203"/>
      <c r="F3909" s="203"/>
    </row>
    <row r="3910" spans="2:6" ht="15.75">
      <c r="B3910" s="188"/>
      <c r="C3910" s="188"/>
      <c r="D3910" s="203"/>
      <c r="E3910" s="203"/>
      <c r="F3910" s="203"/>
    </row>
    <row r="3911" spans="2:6" ht="15.75">
      <c r="B3911" s="188"/>
      <c r="C3911" s="188"/>
      <c r="D3911" s="203"/>
      <c r="E3911" s="203"/>
      <c r="F3911" s="203"/>
    </row>
    <row r="3912" spans="2:6" ht="15.75">
      <c r="B3912" s="188"/>
      <c r="C3912" s="188"/>
      <c r="D3912" s="203"/>
      <c r="E3912" s="203"/>
      <c r="F3912" s="203"/>
    </row>
    <row r="3913" spans="2:6" ht="15.75">
      <c r="B3913" s="188"/>
      <c r="C3913" s="188"/>
      <c r="D3913" s="203"/>
      <c r="E3913" s="203"/>
      <c r="F3913" s="203"/>
    </row>
    <row r="3914" spans="2:6" ht="15.75">
      <c r="B3914" s="188"/>
      <c r="C3914" s="188"/>
      <c r="D3914" s="203"/>
      <c r="E3914" s="203"/>
      <c r="F3914" s="203"/>
    </row>
    <row r="3915" spans="2:6" ht="15.75">
      <c r="B3915" s="188"/>
      <c r="C3915" s="188"/>
      <c r="D3915" s="203"/>
      <c r="E3915" s="203"/>
      <c r="F3915" s="203"/>
    </row>
    <row r="3916" spans="2:6" ht="15.75">
      <c r="B3916" s="188"/>
      <c r="C3916" s="188"/>
      <c r="D3916" s="203"/>
      <c r="E3916" s="203"/>
      <c r="F3916" s="203"/>
    </row>
    <row r="3917" spans="2:6" ht="15.75">
      <c r="B3917" s="188"/>
      <c r="C3917" s="188"/>
      <c r="D3917" s="203"/>
      <c r="E3917" s="203"/>
      <c r="F3917" s="203"/>
    </row>
    <row r="3918" spans="2:6" ht="15.75">
      <c r="B3918" s="188"/>
      <c r="C3918" s="188"/>
      <c r="D3918" s="203"/>
      <c r="E3918" s="203"/>
      <c r="F3918" s="203"/>
    </row>
    <row r="3919" spans="2:6" ht="15.75">
      <c r="B3919" s="188"/>
      <c r="C3919" s="188"/>
      <c r="D3919" s="203"/>
      <c r="E3919" s="203"/>
      <c r="F3919" s="203"/>
    </row>
    <row r="3920" spans="2:6" ht="15.75">
      <c r="B3920" s="188"/>
      <c r="C3920" s="188"/>
      <c r="D3920" s="203"/>
      <c r="E3920" s="203"/>
      <c r="F3920" s="203"/>
    </row>
    <row r="3921" spans="2:6" ht="15.75">
      <c r="B3921" s="188"/>
      <c r="C3921" s="188"/>
      <c r="D3921" s="203"/>
      <c r="E3921" s="203"/>
      <c r="F3921" s="203"/>
    </row>
    <row r="3922" spans="2:6" ht="15.75">
      <c r="B3922" s="188"/>
      <c r="C3922" s="188"/>
      <c r="D3922" s="203"/>
      <c r="E3922" s="203"/>
      <c r="F3922" s="203"/>
    </row>
    <row r="3923" spans="2:6" ht="15.75">
      <c r="B3923" s="188"/>
      <c r="C3923" s="188"/>
      <c r="D3923" s="203"/>
      <c r="E3923" s="203"/>
      <c r="F3923" s="203"/>
    </row>
    <row r="3924" spans="2:6" ht="15.75">
      <c r="B3924" s="188"/>
      <c r="C3924" s="188"/>
      <c r="D3924" s="203"/>
      <c r="E3924" s="203"/>
      <c r="F3924" s="203"/>
    </row>
    <row r="3925" spans="2:6" ht="15.75">
      <c r="B3925" s="188"/>
      <c r="C3925" s="188"/>
      <c r="D3925" s="203"/>
      <c r="E3925" s="203"/>
      <c r="F3925" s="203"/>
    </row>
    <row r="3926" spans="2:6" ht="15.75">
      <c r="B3926" s="188"/>
      <c r="C3926" s="188"/>
      <c r="D3926" s="203"/>
      <c r="E3926" s="203"/>
      <c r="F3926" s="203"/>
    </row>
    <row r="3927" spans="2:6" ht="15.75">
      <c r="B3927" s="188"/>
      <c r="C3927" s="188"/>
      <c r="D3927" s="203"/>
      <c r="E3927" s="203"/>
      <c r="F3927" s="203"/>
    </row>
    <row r="3928" spans="2:6" ht="15.75">
      <c r="B3928" s="188"/>
      <c r="C3928" s="188"/>
      <c r="D3928" s="203"/>
      <c r="E3928" s="203"/>
      <c r="F3928" s="203"/>
    </row>
    <row r="3929" spans="2:6" ht="15.75">
      <c r="B3929" s="188"/>
      <c r="C3929" s="188"/>
      <c r="D3929" s="203"/>
      <c r="E3929" s="203"/>
      <c r="F3929" s="203"/>
    </row>
    <row r="3930" spans="2:6" ht="15.75">
      <c r="B3930" s="188"/>
      <c r="C3930" s="188"/>
      <c r="D3930" s="203"/>
      <c r="E3930" s="203"/>
      <c r="F3930" s="203"/>
    </row>
    <row r="3931" spans="2:6" ht="15.75">
      <c r="B3931" s="188"/>
      <c r="C3931" s="188"/>
      <c r="D3931" s="203"/>
      <c r="E3931" s="203"/>
      <c r="F3931" s="203"/>
    </row>
    <row r="3932" spans="2:6" ht="15.75">
      <c r="B3932" s="188"/>
      <c r="C3932" s="188"/>
      <c r="D3932" s="203"/>
      <c r="E3932" s="203"/>
      <c r="F3932" s="203"/>
    </row>
    <row r="3933" spans="2:6" ht="15.75">
      <c r="B3933" s="188"/>
      <c r="C3933" s="188"/>
      <c r="D3933" s="203"/>
      <c r="E3933" s="203"/>
      <c r="F3933" s="203"/>
    </row>
    <row r="3934" spans="2:6" ht="15.75">
      <c r="B3934" s="188"/>
      <c r="C3934" s="188"/>
      <c r="D3934" s="203"/>
      <c r="E3934" s="203"/>
      <c r="F3934" s="203"/>
    </row>
    <row r="3935" spans="2:6" ht="15.75">
      <c r="B3935" s="188"/>
      <c r="C3935" s="188"/>
      <c r="D3935" s="203"/>
      <c r="E3935" s="203"/>
      <c r="F3935" s="203"/>
    </row>
    <row r="3936" spans="2:6" ht="15.75">
      <c r="B3936" s="188"/>
      <c r="C3936" s="188"/>
      <c r="D3936" s="203"/>
      <c r="E3936" s="203"/>
      <c r="F3936" s="203"/>
    </row>
    <row r="3937" spans="2:6" ht="15.75">
      <c r="B3937" s="188"/>
      <c r="C3937" s="188"/>
      <c r="D3937" s="203"/>
      <c r="E3937" s="203"/>
      <c r="F3937" s="203"/>
    </row>
    <row r="3938" spans="2:6" ht="15.75">
      <c r="B3938" s="188"/>
      <c r="C3938" s="188"/>
      <c r="D3938" s="203"/>
      <c r="E3938" s="203"/>
      <c r="F3938" s="203"/>
    </row>
    <row r="3939" spans="2:6" ht="15.75">
      <c r="B3939" s="188"/>
      <c r="C3939" s="188"/>
      <c r="D3939" s="203"/>
      <c r="E3939" s="203"/>
      <c r="F3939" s="203"/>
    </row>
    <row r="3940" spans="2:6" ht="15.75">
      <c r="B3940" s="188"/>
      <c r="C3940" s="188"/>
      <c r="D3940" s="203"/>
      <c r="E3940" s="203"/>
      <c r="F3940" s="203"/>
    </row>
    <row r="3941" spans="2:6" ht="15.75">
      <c r="B3941" s="188"/>
      <c r="C3941" s="188"/>
      <c r="D3941" s="203"/>
      <c r="E3941" s="203"/>
      <c r="F3941" s="203"/>
    </row>
    <row r="3942" spans="2:6" ht="15.75">
      <c r="B3942" s="188"/>
      <c r="C3942" s="188"/>
      <c r="D3942" s="203"/>
      <c r="E3942" s="203"/>
      <c r="F3942" s="203"/>
    </row>
    <row r="3943" spans="2:6" ht="15.75">
      <c r="B3943" s="188"/>
      <c r="C3943" s="188"/>
      <c r="D3943" s="203"/>
      <c r="E3943" s="203"/>
      <c r="F3943" s="203"/>
    </row>
    <row r="3944" spans="2:6" ht="15.75">
      <c r="B3944" s="188"/>
      <c r="C3944" s="188"/>
      <c r="D3944" s="203"/>
      <c r="E3944" s="203"/>
      <c r="F3944" s="203"/>
    </row>
    <row r="3945" spans="2:6" ht="15.75">
      <c r="B3945" s="188"/>
      <c r="C3945" s="188"/>
      <c r="D3945" s="203"/>
      <c r="E3945" s="203"/>
      <c r="F3945" s="203"/>
    </row>
    <row r="3946" spans="2:6" ht="15.75">
      <c r="B3946" s="188"/>
      <c r="C3946" s="188"/>
      <c r="D3946" s="203"/>
      <c r="E3946" s="203"/>
      <c r="F3946" s="203"/>
    </row>
    <row r="3947" spans="2:6" ht="15.75">
      <c r="B3947" s="188"/>
      <c r="C3947" s="188"/>
      <c r="D3947" s="203"/>
      <c r="E3947" s="203"/>
      <c r="F3947" s="203"/>
    </row>
    <row r="3948" spans="2:6" ht="15.75">
      <c r="B3948" s="188"/>
      <c r="C3948" s="188"/>
      <c r="D3948" s="203"/>
      <c r="E3948" s="203"/>
      <c r="F3948" s="203"/>
    </row>
    <row r="3949" spans="2:6" ht="15.75">
      <c r="B3949" s="188"/>
      <c r="C3949" s="188"/>
      <c r="D3949" s="203"/>
      <c r="E3949" s="203"/>
      <c r="F3949" s="203"/>
    </row>
    <row r="3950" spans="2:6" ht="15.75">
      <c r="B3950" s="188"/>
      <c r="C3950" s="188"/>
      <c r="D3950" s="203"/>
      <c r="E3950" s="203"/>
      <c r="F3950" s="203"/>
    </row>
    <row r="3951" spans="2:6" ht="15.75">
      <c r="B3951" s="188"/>
      <c r="C3951" s="188"/>
      <c r="D3951" s="203"/>
      <c r="E3951" s="203"/>
      <c r="F3951" s="203"/>
    </row>
    <row r="3952" spans="2:6" ht="15.75">
      <c r="B3952" s="188"/>
      <c r="C3952" s="188"/>
      <c r="D3952" s="203"/>
      <c r="E3952" s="203"/>
      <c r="F3952" s="203"/>
    </row>
    <row r="3953" spans="2:6" ht="15.75">
      <c r="B3953" s="188"/>
      <c r="C3953" s="188"/>
      <c r="D3953" s="203"/>
      <c r="E3953" s="203"/>
      <c r="F3953" s="203"/>
    </row>
    <row r="3954" spans="2:6" ht="15.75">
      <c r="B3954" s="188"/>
      <c r="C3954" s="188"/>
      <c r="D3954" s="203"/>
      <c r="E3954" s="203"/>
      <c r="F3954" s="203"/>
    </row>
    <row r="3955" spans="2:6" ht="15.75">
      <c r="B3955" s="188"/>
      <c r="C3955" s="188"/>
      <c r="D3955" s="203"/>
      <c r="E3955" s="203"/>
      <c r="F3955" s="203"/>
    </row>
    <row r="3956" spans="2:6" ht="15.75">
      <c r="B3956" s="188"/>
      <c r="C3956" s="188"/>
      <c r="D3956" s="203"/>
      <c r="E3956" s="203"/>
      <c r="F3956" s="203"/>
    </row>
    <row r="3957" spans="2:6" ht="15.75">
      <c r="B3957" s="188"/>
      <c r="C3957" s="188"/>
      <c r="D3957" s="203"/>
      <c r="E3957" s="203"/>
      <c r="F3957" s="203"/>
    </row>
    <row r="3958" spans="2:6" ht="15.75">
      <c r="B3958" s="188"/>
      <c r="C3958" s="188"/>
      <c r="D3958" s="203"/>
      <c r="E3958" s="203"/>
      <c r="F3958" s="203"/>
    </row>
    <row r="3959" spans="2:6" ht="15.75">
      <c r="B3959" s="188"/>
      <c r="C3959" s="188"/>
      <c r="D3959" s="203"/>
      <c r="E3959" s="203"/>
      <c r="F3959" s="203"/>
    </row>
    <row r="3960" spans="2:6" ht="15.75">
      <c r="B3960" s="188"/>
      <c r="C3960" s="188"/>
      <c r="D3960" s="203"/>
      <c r="E3960" s="203"/>
      <c r="F3960" s="203"/>
    </row>
    <row r="3961" spans="2:6" ht="15.75">
      <c r="B3961" s="188"/>
      <c r="C3961" s="188"/>
      <c r="D3961" s="203"/>
      <c r="E3961" s="203"/>
      <c r="F3961" s="203"/>
    </row>
    <row r="3962" spans="2:6" ht="15.75">
      <c r="B3962" s="188"/>
      <c r="C3962" s="188"/>
      <c r="D3962" s="203"/>
      <c r="E3962" s="203"/>
      <c r="F3962" s="203"/>
    </row>
    <row r="3963" spans="2:6" ht="15.75">
      <c r="B3963" s="188"/>
      <c r="C3963" s="188"/>
      <c r="D3963" s="203"/>
      <c r="E3963" s="203"/>
      <c r="F3963" s="203"/>
    </row>
    <row r="3964" spans="2:6" ht="15.75">
      <c r="B3964" s="188"/>
      <c r="C3964" s="188"/>
      <c r="D3964" s="203"/>
      <c r="E3964" s="203"/>
      <c r="F3964" s="203"/>
    </row>
    <row r="3965" spans="2:6" ht="15.75">
      <c r="B3965" s="188"/>
      <c r="C3965" s="188"/>
      <c r="D3965" s="203"/>
      <c r="E3965" s="203"/>
      <c r="F3965" s="203"/>
    </row>
    <row r="3966" spans="2:6" ht="15.75">
      <c r="B3966" s="188"/>
      <c r="C3966" s="188"/>
      <c r="D3966" s="203"/>
      <c r="E3966" s="203"/>
      <c r="F3966" s="203"/>
    </row>
    <row r="3967" spans="2:6" ht="15.75">
      <c r="B3967" s="188"/>
      <c r="C3967" s="188"/>
      <c r="D3967" s="203"/>
      <c r="E3967" s="203"/>
      <c r="F3967" s="203"/>
    </row>
    <row r="3968" spans="2:6" ht="15.75">
      <c r="B3968" s="188"/>
      <c r="C3968" s="188"/>
      <c r="D3968" s="203"/>
      <c r="E3968" s="203"/>
      <c r="F3968" s="203"/>
    </row>
    <row r="3969" spans="2:6" ht="15.75">
      <c r="B3969" s="188"/>
      <c r="C3969" s="188"/>
      <c r="D3969" s="203"/>
      <c r="E3969" s="203"/>
      <c r="F3969" s="203"/>
    </row>
    <row r="3970" spans="2:6" ht="15.75">
      <c r="B3970" s="188"/>
      <c r="C3970" s="188"/>
      <c r="D3970" s="203"/>
      <c r="E3970" s="203"/>
      <c r="F3970" s="203"/>
    </row>
    <row r="3971" spans="2:6" ht="15.75">
      <c r="B3971" s="188"/>
      <c r="C3971" s="188"/>
      <c r="D3971" s="203"/>
      <c r="E3971" s="203"/>
      <c r="F3971" s="203"/>
    </row>
    <row r="3972" spans="2:6" ht="15.75">
      <c r="B3972" s="188"/>
      <c r="C3972" s="188"/>
      <c r="D3972" s="203"/>
      <c r="E3972" s="203"/>
      <c r="F3972" s="203"/>
    </row>
    <row r="3973" spans="2:6" ht="15.75">
      <c r="B3973" s="188"/>
      <c r="C3973" s="188"/>
      <c r="D3973" s="203"/>
      <c r="E3973" s="203"/>
      <c r="F3973" s="203"/>
    </row>
    <row r="3974" spans="2:6" ht="15.75">
      <c r="B3974" s="188"/>
      <c r="C3974" s="188"/>
      <c r="D3974" s="203"/>
      <c r="E3974" s="203"/>
      <c r="F3974" s="203"/>
    </row>
    <row r="3975" spans="2:6" ht="15.75">
      <c r="B3975" s="188"/>
      <c r="C3975" s="188"/>
      <c r="D3975" s="203"/>
      <c r="E3975" s="203"/>
      <c r="F3975" s="203"/>
    </row>
    <row r="3976" spans="2:6" ht="15.75">
      <c r="B3976" s="188"/>
      <c r="C3976" s="188"/>
      <c r="D3976" s="203"/>
      <c r="E3976" s="203"/>
      <c r="F3976" s="203"/>
    </row>
    <row r="3977" spans="2:6" ht="15.75">
      <c r="B3977" s="188"/>
      <c r="C3977" s="188"/>
      <c r="D3977" s="203"/>
      <c r="E3977" s="203"/>
      <c r="F3977" s="203"/>
    </row>
    <row r="3978" spans="2:6" ht="15.75">
      <c r="B3978" s="188"/>
      <c r="C3978" s="188"/>
      <c r="D3978" s="203"/>
      <c r="E3978" s="203"/>
      <c r="F3978" s="203"/>
    </row>
    <row r="3979" spans="2:6" ht="15.75">
      <c r="B3979" s="188"/>
      <c r="C3979" s="188"/>
      <c r="D3979" s="203"/>
      <c r="E3979" s="203"/>
      <c r="F3979" s="203"/>
    </row>
    <row r="3980" spans="2:6" ht="15.75">
      <c r="B3980" s="188"/>
      <c r="C3980" s="188"/>
      <c r="D3980" s="203"/>
      <c r="E3980" s="203"/>
      <c r="F3980" s="203"/>
    </row>
    <row r="3981" spans="2:6" ht="15.75">
      <c r="B3981" s="188"/>
      <c r="C3981" s="188"/>
      <c r="D3981" s="203"/>
      <c r="E3981" s="203"/>
      <c r="F3981" s="203"/>
    </row>
    <row r="3982" spans="2:6" ht="15.75">
      <c r="B3982" s="188"/>
      <c r="C3982" s="188"/>
      <c r="D3982" s="203"/>
      <c r="E3982" s="203"/>
      <c r="F3982" s="203"/>
    </row>
    <row r="3983" spans="2:6" ht="15.75">
      <c r="B3983" s="188"/>
      <c r="C3983" s="188"/>
      <c r="D3983" s="203"/>
      <c r="E3983" s="203"/>
      <c r="F3983" s="203"/>
    </row>
    <row r="3984" spans="2:6" ht="15.75">
      <c r="B3984" s="188"/>
      <c r="C3984" s="188"/>
      <c r="D3984" s="203"/>
      <c r="E3984" s="203"/>
      <c r="F3984" s="203"/>
    </row>
    <row r="3985" spans="2:6" ht="15.75">
      <c r="B3985" s="188"/>
      <c r="C3985" s="188"/>
      <c r="D3985" s="203"/>
      <c r="E3985" s="203"/>
      <c r="F3985" s="203"/>
    </row>
    <row r="3986" spans="2:6" ht="15.75">
      <c r="B3986" s="188"/>
      <c r="C3986" s="188"/>
      <c r="D3986" s="203"/>
      <c r="E3986" s="203"/>
      <c r="F3986" s="203"/>
    </row>
    <row r="3987" spans="2:6" ht="15.75">
      <c r="B3987" s="188"/>
      <c r="C3987" s="188"/>
      <c r="D3987" s="203"/>
      <c r="E3987" s="203"/>
      <c r="F3987" s="203"/>
    </row>
    <row r="3988" spans="2:6" ht="15.75">
      <c r="B3988" s="188"/>
      <c r="C3988" s="188"/>
      <c r="D3988" s="203"/>
      <c r="E3988" s="203"/>
      <c r="F3988" s="203"/>
    </row>
    <row r="3989" spans="2:6" ht="15.75">
      <c r="B3989" s="188"/>
      <c r="C3989" s="188"/>
      <c r="D3989" s="203"/>
      <c r="E3989" s="203"/>
      <c r="F3989" s="203"/>
    </row>
    <row r="3990" spans="2:6" ht="15.75">
      <c r="B3990" s="188"/>
      <c r="C3990" s="188"/>
      <c r="D3990" s="203"/>
      <c r="E3990" s="203"/>
      <c r="F3990" s="203"/>
    </row>
    <row r="3991" spans="2:6" ht="15.75">
      <c r="B3991" s="188"/>
      <c r="C3991" s="188"/>
      <c r="D3991" s="203"/>
      <c r="E3991" s="203"/>
      <c r="F3991" s="203"/>
    </row>
    <row r="3992" spans="2:6" ht="15.75">
      <c r="B3992" s="188"/>
      <c r="C3992" s="188"/>
      <c r="D3992" s="203"/>
      <c r="E3992" s="203"/>
      <c r="F3992" s="203"/>
    </row>
    <row r="3993" spans="2:6" ht="15.75">
      <c r="B3993" s="188"/>
      <c r="C3993" s="188"/>
      <c r="D3993" s="203"/>
      <c r="E3993" s="203"/>
      <c r="F3993" s="203"/>
    </row>
    <row r="3994" spans="2:6" ht="15.75">
      <c r="B3994" s="188"/>
      <c r="C3994" s="188"/>
      <c r="D3994" s="203"/>
      <c r="E3994" s="203"/>
      <c r="F3994" s="203"/>
    </row>
    <row r="3995" spans="2:6" ht="15.75">
      <c r="B3995" s="188"/>
      <c r="C3995" s="188"/>
      <c r="D3995" s="203"/>
      <c r="E3995" s="203"/>
      <c r="F3995" s="203"/>
    </row>
    <row r="3996" spans="2:6" ht="15.75">
      <c r="B3996" s="188"/>
      <c r="C3996" s="188"/>
      <c r="D3996" s="203"/>
      <c r="E3996" s="203"/>
      <c r="F3996" s="203"/>
    </row>
    <row r="3997" spans="2:6" ht="15.75">
      <c r="B3997" s="188"/>
      <c r="C3997" s="188"/>
      <c r="D3997" s="203"/>
      <c r="E3997" s="203"/>
      <c r="F3997" s="203"/>
    </row>
    <row r="3998" spans="2:6" ht="15.75">
      <c r="B3998" s="188"/>
      <c r="C3998" s="188"/>
      <c r="D3998" s="203"/>
      <c r="E3998" s="203"/>
      <c r="F3998" s="203"/>
    </row>
    <row r="3999" spans="2:6" ht="15.75">
      <c r="B3999" s="188"/>
      <c r="C3999" s="188"/>
      <c r="D3999" s="203"/>
      <c r="E3999" s="203"/>
      <c r="F3999" s="203"/>
    </row>
    <row r="4000" spans="2:6" ht="15.75">
      <c r="B4000" s="188"/>
      <c r="C4000" s="188"/>
      <c r="D4000" s="203"/>
      <c r="E4000" s="203"/>
      <c r="F4000" s="203"/>
    </row>
    <row r="4001" spans="2:6" ht="15.75">
      <c r="B4001" s="188"/>
      <c r="C4001" s="188"/>
      <c r="D4001" s="203"/>
      <c r="E4001" s="203"/>
      <c r="F4001" s="203"/>
    </row>
    <row r="4002" spans="2:6" ht="15.75">
      <c r="B4002" s="188"/>
      <c r="C4002" s="188"/>
      <c r="D4002" s="203"/>
      <c r="E4002" s="203"/>
      <c r="F4002" s="203"/>
    </row>
    <row r="4003" spans="2:6" ht="15.75">
      <c r="B4003" s="188"/>
      <c r="C4003" s="188"/>
      <c r="D4003" s="203"/>
      <c r="E4003" s="203"/>
      <c r="F4003" s="203"/>
    </row>
    <row r="4004" spans="2:6" ht="15.75">
      <c r="B4004" s="188"/>
      <c r="C4004" s="188"/>
      <c r="D4004" s="203"/>
      <c r="E4004" s="203"/>
      <c r="F4004" s="203"/>
    </row>
    <row r="4005" spans="2:6" ht="15.75">
      <c r="B4005" s="188"/>
      <c r="C4005" s="188"/>
      <c r="D4005" s="203"/>
      <c r="E4005" s="203"/>
      <c r="F4005" s="203"/>
    </row>
    <row r="4006" spans="2:6" ht="15.75">
      <c r="B4006" s="188"/>
      <c r="C4006" s="188"/>
      <c r="D4006" s="203"/>
      <c r="E4006" s="203"/>
      <c r="F4006" s="203"/>
    </row>
    <row r="4007" spans="2:6" ht="15.75">
      <c r="B4007" s="188"/>
      <c r="C4007" s="188"/>
      <c r="D4007" s="203"/>
      <c r="E4007" s="203"/>
      <c r="F4007" s="203"/>
    </row>
    <row r="4008" spans="2:6" ht="15.75">
      <c r="B4008" s="188"/>
      <c r="C4008" s="188"/>
      <c r="D4008" s="203"/>
      <c r="E4008" s="203"/>
      <c r="F4008" s="203"/>
    </row>
    <row r="4009" spans="2:6" ht="15.75">
      <c r="B4009" s="188"/>
      <c r="C4009" s="188"/>
      <c r="D4009" s="203"/>
      <c r="E4009" s="203"/>
      <c r="F4009" s="203"/>
    </row>
    <row r="4010" spans="2:6" ht="15.75">
      <c r="B4010" s="188"/>
      <c r="C4010" s="188"/>
      <c r="D4010" s="203"/>
      <c r="E4010" s="203"/>
      <c r="F4010" s="203"/>
    </row>
    <row r="4011" spans="2:6" ht="15.75">
      <c r="B4011" s="188"/>
      <c r="C4011" s="188"/>
      <c r="D4011" s="203"/>
      <c r="E4011" s="203"/>
      <c r="F4011" s="203"/>
    </row>
    <row r="4012" spans="2:6" ht="15.75">
      <c r="B4012" s="188"/>
      <c r="C4012" s="188"/>
      <c r="D4012" s="203"/>
      <c r="E4012" s="203"/>
      <c r="F4012" s="203"/>
    </row>
    <row r="4013" spans="2:6" ht="15.75">
      <c r="B4013" s="188"/>
      <c r="C4013" s="188"/>
      <c r="D4013" s="203"/>
      <c r="E4013" s="203"/>
      <c r="F4013" s="203"/>
    </row>
    <row r="4014" spans="2:6" ht="15.75">
      <c r="B4014" s="188"/>
      <c r="C4014" s="188"/>
      <c r="D4014" s="203"/>
      <c r="E4014" s="203"/>
      <c r="F4014" s="203"/>
    </row>
    <row r="4015" spans="2:6" ht="15.75">
      <c r="B4015" s="188"/>
      <c r="C4015" s="188"/>
      <c r="D4015" s="203"/>
      <c r="E4015" s="203"/>
      <c r="F4015" s="203"/>
    </row>
    <row r="4016" spans="2:6" ht="15.75">
      <c r="B4016" s="188"/>
      <c r="C4016" s="188"/>
      <c r="D4016" s="203"/>
      <c r="E4016" s="203"/>
      <c r="F4016" s="203"/>
    </row>
    <row r="4017" spans="2:6" ht="15.75">
      <c r="B4017" s="188"/>
      <c r="C4017" s="188"/>
      <c r="D4017" s="203"/>
      <c r="E4017" s="203"/>
      <c r="F4017" s="203"/>
    </row>
    <row r="4018" spans="2:6" ht="15.75">
      <c r="B4018" s="188"/>
      <c r="C4018" s="188"/>
      <c r="D4018" s="203"/>
      <c r="E4018" s="203"/>
      <c r="F4018" s="203"/>
    </row>
    <row r="4019" spans="2:6" ht="15.75">
      <c r="B4019" s="188"/>
      <c r="C4019" s="188"/>
      <c r="D4019" s="203"/>
      <c r="E4019" s="203"/>
      <c r="F4019" s="203"/>
    </row>
    <row r="4020" spans="2:6" ht="15.75">
      <c r="B4020" s="188"/>
      <c r="C4020" s="188"/>
      <c r="D4020" s="203"/>
      <c r="E4020" s="203"/>
      <c r="F4020" s="203"/>
    </row>
    <row r="4021" spans="2:6" ht="15.75">
      <c r="B4021" s="188"/>
      <c r="C4021" s="188"/>
      <c r="D4021" s="203"/>
      <c r="E4021" s="203"/>
      <c r="F4021" s="203"/>
    </row>
    <row r="4022" spans="2:6" ht="15.75">
      <c r="B4022" s="188"/>
      <c r="C4022" s="188"/>
      <c r="D4022" s="203"/>
      <c r="E4022" s="203"/>
      <c r="F4022" s="203"/>
    </row>
    <row r="4023" spans="2:6" ht="15.75">
      <c r="B4023" s="188"/>
      <c r="C4023" s="188"/>
      <c r="D4023" s="203"/>
      <c r="E4023" s="203"/>
      <c r="F4023" s="203"/>
    </row>
    <row r="4024" spans="2:6" ht="15.75">
      <c r="B4024" s="188"/>
      <c r="C4024" s="188"/>
      <c r="D4024" s="203"/>
      <c r="E4024" s="203"/>
      <c r="F4024" s="203"/>
    </row>
    <row r="4025" spans="2:6" ht="15.75">
      <c r="B4025" s="188"/>
      <c r="C4025" s="188"/>
      <c r="D4025" s="203"/>
      <c r="E4025" s="203"/>
      <c r="F4025" s="203"/>
    </row>
    <row r="4026" spans="2:6" ht="15.75">
      <c r="B4026" s="188"/>
      <c r="C4026" s="188"/>
      <c r="D4026" s="203"/>
      <c r="E4026" s="203"/>
      <c r="F4026" s="203"/>
    </row>
    <row r="4027" spans="2:6" ht="15.75">
      <c r="B4027" s="188"/>
      <c r="C4027" s="188"/>
      <c r="D4027" s="203"/>
      <c r="E4027" s="203"/>
      <c r="F4027" s="203"/>
    </row>
    <row r="4028" spans="2:6" ht="15.75">
      <c r="B4028" s="188"/>
      <c r="C4028" s="188"/>
      <c r="D4028" s="203"/>
      <c r="E4028" s="203"/>
      <c r="F4028" s="203"/>
    </row>
    <row r="4029" spans="2:6" ht="15.75">
      <c r="B4029" s="188"/>
      <c r="C4029" s="188"/>
      <c r="D4029" s="203"/>
      <c r="E4029" s="203"/>
      <c r="F4029" s="203"/>
    </row>
    <row r="4030" spans="2:6" ht="15.75">
      <c r="B4030" s="188"/>
      <c r="C4030" s="188"/>
      <c r="D4030" s="203"/>
      <c r="E4030" s="203"/>
      <c r="F4030" s="203"/>
    </row>
    <row r="4031" spans="2:6" ht="15.75">
      <c r="B4031" s="188"/>
      <c r="C4031" s="188"/>
      <c r="D4031" s="203"/>
      <c r="E4031" s="203"/>
      <c r="F4031" s="203"/>
    </row>
    <row r="4032" spans="2:6" ht="15.75">
      <c r="B4032" s="188"/>
      <c r="C4032" s="188"/>
      <c r="D4032" s="203"/>
      <c r="E4032" s="203"/>
      <c r="F4032" s="203"/>
    </row>
    <row r="4033" spans="2:6" ht="15.75">
      <c r="B4033" s="188"/>
      <c r="C4033" s="188"/>
      <c r="D4033" s="203"/>
      <c r="E4033" s="203"/>
      <c r="F4033" s="203"/>
    </row>
    <row r="4034" spans="2:6" ht="15.75">
      <c r="B4034" s="188"/>
      <c r="C4034" s="188"/>
      <c r="D4034" s="203"/>
      <c r="E4034" s="203"/>
      <c r="F4034" s="203"/>
    </row>
    <row r="4035" spans="2:6" ht="15.75">
      <c r="B4035" s="188"/>
      <c r="C4035" s="188"/>
      <c r="D4035" s="203"/>
      <c r="E4035" s="203"/>
      <c r="F4035" s="203"/>
    </row>
    <row r="4036" spans="2:6" ht="15.75">
      <c r="B4036" s="188"/>
      <c r="C4036" s="188"/>
      <c r="D4036" s="203"/>
      <c r="E4036" s="203"/>
      <c r="F4036" s="203"/>
    </row>
    <row r="4037" spans="2:6" ht="15.75">
      <c r="B4037" s="188"/>
      <c r="C4037" s="188"/>
      <c r="D4037" s="203"/>
      <c r="E4037" s="203"/>
      <c r="F4037" s="203"/>
    </row>
    <row r="4038" spans="2:6" ht="15.75">
      <c r="B4038" s="188"/>
      <c r="C4038" s="188"/>
      <c r="D4038" s="203"/>
      <c r="E4038" s="203"/>
      <c r="F4038" s="203"/>
    </row>
    <row r="4039" spans="2:6" ht="15.75">
      <c r="B4039" s="188"/>
      <c r="C4039" s="188"/>
      <c r="D4039" s="203"/>
      <c r="E4039" s="203"/>
      <c r="F4039" s="203"/>
    </row>
    <row r="4040" spans="2:6" ht="15.75">
      <c r="B4040" s="188"/>
      <c r="C4040" s="188"/>
      <c r="D4040" s="203"/>
      <c r="E4040" s="203"/>
      <c r="F4040" s="203"/>
    </row>
    <row r="4041" spans="2:6" ht="15.75">
      <c r="B4041" s="188"/>
      <c r="C4041" s="188"/>
      <c r="D4041" s="203"/>
      <c r="E4041" s="203"/>
      <c r="F4041" s="203"/>
    </row>
    <row r="4042" spans="2:6" ht="15.75">
      <c r="B4042" s="188"/>
      <c r="C4042" s="188"/>
      <c r="D4042" s="203"/>
      <c r="E4042" s="203"/>
      <c r="F4042" s="203"/>
    </row>
    <row r="4043" spans="2:6" ht="15.75">
      <c r="B4043" s="188"/>
      <c r="C4043" s="188"/>
      <c r="D4043" s="203"/>
      <c r="E4043" s="203"/>
      <c r="F4043" s="203"/>
    </row>
    <row r="4044" spans="2:6" ht="15.75">
      <c r="B4044" s="188"/>
      <c r="C4044" s="188"/>
      <c r="D4044" s="203"/>
      <c r="E4044" s="203"/>
      <c r="F4044" s="203"/>
    </row>
    <row r="4045" spans="2:6" ht="15.75">
      <c r="B4045" s="188"/>
      <c r="C4045" s="188"/>
      <c r="D4045" s="203"/>
      <c r="E4045" s="203"/>
      <c r="F4045" s="203"/>
    </row>
    <row r="4046" spans="2:6" ht="15.75">
      <c r="B4046" s="188"/>
      <c r="C4046" s="188"/>
      <c r="D4046" s="203"/>
      <c r="E4046" s="203"/>
      <c r="F4046" s="203"/>
    </row>
    <row r="4047" spans="2:6" ht="15.75">
      <c r="B4047" s="188"/>
      <c r="C4047" s="188"/>
      <c r="D4047" s="203"/>
      <c r="E4047" s="203"/>
      <c r="F4047" s="203"/>
    </row>
    <row r="4048" spans="2:6" ht="15.75">
      <c r="B4048" s="188"/>
      <c r="C4048" s="188"/>
      <c r="D4048" s="203"/>
      <c r="E4048" s="203"/>
      <c r="F4048" s="203"/>
    </row>
    <row r="4049" spans="2:6" ht="15.75">
      <c r="B4049" s="188"/>
      <c r="C4049" s="188"/>
      <c r="D4049" s="203"/>
      <c r="E4049" s="203"/>
      <c r="F4049" s="203"/>
    </row>
    <row r="4050" spans="2:6" ht="15.75">
      <c r="B4050" s="188"/>
      <c r="C4050" s="188"/>
      <c r="D4050" s="203"/>
      <c r="E4050" s="203"/>
      <c r="F4050" s="203"/>
    </row>
    <row r="4051" spans="2:6" ht="15.75">
      <c r="B4051" s="188"/>
      <c r="C4051" s="188"/>
      <c r="D4051" s="203"/>
      <c r="E4051" s="203"/>
      <c r="F4051" s="203"/>
    </row>
    <row r="4052" spans="2:6" ht="15.75">
      <c r="B4052" s="188"/>
      <c r="C4052" s="188"/>
      <c r="D4052" s="203"/>
      <c r="E4052" s="203"/>
      <c r="F4052" s="203"/>
    </row>
    <row r="4053" spans="2:6" ht="15.75">
      <c r="B4053" s="188"/>
      <c r="C4053" s="188"/>
      <c r="D4053" s="203"/>
      <c r="E4053" s="203"/>
      <c r="F4053" s="203"/>
    </row>
    <row r="4054" spans="2:6" ht="15.75">
      <c r="B4054" s="188"/>
      <c r="C4054" s="188"/>
      <c r="D4054" s="203"/>
      <c r="E4054" s="203"/>
      <c r="F4054" s="203"/>
    </row>
    <row r="4055" spans="2:6" ht="15.75">
      <c r="B4055" s="188"/>
      <c r="C4055" s="188"/>
      <c r="D4055" s="203"/>
      <c r="E4055" s="203"/>
      <c r="F4055" s="203"/>
    </row>
    <row r="4056" spans="2:6" ht="15.75">
      <c r="B4056" s="188"/>
      <c r="C4056" s="188"/>
      <c r="D4056" s="203"/>
      <c r="E4056" s="203"/>
      <c r="F4056" s="203"/>
    </row>
    <row r="4057" spans="2:6" ht="15.75">
      <c r="B4057" s="188"/>
      <c r="C4057" s="188"/>
      <c r="D4057" s="203"/>
      <c r="E4057" s="203"/>
      <c r="F4057" s="203"/>
    </row>
    <row r="4058" spans="2:6" ht="15.75">
      <c r="B4058" s="188"/>
      <c r="C4058" s="188"/>
      <c r="D4058" s="203"/>
      <c r="E4058" s="203"/>
      <c r="F4058" s="203"/>
    </row>
    <row r="4059" spans="2:6" ht="15.75">
      <c r="B4059" s="188"/>
      <c r="C4059" s="188"/>
      <c r="D4059" s="203"/>
      <c r="E4059" s="203"/>
      <c r="F4059" s="203"/>
    </row>
    <row r="4060" spans="2:6" ht="15.75">
      <c r="B4060" s="188"/>
      <c r="C4060" s="188"/>
      <c r="D4060" s="203"/>
      <c r="E4060" s="203"/>
      <c r="F4060" s="203"/>
    </row>
    <row r="4061" spans="2:6" ht="15.75">
      <c r="B4061" s="188"/>
      <c r="C4061" s="188"/>
      <c r="D4061" s="203"/>
      <c r="E4061" s="203"/>
      <c r="F4061" s="203"/>
    </row>
    <row r="4062" spans="2:6" ht="15.75">
      <c r="B4062" s="188"/>
      <c r="C4062" s="188"/>
      <c r="D4062" s="203"/>
      <c r="E4062" s="203"/>
      <c r="F4062" s="203"/>
    </row>
    <row r="4063" spans="2:6" ht="15.75">
      <c r="B4063" s="188"/>
      <c r="C4063" s="188"/>
      <c r="D4063" s="203"/>
      <c r="E4063" s="203"/>
      <c r="F4063" s="203"/>
    </row>
    <row r="4064" spans="2:6" ht="15.75">
      <c r="B4064" s="188"/>
      <c r="C4064" s="188"/>
      <c r="D4064" s="203"/>
      <c r="E4064" s="203"/>
      <c r="F4064" s="203"/>
    </row>
    <row r="4065" spans="2:6" ht="15.75">
      <c r="B4065" s="188"/>
      <c r="C4065" s="188"/>
      <c r="D4065" s="203"/>
      <c r="E4065" s="203"/>
      <c r="F4065" s="203"/>
    </row>
    <row r="4066" spans="2:6" ht="15.75">
      <c r="B4066" s="188"/>
      <c r="C4066" s="188"/>
      <c r="D4066" s="203"/>
      <c r="E4066" s="203"/>
      <c r="F4066" s="203"/>
    </row>
    <row r="4067" spans="2:6" ht="15.75">
      <c r="B4067" s="188"/>
      <c r="C4067" s="188"/>
      <c r="D4067" s="203"/>
      <c r="E4067" s="203"/>
      <c r="F4067" s="203"/>
    </row>
    <row r="4068" spans="2:6" ht="15.75">
      <c r="B4068" s="188"/>
      <c r="C4068" s="188"/>
      <c r="D4068" s="203"/>
      <c r="E4068" s="203"/>
      <c r="F4068" s="203"/>
    </row>
    <row r="4069" spans="2:6" ht="15.75">
      <c r="B4069" s="188"/>
      <c r="C4069" s="188"/>
      <c r="D4069" s="203"/>
      <c r="E4069" s="203"/>
      <c r="F4069" s="203"/>
    </row>
    <row r="4070" spans="2:6" ht="15.75">
      <c r="B4070" s="188"/>
      <c r="C4070" s="188"/>
      <c r="D4070" s="203"/>
      <c r="E4070" s="203"/>
      <c r="F4070" s="203"/>
    </row>
    <row r="4071" spans="2:6" ht="15.75">
      <c r="B4071" s="188"/>
      <c r="C4071" s="188"/>
      <c r="D4071" s="203"/>
      <c r="E4071" s="203"/>
      <c r="F4071" s="203"/>
    </row>
    <row r="4072" spans="2:6" ht="15.75">
      <c r="B4072" s="188"/>
      <c r="C4072" s="188"/>
      <c r="D4072" s="203"/>
      <c r="E4072" s="203"/>
      <c r="F4072" s="203"/>
    </row>
    <row r="4073" spans="2:6" ht="15.75">
      <c r="B4073" s="188"/>
      <c r="C4073" s="188"/>
      <c r="D4073" s="203"/>
      <c r="E4073" s="203"/>
      <c r="F4073" s="203"/>
    </row>
    <row r="4074" spans="2:6" ht="15.75">
      <c r="B4074" s="188"/>
      <c r="C4074" s="188"/>
      <c r="D4074" s="203"/>
      <c r="E4074" s="203"/>
      <c r="F4074" s="203"/>
    </row>
    <row r="4075" spans="2:6" ht="15.75">
      <c r="B4075" s="188"/>
      <c r="C4075" s="188"/>
      <c r="D4075" s="203"/>
      <c r="E4075" s="203"/>
      <c r="F4075" s="203"/>
    </row>
    <row r="4076" spans="2:6" ht="15.75">
      <c r="B4076" s="188"/>
      <c r="C4076" s="188"/>
      <c r="D4076" s="203"/>
      <c r="E4076" s="203"/>
      <c r="F4076" s="203"/>
    </row>
    <row r="4077" spans="2:6" ht="15.75">
      <c r="B4077" s="188"/>
      <c r="C4077" s="188"/>
      <c r="D4077" s="203"/>
      <c r="E4077" s="203"/>
      <c r="F4077" s="203"/>
    </row>
    <row r="4078" spans="2:6" ht="15.75">
      <c r="B4078" s="188"/>
      <c r="C4078" s="188"/>
      <c r="D4078" s="203"/>
      <c r="E4078" s="203"/>
      <c r="F4078" s="203"/>
    </row>
    <row r="4079" spans="2:6" ht="15.75">
      <c r="B4079" s="188"/>
      <c r="C4079" s="188"/>
      <c r="D4079" s="203"/>
      <c r="E4079" s="203"/>
      <c r="F4079" s="203"/>
    </row>
    <row r="4080" spans="2:6" ht="15.75">
      <c r="B4080" s="188"/>
      <c r="C4080" s="188"/>
      <c r="D4080" s="203"/>
      <c r="E4080" s="203"/>
      <c r="F4080" s="203"/>
    </row>
    <row r="4081" spans="2:6" ht="15.75">
      <c r="B4081" s="188"/>
      <c r="C4081" s="188"/>
      <c r="D4081" s="203"/>
      <c r="E4081" s="203"/>
      <c r="F4081" s="203"/>
    </row>
    <row r="4082" spans="2:6" ht="15.75">
      <c r="B4082" s="188"/>
      <c r="C4082" s="188"/>
      <c r="D4082" s="203"/>
      <c r="E4082" s="203"/>
      <c r="F4082" s="203"/>
    </row>
    <row r="4083" spans="2:6" ht="15.75">
      <c r="B4083" s="188"/>
      <c r="C4083" s="188"/>
      <c r="D4083" s="203"/>
      <c r="E4083" s="203"/>
      <c r="F4083" s="203"/>
    </row>
    <row r="4084" spans="2:6" ht="15.75">
      <c r="B4084" s="188"/>
      <c r="C4084" s="188"/>
      <c r="D4084" s="203"/>
      <c r="E4084" s="203"/>
      <c r="F4084" s="203"/>
    </row>
    <row r="4085" spans="2:6" ht="15.75">
      <c r="B4085" s="188"/>
      <c r="C4085" s="188"/>
      <c r="D4085" s="203"/>
      <c r="E4085" s="203"/>
      <c r="F4085" s="203"/>
    </row>
    <row r="4086" spans="2:6" ht="15.75">
      <c r="B4086" s="188"/>
      <c r="C4086" s="188"/>
      <c r="D4086" s="203"/>
      <c r="E4086" s="203"/>
      <c r="F4086" s="203"/>
    </row>
    <row r="4087" spans="2:6" ht="15.75">
      <c r="B4087" s="188"/>
      <c r="C4087" s="188"/>
      <c r="D4087" s="203"/>
      <c r="E4087" s="203"/>
      <c r="F4087" s="203"/>
    </row>
    <row r="4088" spans="2:6" ht="15.75">
      <c r="B4088" s="188"/>
      <c r="C4088" s="188"/>
      <c r="D4088" s="203"/>
      <c r="E4088" s="203"/>
      <c r="F4088" s="203"/>
    </row>
    <row r="4089" spans="2:6" ht="15.75">
      <c r="B4089" s="188"/>
      <c r="C4089" s="188"/>
      <c r="D4089" s="203"/>
      <c r="E4089" s="203"/>
      <c r="F4089" s="203"/>
    </row>
    <row r="4090" spans="2:6" ht="15.75">
      <c r="B4090" s="188"/>
      <c r="C4090" s="188"/>
      <c r="D4090" s="203"/>
      <c r="E4090" s="203"/>
      <c r="F4090" s="203"/>
    </row>
    <row r="4091" spans="2:6" ht="15.75">
      <c r="B4091" s="188"/>
      <c r="C4091" s="188"/>
      <c r="D4091" s="203"/>
      <c r="E4091" s="203"/>
      <c r="F4091" s="203"/>
    </row>
    <row r="4092" spans="2:6" ht="15.75">
      <c r="B4092" s="188"/>
      <c r="C4092" s="188"/>
      <c r="D4092" s="203"/>
      <c r="E4092" s="203"/>
      <c r="F4092" s="203"/>
    </row>
    <row r="4093" spans="2:6" ht="15.75">
      <c r="B4093" s="188"/>
      <c r="C4093" s="188"/>
      <c r="D4093" s="203"/>
      <c r="E4093" s="203"/>
      <c r="F4093" s="203"/>
    </row>
    <row r="4094" spans="2:6" ht="15.75">
      <c r="B4094" s="188"/>
      <c r="C4094" s="188"/>
      <c r="D4094" s="203"/>
      <c r="E4094" s="203"/>
      <c r="F4094" s="203"/>
    </row>
    <row r="4095" spans="2:6" ht="15.75">
      <c r="B4095" s="188"/>
      <c r="C4095" s="188"/>
      <c r="D4095" s="203"/>
      <c r="E4095" s="203"/>
      <c r="F4095" s="203"/>
    </row>
    <row r="4096" spans="2:6" ht="15.75">
      <c r="B4096" s="188"/>
      <c r="C4096" s="188"/>
      <c r="D4096" s="203"/>
      <c r="E4096" s="203"/>
      <c r="F4096" s="203"/>
    </row>
    <row r="4097" spans="2:6" ht="15.75">
      <c r="B4097" s="188"/>
      <c r="C4097" s="188"/>
      <c r="D4097" s="203"/>
      <c r="E4097" s="203"/>
      <c r="F4097" s="203"/>
    </row>
    <row r="4098" spans="2:6" ht="15.75">
      <c r="B4098" s="188"/>
      <c r="C4098" s="188"/>
      <c r="D4098" s="203"/>
      <c r="E4098" s="203"/>
      <c r="F4098" s="203"/>
    </row>
    <row r="4099" spans="2:6" ht="15.75">
      <c r="B4099" s="188"/>
      <c r="C4099" s="188"/>
      <c r="D4099" s="203"/>
      <c r="E4099" s="203"/>
      <c r="F4099" s="203"/>
    </row>
    <row r="4100" spans="2:6" ht="15.75">
      <c r="B4100" s="188"/>
      <c r="C4100" s="188"/>
      <c r="D4100" s="203"/>
      <c r="E4100" s="203"/>
      <c r="F4100" s="203"/>
    </row>
    <row r="4101" spans="2:6" ht="15.75">
      <c r="B4101" s="188"/>
      <c r="C4101" s="188"/>
      <c r="D4101" s="203"/>
      <c r="E4101" s="203"/>
      <c r="F4101" s="203"/>
    </row>
    <row r="4102" spans="2:6" ht="15.75">
      <c r="B4102" s="188"/>
      <c r="C4102" s="188"/>
      <c r="D4102" s="203"/>
      <c r="E4102" s="203"/>
      <c r="F4102" s="203"/>
    </row>
    <row r="4103" spans="2:6" ht="15.75">
      <c r="B4103" s="188"/>
      <c r="C4103" s="188"/>
      <c r="D4103" s="203"/>
      <c r="E4103" s="203"/>
      <c r="F4103" s="203"/>
    </row>
    <row r="4104" spans="2:6" ht="15.75">
      <c r="B4104" s="188"/>
      <c r="C4104" s="188"/>
      <c r="D4104" s="203"/>
      <c r="E4104" s="203"/>
      <c r="F4104" s="203"/>
    </row>
    <row r="4105" spans="2:6" ht="15.75">
      <c r="B4105" s="188"/>
      <c r="C4105" s="188"/>
      <c r="D4105" s="203"/>
      <c r="E4105" s="203"/>
      <c r="F4105" s="203"/>
    </row>
    <row r="4106" spans="2:6" ht="15.75">
      <c r="B4106" s="188"/>
      <c r="C4106" s="188"/>
      <c r="D4106" s="203"/>
      <c r="E4106" s="203"/>
      <c r="F4106" s="203"/>
    </row>
    <row r="4107" spans="2:6" ht="15.75">
      <c r="B4107" s="188"/>
      <c r="C4107" s="188"/>
      <c r="D4107" s="203"/>
      <c r="E4107" s="203"/>
      <c r="F4107" s="203"/>
    </row>
    <row r="4108" spans="2:6" ht="15.75">
      <c r="B4108" s="188"/>
      <c r="C4108" s="188"/>
      <c r="D4108" s="203"/>
      <c r="E4108" s="203"/>
      <c r="F4108" s="203"/>
    </row>
    <row r="4109" spans="2:6" ht="15.75">
      <c r="B4109" s="188"/>
      <c r="C4109" s="188"/>
      <c r="D4109" s="203"/>
      <c r="E4109" s="203"/>
      <c r="F4109" s="203"/>
    </row>
    <row r="4110" spans="2:6" ht="15.75">
      <c r="B4110" s="188"/>
      <c r="C4110" s="188"/>
      <c r="D4110" s="203"/>
      <c r="E4110" s="203"/>
      <c r="F4110" s="203"/>
    </row>
    <row r="4111" spans="2:6" ht="15.75">
      <c r="B4111" s="188"/>
      <c r="C4111" s="188"/>
      <c r="D4111" s="203"/>
      <c r="E4111" s="203"/>
      <c r="F4111" s="203"/>
    </row>
    <row r="4112" spans="2:6" ht="15.75">
      <c r="B4112" s="188"/>
      <c r="C4112" s="188"/>
      <c r="D4112" s="203"/>
      <c r="E4112" s="203"/>
      <c r="F4112" s="203"/>
    </row>
    <row r="4113" spans="2:6" ht="15.75">
      <c r="B4113" s="188"/>
      <c r="C4113" s="188"/>
      <c r="D4113" s="203"/>
      <c r="E4113" s="203"/>
      <c r="F4113" s="203"/>
    </row>
    <row r="4114" spans="2:6" ht="15.75">
      <c r="B4114" s="188"/>
      <c r="C4114" s="188"/>
      <c r="D4114" s="203"/>
      <c r="E4114" s="203"/>
      <c r="F4114" s="203"/>
    </row>
    <row r="4115" spans="2:6" ht="15.75">
      <c r="B4115" s="188"/>
      <c r="C4115" s="188"/>
      <c r="D4115" s="203"/>
      <c r="E4115" s="203"/>
      <c r="F4115" s="203"/>
    </row>
    <row r="4116" spans="2:6" ht="15.75">
      <c r="B4116" s="188"/>
      <c r="C4116" s="188"/>
      <c r="D4116" s="203"/>
      <c r="E4116" s="203"/>
      <c r="F4116" s="203"/>
    </row>
    <row r="4117" spans="2:6" ht="15.75">
      <c r="B4117" s="188"/>
      <c r="C4117" s="188"/>
      <c r="D4117" s="203"/>
      <c r="E4117" s="203"/>
      <c r="F4117" s="203"/>
    </row>
    <row r="4118" spans="2:6" ht="15.75">
      <c r="B4118" s="188"/>
      <c r="C4118" s="188"/>
      <c r="D4118" s="203"/>
      <c r="E4118" s="203"/>
      <c r="F4118" s="203"/>
    </row>
    <row r="4119" spans="2:6" ht="15.75">
      <c r="B4119" s="188"/>
      <c r="C4119" s="188"/>
      <c r="D4119" s="203"/>
      <c r="E4119" s="203"/>
      <c r="F4119" s="203"/>
    </row>
    <row r="4120" spans="2:6" ht="15.75">
      <c r="B4120" s="188"/>
      <c r="C4120" s="188"/>
      <c r="D4120" s="203"/>
      <c r="E4120" s="203"/>
      <c r="F4120" s="203"/>
    </row>
    <row r="4121" spans="2:6" ht="15.75">
      <c r="B4121" s="188"/>
      <c r="C4121" s="188"/>
      <c r="D4121" s="203"/>
      <c r="E4121" s="203"/>
      <c r="F4121" s="203"/>
    </row>
    <row r="4122" spans="2:6" ht="15.75">
      <c r="B4122" s="188"/>
      <c r="C4122" s="188"/>
      <c r="D4122" s="203"/>
      <c r="E4122" s="203"/>
      <c r="F4122" s="203"/>
    </row>
    <row r="4123" spans="2:6" ht="15.75">
      <c r="B4123" s="188"/>
      <c r="C4123" s="188"/>
      <c r="D4123" s="203"/>
      <c r="E4123" s="203"/>
      <c r="F4123" s="203"/>
    </row>
    <row r="4124" spans="2:6" ht="15.75">
      <c r="B4124" s="188"/>
      <c r="C4124" s="188"/>
      <c r="D4124" s="203"/>
      <c r="E4124" s="203"/>
      <c r="F4124" s="203"/>
    </row>
    <row r="4125" spans="2:6" ht="15.75">
      <c r="B4125" s="188"/>
      <c r="C4125" s="188"/>
      <c r="D4125" s="203"/>
      <c r="E4125" s="203"/>
      <c r="F4125" s="203"/>
    </row>
    <row r="4126" spans="2:6" ht="15.75">
      <c r="B4126" s="188"/>
      <c r="C4126" s="188"/>
      <c r="D4126" s="203"/>
      <c r="E4126" s="203"/>
      <c r="F4126" s="203"/>
    </row>
    <row r="4127" spans="2:6" ht="15.75">
      <c r="B4127" s="188"/>
      <c r="C4127" s="188"/>
      <c r="D4127" s="203"/>
      <c r="E4127" s="203"/>
      <c r="F4127" s="203"/>
    </row>
    <row r="4128" spans="2:6" ht="15.75">
      <c r="B4128" s="188"/>
      <c r="C4128" s="188"/>
      <c r="D4128" s="203"/>
      <c r="E4128" s="203"/>
      <c r="F4128" s="203"/>
    </row>
    <row r="4129" spans="2:6" ht="15.75">
      <c r="B4129" s="188"/>
      <c r="C4129" s="188"/>
      <c r="D4129" s="203"/>
      <c r="E4129" s="203"/>
      <c r="F4129" s="203"/>
    </row>
    <row r="4130" spans="2:6" ht="15.75">
      <c r="B4130" s="188"/>
      <c r="C4130" s="188"/>
      <c r="D4130" s="203"/>
      <c r="E4130" s="203"/>
      <c r="F4130" s="203"/>
    </row>
    <row r="4131" spans="2:6" ht="15.75">
      <c r="B4131" s="188"/>
      <c r="C4131" s="188"/>
      <c r="D4131" s="203"/>
      <c r="E4131" s="203"/>
      <c r="F4131" s="203"/>
    </row>
    <row r="4132" spans="2:6" ht="15.75">
      <c r="B4132" s="188"/>
      <c r="C4132" s="188"/>
      <c r="D4132" s="203"/>
      <c r="E4132" s="203"/>
      <c r="F4132" s="203"/>
    </row>
    <row r="4133" spans="2:6" ht="15.75">
      <c r="B4133" s="188"/>
      <c r="C4133" s="188"/>
      <c r="D4133" s="203"/>
      <c r="E4133" s="203"/>
      <c r="F4133" s="203"/>
    </row>
    <row r="4134" spans="2:6" ht="15.75">
      <c r="B4134" s="188"/>
      <c r="C4134" s="188"/>
      <c r="D4134" s="203"/>
      <c r="E4134" s="203"/>
      <c r="F4134" s="203"/>
    </row>
    <row r="4135" spans="2:6" ht="15.75">
      <c r="B4135" s="188"/>
      <c r="C4135" s="188"/>
      <c r="D4135" s="203"/>
      <c r="E4135" s="203"/>
      <c r="F4135" s="203"/>
    </row>
    <row r="4136" spans="2:6" ht="15.75">
      <c r="B4136" s="188"/>
      <c r="C4136" s="188"/>
      <c r="D4136" s="203"/>
      <c r="E4136" s="203"/>
      <c r="F4136" s="203"/>
    </row>
    <row r="4137" spans="2:6" ht="15.75">
      <c r="B4137" s="188"/>
      <c r="C4137" s="188"/>
      <c r="D4137" s="203"/>
      <c r="E4137" s="203"/>
      <c r="F4137" s="203"/>
    </row>
    <row r="4138" spans="2:6" ht="15.75">
      <c r="B4138" s="188"/>
      <c r="C4138" s="188"/>
      <c r="D4138" s="203"/>
      <c r="E4138" s="203"/>
      <c r="F4138" s="203"/>
    </row>
    <row r="4139" spans="2:6" ht="15.75">
      <c r="B4139" s="188"/>
      <c r="C4139" s="188"/>
      <c r="D4139" s="203"/>
      <c r="E4139" s="203"/>
      <c r="F4139" s="203"/>
    </row>
    <row r="4140" spans="2:6" ht="15.75">
      <c r="B4140" s="188"/>
      <c r="C4140" s="188"/>
      <c r="D4140" s="203"/>
      <c r="E4140" s="203"/>
      <c r="F4140" s="203"/>
    </row>
    <row r="4141" spans="2:6" ht="15.75">
      <c r="B4141" s="188"/>
      <c r="C4141" s="188"/>
      <c r="D4141" s="203"/>
      <c r="E4141" s="203"/>
      <c r="F4141" s="203"/>
    </row>
    <row r="4142" spans="2:6" ht="15.75">
      <c r="B4142" s="188"/>
      <c r="C4142" s="188"/>
      <c r="D4142" s="203"/>
      <c r="E4142" s="203"/>
      <c r="F4142" s="203"/>
    </row>
    <row r="4143" spans="2:6" ht="15.75">
      <c r="B4143" s="188"/>
      <c r="C4143" s="188"/>
      <c r="D4143" s="203"/>
      <c r="E4143" s="203"/>
      <c r="F4143" s="203"/>
    </row>
    <row r="4144" spans="2:6" ht="15.75">
      <c r="B4144" s="188"/>
      <c r="C4144" s="188"/>
      <c r="D4144" s="203"/>
      <c r="E4144" s="203"/>
      <c r="F4144" s="203"/>
    </row>
    <row r="4145" spans="2:6" ht="15.75">
      <c r="B4145" s="188"/>
      <c r="C4145" s="188"/>
      <c r="D4145" s="203"/>
      <c r="E4145" s="203"/>
      <c r="F4145" s="203"/>
    </row>
    <row r="4146" spans="2:6" ht="15.75">
      <c r="B4146" s="188"/>
      <c r="C4146" s="188"/>
      <c r="D4146" s="203"/>
      <c r="E4146" s="203"/>
      <c r="F4146" s="203"/>
    </row>
    <row r="4147" spans="2:6" ht="15.75">
      <c r="B4147" s="188"/>
      <c r="C4147" s="188"/>
      <c r="D4147" s="203"/>
      <c r="E4147" s="203"/>
      <c r="F4147" s="203"/>
    </row>
    <row r="4148" spans="2:6" ht="15.75">
      <c r="B4148" s="188"/>
      <c r="C4148" s="188"/>
      <c r="D4148" s="203"/>
      <c r="E4148" s="203"/>
      <c r="F4148" s="203"/>
    </row>
    <row r="4149" spans="2:6" ht="15.75">
      <c r="B4149" s="188"/>
      <c r="C4149" s="188"/>
      <c r="D4149" s="203"/>
      <c r="E4149" s="203"/>
      <c r="F4149" s="203"/>
    </row>
    <row r="4150" spans="2:6" ht="15.75">
      <c r="B4150" s="188"/>
      <c r="C4150" s="188"/>
      <c r="D4150" s="203"/>
      <c r="E4150" s="203"/>
      <c r="F4150" s="203"/>
    </row>
    <row r="4151" spans="2:6" ht="15.75">
      <c r="B4151" s="188"/>
      <c r="C4151" s="188"/>
      <c r="D4151" s="203"/>
      <c r="E4151" s="203"/>
      <c r="F4151" s="203"/>
    </row>
    <row r="4152" spans="2:6" ht="15.75">
      <c r="B4152" s="188"/>
      <c r="C4152" s="188"/>
      <c r="D4152" s="203"/>
      <c r="E4152" s="203"/>
      <c r="F4152" s="203"/>
    </row>
    <row r="4153" spans="2:6" ht="15.75">
      <c r="B4153" s="188"/>
      <c r="C4153" s="188"/>
      <c r="D4153" s="203"/>
      <c r="E4153" s="203"/>
      <c r="F4153" s="203"/>
    </row>
    <row r="4154" spans="2:6" ht="15.75">
      <c r="B4154" s="188"/>
      <c r="C4154" s="188"/>
      <c r="D4154" s="203"/>
      <c r="E4154" s="203"/>
      <c r="F4154" s="203"/>
    </row>
    <row r="4155" spans="2:6" ht="15.75">
      <c r="B4155" s="188"/>
      <c r="C4155" s="188"/>
      <c r="D4155" s="203"/>
      <c r="E4155" s="203"/>
      <c r="F4155" s="203"/>
    </row>
    <row r="4156" spans="2:6" ht="15.75">
      <c r="B4156" s="188"/>
      <c r="C4156" s="188"/>
      <c r="D4156" s="203"/>
      <c r="E4156" s="203"/>
      <c r="F4156" s="203"/>
    </row>
    <row r="4157" spans="2:6" ht="15.75">
      <c r="B4157" s="188"/>
      <c r="C4157" s="188"/>
      <c r="D4157" s="203"/>
      <c r="E4157" s="203"/>
      <c r="F4157" s="203"/>
    </row>
    <row r="4158" spans="2:6" ht="15.75">
      <c r="B4158" s="188"/>
      <c r="C4158" s="188"/>
      <c r="D4158" s="203"/>
      <c r="E4158" s="203"/>
      <c r="F4158" s="203"/>
    </row>
    <row r="4159" spans="2:6" ht="15.75">
      <c r="B4159" s="188"/>
      <c r="C4159" s="188"/>
      <c r="D4159" s="203"/>
      <c r="E4159" s="203"/>
      <c r="F4159" s="203"/>
    </row>
    <row r="4160" spans="2:6" ht="15.75">
      <c r="B4160" s="188"/>
      <c r="C4160" s="188"/>
      <c r="D4160" s="203"/>
      <c r="E4160" s="203"/>
      <c r="F4160" s="203"/>
    </row>
    <row r="4161" spans="2:6" ht="15.75">
      <c r="B4161" s="188"/>
      <c r="C4161" s="188"/>
      <c r="D4161" s="203"/>
      <c r="E4161" s="203"/>
      <c r="F4161" s="203"/>
    </row>
    <row r="4162" spans="2:6" ht="15.75">
      <c r="B4162" s="188"/>
      <c r="C4162" s="188"/>
      <c r="D4162" s="203"/>
      <c r="E4162" s="203"/>
      <c r="F4162" s="203"/>
    </row>
    <row r="4163" spans="2:6" ht="15.75">
      <c r="B4163" s="188"/>
      <c r="C4163" s="188"/>
      <c r="D4163" s="203"/>
      <c r="E4163" s="203"/>
      <c r="F4163" s="203"/>
    </row>
    <row r="4164" spans="2:6" ht="15.75">
      <c r="B4164" s="188"/>
      <c r="C4164" s="188"/>
      <c r="D4164" s="203"/>
      <c r="E4164" s="203"/>
      <c r="F4164" s="203"/>
    </row>
    <row r="4165" spans="2:6" ht="15.75">
      <c r="B4165" s="188"/>
      <c r="C4165" s="188"/>
      <c r="D4165" s="203"/>
      <c r="E4165" s="203"/>
      <c r="F4165" s="203"/>
    </row>
    <row r="4166" spans="2:6" ht="15.75">
      <c r="B4166" s="188"/>
      <c r="C4166" s="188"/>
      <c r="D4166" s="203"/>
      <c r="E4166" s="203"/>
      <c r="F4166" s="203"/>
    </row>
    <row r="4167" spans="2:6" ht="15.75">
      <c r="B4167" s="188"/>
      <c r="C4167" s="188"/>
      <c r="D4167" s="203"/>
      <c r="E4167" s="203"/>
      <c r="F4167" s="203"/>
    </row>
    <row r="4168" spans="2:6" ht="15.75">
      <c r="B4168" s="188"/>
      <c r="C4168" s="188"/>
      <c r="D4168" s="203"/>
      <c r="E4168" s="203"/>
      <c r="F4168" s="203"/>
    </row>
    <row r="4169" spans="2:6" ht="15.75">
      <c r="B4169" s="188"/>
      <c r="C4169" s="188"/>
      <c r="D4169" s="203"/>
      <c r="E4169" s="203"/>
      <c r="F4169" s="203"/>
    </row>
    <row r="4170" spans="2:6" ht="15.75">
      <c r="B4170" s="188"/>
      <c r="C4170" s="188"/>
      <c r="D4170" s="203"/>
      <c r="E4170" s="203"/>
      <c r="F4170" s="203"/>
    </row>
    <row r="4171" spans="2:6" ht="15.75">
      <c r="B4171" s="188"/>
      <c r="C4171" s="188"/>
      <c r="D4171" s="203"/>
      <c r="E4171" s="203"/>
      <c r="F4171" s="203"/>
    </row>
    <row r="4172" spans="2:6" ht="15.75">
      <c r="B4172" s="188"/>
      <c r="C4172" s="188"/>
      <c r="D4172" s="203"/>
      <c r="E4172" s="203"/>
      <c r="F4172" s="203"/>
    </row>
    <row r="4173" spans="2:6" ht="15.75">
      <c r="B4173" s="188"/>
      <c r="C4173" s="188"/>
      <c r="D4173" s="203"/>
      <c r="E4173" s="203"/>
      <c r="F4173" s="203"/>
    </row>
    <row r="4174" spans="2:6" ht="15.75">
      <c r="B4174" s="188"/>
      <c r="C4174" s="188"/>
      <c r="D4174" s="203"/>
      <c r="E4174" s="203"/>
      <c r="F4174" s="203"/>
    </row>
    <row r="4175" spans="2:6" ht="15.75">
      <c r="B4175" s="188"/>
      <c r="C4175" s="188"/>
      <c r="D4175" s="203"/>
      <c r="E4175" s="203"/>
      <c r="F4175" s="203"/>
    </row>
    <row r="4176" spans="2:6" ht="15.75">
      <c r="B4176" s="188"/>
      <c r="C4176" s="188"/>
      <c r="D4176" s="203"/>
      <c r="E4176" s="203"/>
      <c r="F4176" s="203"/>
    </row>
    <row r="4177" spans="2:6" ht="15.75">
      <c r="B4177" s="188"/>
      <c r="C4177" s="188"/>
      <c r="D4177" s="203"/>
      <c r="E4177" s="203"/>
      <c r="F4177" s="203"/>
    </row>
    <row r="4178" spans="2:6" ht="15.75">
      <c r="B4178" s="188"/>
      <c r="C4178" s="188"/>
      <c r="D4178" s="203"/>
      <c r="E4178" s="203"/>
      <c r="F4178" s="203"/>
    </row>
    <row r="4179" spans="2:6" ht="15.75">
      <c r="B4179" s="188"/>
      <c r="C4179" s="188"/>
      <c r="D4179" s="203"/>
      <c r="E4179" s="203"/>
      <c r="F4179" s="203"/>
    </row>
    <row r="4180" spans="2:6" ht="15.75">
      <c r="B4180" s="188"/>
      <c r="C4180" s="188"/>
      <c r="D4180" s="203"/>
      <c r="E4180" s="203"/>
      <c r="F4180" s="203"/>
    </row>
    <row r="4181" spans="2:6" ht="15.75">
      <c r="B4181" s="188"/>
      <c r="C4181" s="188"/>
      <c r="D4181" s="203"/>
      <c r="E4181" s="203"/>
      <c r="F4181" s="203"/>
    </row>
    <row r="4182" spans="2:6" ht="15.75">
      <c r="B4182" s="188"/>
      <c r="C4182" s="188"/>
      <c r="D4182" s="203"/>
      <c r="E4182" s="203"/>
      <c r="F4182" s="203"/>
    </row>
    <row r="4183" spans="2:6" ht="15.75">
      <c r="B4183" s="188"/>
      <c r="C4183" s="188"/>
      <c r="D4183" s="203"/>
      <c r="E4183" s="203"/>
      <c r="F4183" s="203"/>
    </row>
    <row r="4184" spans="2:6" ht="15.75">
      <c r="B4184" s="188"/>
      <c r="C4184" s="188"/>
      <c r="D4184" s="203"/>
      <c r="E4184" s="203"/>
      <c r="F4184" s="203"/>
    </row>
    <row r="4185" spans="2:6" ht="15.75">
      <c r="B4185" s="188"/>
      <c r="C4185" s="188"/>
      <c r="D4185" s="203"/>
      <c r="E4185" s="203"/>
      <c r="F4185" s="203"/>
    </row>
    <row r="4186" spans="2:6" ht="15.75">
      <c r="B4186" s="188"/>
      <c r="C4186" s="188"/>
      <c r="D4186" s="203"/>
      <c r="E4186" s="203"/>
      <c r="F4186" s="203"/>
    </row>
    <row r="4187" spans="2:6" ht="15.75">
      <c r="B4187" s="188"/>
      <c r="C4187" s="188"/>
      <c r="D4187" s="203"/>
      <c r="E4187" s="203"/>
      <c r="F4187" s="203"/>
    </row>
    <row r="4188" spans="2:6" ht="15.75">
      <c r="B4188" s="188"/>
      <c r="C4188" s="188"/>
      <c r="D4188" s="203"/>
      <c r="E4188" s="203"/>
      <c r="F4188" s="203"/>
    </row>
    <row r="4189" spans="2:6" ht="15.75">
      <c r="B4189" s="188"/>
      <c r="C4189" s="188"/>
      <c r="D4189" s="203"/>
      <c r="E4189" s="203"/>
      <c r="F4189" s="203"/>
    </row>
    <row r="4190" spans="2:6" ht="15.75">
      <c r="B4190" s="188"/>
      <c r="C4190" s="188"/>
      <c r="D4190" s="203"/>
      <c r="E4190" s="203"/>
      <c r="F4190" s="203"/>
    </row>
    <row r="4191" spans="2:6" ht="15.75">
      <c r="B4191" s="188"/>
      <c r="C4191" s="188"/>
      <c r="D4191" s="203"/>
      <c r="E4191" s="203"/>
      <c r="F4191" s="203"/>
    </row>
    <row r="4192" spans="2:6" ht="15.75">
      <c r="B4192" s="188"/>
      <c r="C4192" s="188"/>
      <c r="D4192" s="203"/>
      <c r="E4192" s="203"/>
      <c r="F4192" s="203"/>
    </row>
    <row r="4193" spans="2:6" ht="15.75">
      <c r="B4193" s="188"/>
      <c r="C4193" s="188"/>
      <c r="D4193" s="203"/>
      <c r="E4193" s="203"/>
      <c r="F4193" s="203"/>
    </row>
    <row r="4194" spans="2:6" ht="15.75">
      <c r="B4194" s="188"/>
      <c r="C4194" s="188"/>
      <c r="D4194" s="203"/>
      <c r="E4194" s="203"/>
      <c r="F4194" s="203"/>
    </row>
    <row r="4195" spans="2:6" ht="15.75">
      <c r="B4195" s="188"/>
      <c r="C4195" s="188"/>
      <c r="D4195" s="203"/>
      <c r="E4195" s="203"/>
      <c r="F4195" s="203"/>
    </row>
    <row r="4196" spans="2:6" ht="15.75">
      <c r="B4196" s="188"/>
      <c r="C4196" s="188"/>
      <c r="D4196" s="203"/>
      <c r="E4196" s="203"/>
      <c r="F4196" s="203"/>
    </row>
    <row r="4197" spans="2:6" ht="15.75">
      <c r="B4197" s="188"/>
      <c r="C4197" s="188"/>
      <c r="D4197" s="203"/>
      <c r="E4197" s="203"/>
      <c r="F4197" s="203"/>
    </row>
    <row r="4198" spans="2:6" ht="15.75">
      <c r="B4198" s="188"/>
      <c r="C4198" s="188"/>
      <c r="D4198" s="203"/>
      <c r="E4198" s="203"/>
      <c r="F4198" s="203"/>
    </row>
    <row r="4199" spans="2:6" ht="15.75">
      <c r="B4199" s="188"/>
      <c r="C4199" s="188"/>
      <c r="D4199" s="203"/>
      <c r="E4199" s="203"/>
      <c r="F4199" s="203"/>
    </row>
    <row r="4200" spans="2:6" ht="15.75">
      <c r="B4200" s="188"/>
      <c r="C4200" s="188"/>
      <c r="D4200" s="203"/>
      <c r="E4200" s="203"/>
      <c r="F4200" s="203"/>
    </row>
    <row r="4201" spans="2:6" ht="15.75">
      <c r="B4201" s="188"/>
      <c r="C4201" s="188"/>
      <c r="D4201" s="203"/>
      <c r="E4201" s="203"/>
      <c r="F4201" s="203"/>
    </row>
    <row r="4202" spans="2:6" ht="15.75">
      <c r="B4202" s="188"/>
      <c r="C4202" s="188"/>
      <c r="D4202" s="203"/>
      <c r="E4202" s="203"/>
      <c r="F4202" s="203"/>
    </row>
    <row r="4203" spans="2:6" ht="15.75">
      <c r="B4203" s="188"/>
      <c r="C4203" s="188"/>
      <c r="D4203" s="203"/>
      <c r="E4203" s="203"/>
      <c r="F4203" s="203"/>
    </row>
    <row r="4204" spans="2:6" ht="15.75">
      <c r="B4204" s="188"/>
      <c r="C4204" s="188"/>
      <c r="D4204" s="203"/>
      <c r="E4204" s="203"/>
      <c r="F4204" s="203"/>
    </row>
    <row r="4205" spans="2:6" ht="15.75">
      <c r="B4205" s="188"/>
      <c r="C4205" s="188"/>
      <c r="D4205" s="203"/>
      <c r="E4205" s="203"/>
      <c r="F4205" s="203"/>
    </row>
    <row r="4206" spans="2:6" ht="15.75">
      <c r="B4206" s="188"/>
      <c r="C4206" s="188"/>
      <c r="D4206" s="203"/>
      <c r="E4206" s="203"/>
      <c r="F4206" s="203"/>
    </row>
    <row r="4207" spans="2:6" ht="15.75">
      <c r="B4207" s="188"/>
      <c r="C4207" s="188"/>
      <c r="D4207" s="203"/>
      <c r="E4207" s="203"/>
      <c r="F4207" s="203"/>
    </row>
    <row r="4208" spans="2:6" ht="15.75">
      <c r="B4208" s="188"/>
      <c r="C4208" s="188"/>
      <c r="D4208" s="203"/>
      <c r="E4208" s="203"/>
      <c r="F4208" s="203"/>
    </row>
    <row r="4209" spans="2:6" ht="15.75">
      <c r="B4209" s="188"/>
      <c r="C4209" s="188"/>
      <c r="D4209" s="203"/>
      <c r="E4209" s="203"/>
      <c r="F4209" s="203"/>
    </row>
    <row r="4210" spans="2:6" ht="15.75">
      <c r="B4210" s="188"/>
      <c r="C4210" s="188"/>
      <c r="D4210" s="203"/>
      <c r="E4210" s="203"/>
      <c r="F4210" s="203"/>
    </row>
    <row r="4211" spans="2:6" ht="15.75">
      <c r="B4211" s="188"/>
      <c r="C4211" s="188"/>
      <c r="D4211" s="203"/>
      <c r="E4211" s="203"/>
      <c r="F4211" s="203"/>
    </row>
    <row r="4212" spans="2:6" ht="15.75">
      <c r="B4212" s="188"/>
      <c r="C4212" s="188"/>
      <c r="D4212" s="203"/>
      <c r="E4212" s="203"/>
      <c r="F4212" s="203"/>
    </row>
    <row r="4213" spans="2:6" ht="15.75">
      <c r="B4213" s="188"/>
      <c r="C4213" s="188"/>
      <c r="D4213" s="203"/>
      <c r="E4213" s="203"/>
      <c r="F4213" s="203"/>
    </row>
    <row r="4214" spans="2:6" ht="15.75">
      <c r="B4214" s="188"/>
      <c r="C4214" s="188"/>
      <c r="D4214" s="203"/>
      <c r="E4214" s="203"/>
      <c r="F4214" s="203"/>
    </row>
    <row r="4215" spans="2:6" ht="15.75">
      <c r="B4215" s="188"/>
      <c r="C4215" s="188"/>
      <c r="D4215" s="203"/>
      <c r="E4215" s="203"/>
      <c r="F4215" s="203"/>
    </row>
    <row r="4216" spans="2:6" ht="15.75">
      <c r="B4216" s="188"/>
      <c r="C4216" s="188"/>
      <c r="D4216" s="203"/>
      <c r="E4216" s="203"/>
      <c r="F4216" s="203"/>
    </row>
    <row r="4217" spans="2:6" ht="15.75">
      <c r="B4217" s="188"/>
      <c r="C4217" s="188"/>
      <c r="D4217" s="203"/>
      <c r="E4217" s="203"/>
      <c r="F4217" s="203"/>
    </row>
    <row r="4218" spans="2:6" ht="15.75">
      <c r="B4218" s="188"/>
      <c r="C4218" s="188"/>
      <c r="D4218" s="203"/>
      <c r="E4218" s="203"/>
      <c r="F4218" s="203"/>
    </row>
    <row r="4219" spans="2:6" ht="15.75">
      <c r="B4219" s="188"/>
      <c r="C4219" s="188"/>
      <c r="D4219" s="203"/>
      <c r="E4219" s="203"/>
      <c r="F4219" s="203"/>
    </row>
    <row r="4220" spans="2:6" ht="15.75">
      <c r="B4220" s="188"/>
      <c r="C4220" s="188"/>
      <c r="D4220" s="203"/>
      <c r="E4220" s="203"/>
      <c r="F4220" s="203"/>
    </row>
    <row r="4221" spans="2:6" ht="15.75">
      <c r="B4221" s="188"/>
      <c r="C4221" s="188"/>
      <c r="D4221" s="203"/>
      <c r="E4221" s="203"/>
      <c r="F4221" s="203"/>
    </row>
    <row r="4222" spans="2:6" ht="15.75">
      <c r="B4222" s="188"/>
      <c r="C4222" s="188"/>
      <c r="D4222" s="203"/>
      <c r="E4222" s="203"/>
      <c r="F4222" s="203"/>
    </row>
    <row r="4223" spans="2:6" ht="15.75">
      <c r="B4223" s="188"/>
      <c r="C4223" s="188"/>
      <c r="D4223" s="203"/>
      <c r="E4223" s="203"/>
      <c r="F4223" s="203"/>
    </row>
    <row r="4224" spans="2:6" ht="15.75">
      <c r="B4224" s="188"/>
      <c r="C4224" s="188"/>
      <c r="D4224" s="203"/>
      <c r="E4224" s="203"/>
      <c r="F4224" s="203"/>
    </row>
    <row r="4225" spans="2:6" ht="15.75">
      <c r="B4225" s="188"/>
      <c r="C4225" s="188"/>
      <c r="D4225" s="203"/>
      <c r="E4225" s="203"/>
      <c r="F4225" s="203"/>
    </row>
    <row r="4226" spans="2:6" ht="15.75">
      <c r="B4226" s="188"/>
      <c r="C4226" s="188"/>
      <c r="D4226" s="203"/>
      <c r="E4226" s="203"/>
      <c r="F4226" s="203"/>
    </row>
    <row r="4227" spans="2:6" ht="15.75">
      <c r="B4227" s="188"/>
      <c r="C4227" s="188"/>
      <c r="D4227" s="203"/>
      <c r="E4227" s="203"/>
      <c r="F4227" s="203"/>
    </row>
    <row r="4228" spans="2:6" ht="15.75">
      <c r="B4228" s="188"/>
      <c r="C4228" s="188"/>
      <c r="D4228" s="203"/>
      <c r="E4228" s="203"/>
      <c r="F4228" s="203"/>
    </row>
    <row r="4229" spans="2:6" ht="15.75">
      <c r="B4229" s="188"/>
      <c r="C4229" s="188"/>
      <c r="D4229" s="203"/>
      <c r="E4229" s="203"/>
      <c r="F4229" s="203"/>
    </row>
    <row r="4230" spans="2:6" ht="15.75">
      <c r="B4230" s="188"/>
      <c r="C4230" s="188"/>
      <c r="D4230" s="203"/>
      <c r="E4230" s="203"/>
      <c r="F4230" s="203"/>
    </row>
    <row r="4231" spans="2:6" ht="15.75">
      <c r="B4231" s="188"/>
      <c r="C4231" s="188"/>
      <c r="D4231" s="203"/>
      <c r="E4231" s="203"/>
      <c r="F4231" s="203"/>
    </row>
    <row r="4232" spans="2:6" ht="15.75">
      <c r="B4232" s="188"/>
      <c r="C4232" s="188"/>
      <c r="D4232" s="203"/>
      <c r="E4232" s="203"/>
      <c r="F4232" s="203"/>
    </row>
    <row r="4233" spans="2:6" ht="15.75">
      <c r="B4233" s="188"/>
      <c r="C4233" s="188"/>
      <c r="D4233" s="203"/>
      <c r="E4233" s="203"/>
      <c r="F4233" s="203"/>
    </row>
    <row r="4234" spans="2:6" ht="15.75">
      <c r="B4234" s="188"/>
      <c r="C4234" s="188"/>
      <c r="D4234" s="203"/>
      <c r="E4234" s="203"/>
      <c r="F4234" s="203"/>
    </row>
    <row r="4235" spans="2:6" ht="15.75">
      <c r="B4235" s="188"/>
      <c r="C4235" s="188"/>
      <c r="D4235" s="203"/>
      <c r="E4235" s="203"/>
      <c r="F4235" s="203"/>
    </row>
    <row r="4236" spans="2:6" ht="15.75">
      <c r="B4236" s="188"/>
      <c r="C4236" s="188"/>
      <c r="D4236" s="203"/>
      <c r="E4236" s="203"/>
      <c r="F4236" s="203"/>
    </row>
    <row r="4237" spans="2:6" ht="15.75">
      <c r="B4237" s="188"/>
      <c r="C4237" s="188"/>
      <c r="D4237" s="203"/>
      <c r="E4237" s="203"/>
      <c r="F4237" s="203"/>
    </row>
    <row r="4238" spans="2:6" ht="15.75">
      <c r="B4238" s="188"/>
      <c r="C4238" s="188"/>
      <c r="D4238" s="203"/>
      <c r="E4238" s="203"/>
      <c r="F4238" s="203"/>
    </row>
    <row r="4239" spans="2:6" ht="15.75">
      <c r="B4239" s="188"/>
      <c r="C4239" s="188"/>
      <c r="D4239" s="203"/>
      <c r="E4239" s="203"/>
      <c r="F4239" s="203"/>
    </row>
    <row r="4240" spans="2:6" ht="15.75">
      <c r="B4240" s="188"/>
      <c r="C4240" s="188"/>
      <c r="D4240" s="203"/>
      <c r="E4240" s="203"/>
      <c r="F4240" s="203"/>
    </row>
    <row r="4241" spans="2:6" ht="15.75">
      <c r="B4241" s="188"/>
      <c r="C4241" s="188"/>
      <c r="D4241" s="203"/>
      <c r="E4241" s="203"/>
      <c r="F4241" s="203"/>
    </row>
    <row r="4242" spans="2:6" ht="15.75">
      <c r="B4242" s="188"/>
      <c r="C4242" s="188"/>
      <c r="D4242" s="203"/>
      <c r="E4242" s="203"/>
      <c r="F4242" s="203"/>
    </row>
    <row r="4243" spans="2:6" ht="15.75">
      <c r="B4243" s="188"/>
      <c r="C4243" s="188"/>
      <c r="D4243" s="203"/>
      <c r="E4243" s="203"/>
      <c r="F4243" s="203"/>
    </row>
    <row r="4244" spans="2:6" ht="15.75">
      <c r="B4244" s="188"/>
      <c r="C4244" s="188"/>
      <c r="D4244" s="203"/>
      <c r="E4244" s="203"/>
      <c r="F4244" s="203"/>
    </row>
    <row r="4245" spans="2:6" ht="15.75">
      <c r="B4245" s="188"/>
      <c r="C4245" s="188"/>
      <c r="D4245" s="203"/>
      <c r="E4245" s="203"/>
      <c r="F4245" s="203"/>
    </row>
    <row r="4246" spans="2:6" ht="15.75">
      <c r="B4246" s="188"/>
      <c r="C4246" s="188"/>
      <c r="D4246" s="203"/>
      <c r="E4246" s="203"/>
      <c r="F4246" s="203"/>
    </row>
    <row r="4247" spans="2:6" ht="15.75">
      <c r="B4247" s="188"/>
      <c r="C4247" s="188"/>
      <c r="D4247" s="203"/>
      <c r="E4247" s="203"/>
      <c r="F4247" s="203"/>
    </row>
    <row r="4248" spans="2:6" ht="15.75">
      <c r="B4248" s="188"/>
      <c r="C4248" s="188"/>
      <c r="D4248" s="203"/>
      <c r="E4248" s="203"/>
      <c r="F4248" s="203"/>
    </row>
    <row r="4249" spans="2:6" ht="15.75">
      <c r="B4249" s="188"/>
      <c r="C4249" s="188"/>
      <c r="D4249" s="203"/>
      <c r="E4249" s="203"/>
      <c r="F4249" s="203"/>
    </row>
    <row r="4250" spans="2:6" ht="15.75">
      <c r="B4250" s="188"/>
      <c r="C4250" s="188"/>
      <c r="D4250" s="203"/>
      <c r="E4250" s="203"/>
      <c r="F4250" s="203"/>
    </row>
    <row r="4251" spans="2:6" ht="15.75">
      <c r="B4251" s="188"/>
      <c r="C4251" s="188"/>
      <c r="D4251" s="203"/>
      <c r="E4251" s="203"/>
      <c r="F4251" s="203"/>
    </row>
    <row r="4252" spans="2:6" ht="15.75">
      <c r="B4252" s="188"/>
      <c r="C4252" s="188"/>
      <c r="D4252" s="203"/>
      <c r="E4252" s="203"/>
      <c r="F4252" s="203"/>
    </row>
    <row r="4253" spans="2:6" ht="15.75">
      <c r="B4253" s="188"/>
      <c r="C4253" s="188"/>
      <c r="D4253" s="203"/>
      <c r="E4253" s="203"/>
      <c r="F4253" s="203"/>
    </row>
    <row r="4254" spans="2:6" ht="15.75">
      <c r="B4254" s="188"/>
      <c r="C4254" s="188"/>
      <c r="D4254" s="203"/>
      <c r="E4254" s="203"/>
      <c r="F4254" s="203"/>
    </row>
    <row r="4255" spans="2:6" ht="15.75">
      <c r="B4255" s="188"/>
      <c r="C4255" s="188"/>
      <c r="D4255" s="203"/>
      <c r="E4255" s="203"/>
      <c r="F4255" s="203"/>
    </row>
    <row r="4256" spans="2:6" ht="15.75">
      <c r="B4256" s="188"/>
      <c r="C4256" s="188"/>
      <c r="D4256" s="203"/>
      <c r="E4256" s="203"/>
      <c r="F4256" s="203"/>
    </row>
    <row r="4257" spans="2:6" ht="15.75">
      <c r="B4257" s="188"/>
      <c r="C4257" s="188"/>
      <c r="D4257" s="203"/>
      <c r="E4257" s="203"/>
      <c r="F4257" s="203"/>
    </row>
    <row r="4258" spans="2:6" ht="15.75">
      <c r="B4258" s="188"/>
      <c r="C4258" s="188"/>
      <c r="D4258" s="203"/>
      <c r="E4258" s="203"/>
      <c r="F4258" s="203"/>
    </row>
    <row r="4259" spans="2:6" ht="15.75">
      <c r="B4259" s="188"/>
      <c r="C4259" s="188"/>
      <c r="D4259" s="203"/>
      <c r="E4259" s="203"/>
      <c r="F4259" s="203"/>
    </row>
    <row r="4260" spans="2:6" ht="15.75">
      <c r="B4260" s="188"/>
      <c r="C4260" s="188"/>
      <c r="D4260" s="203"/>
      <c r="E4260" s="203"/>
      <c r="F4260" s="203"/>
    </row>
    <row r="4261" spans="2:6" ht="15.75">
      <c r="B4261" s="188"/>
      <c r="C4261" s="188"/>
      <c r="D4261" s="203"/>
      <c r="E4261" s="203"/>
      <c r="F4261" s="203"/>
    </row>
    <row r="4262" spans="2:6" ht="15.75">
      <c r="B4262" s="188"/>
      <c r="C4262" s="188"/>
      <c r="D4262" s="203"/>
      <c r="E4262" s="203"/>
      <c r="F4262" s="203"/>
    </row>
    <row r="4263" spans="2:6" ht="15.75">
      <c r="B4263" s="188"/>
      <c r="C4263" s="188"/>
      <c r="D4263" s="203"/>
      <c r="E4263" s="203"/>
      <c r="F4263" s="203"/>
    </row>
    <row r="4264" spans="2:6" ht="15.75">
      <c r="B4264" s="188"/>
      <c r="C4264" s="188"/>
      <c r="D4264" s="203"/>
      <c r="E4264" s="203"/>
      <c r="F4264" s="203"/>
    </row>
    <row r="4265" spans="2:6" ht="15.75">
      <c r="B4265" s="188"/>
      <c r="C4265" s="188"/>
      <c r="D4265" s="203"/>
      <c r="E4265" s="203"/>
      <c r="F4265" s="203"/>
    </row>
    <row r="4266" spans="2:6" ht="15.75">
      <c r="B4266" s="188"/>
      <c r="C4266" s="188"/>
      <c r="D4266" s="203"/>
      <c r="E4266" s="203"/>
      <c r="F4266" s="203"/>
    </row>
    <row r="4267" spans="2:6" ht="15.75">
      <c r="B4267" s="188"/>
      <c r="C4267" s="188"/>
      <c r="D4267" s="203"/>
      <c r="E4267" s="203"/>
      <c r="F4267" s="203"/>
    </row>
    <row r="4268" spans="2:6" ht="15.75">
      <c r="B4268" s="188"/>
      <c r="C4268" s="188"/>
      <c r="D4268" s="203"/>
      <c r="E4268" s="203"/>
      <c r="F4268" s="203"/>
    </row>
    <row r="4269" spans="2:6" ht="15.75">
      <c r="B4269" s="188"/>
      <c r="C4269" s="188"/>
      <c r="D4269" s="203"/>
      <c r="E4269" s="203"/>
      <c r="F4269" s="203"/>
    </row>
    <row r="4270" spans="2:6" ht="15.75">
      <c r="B4270" s="188"/>
      <c r="C4270" s="188"/>
      <c r="D4270" s="203"/>
      <c r="E4270" s="203"/>
      <c r="F4270" s="203"/>
    </row>
    <row r="4271" spans="2:6" ht="15.75">
      <c r="B4271" s="188"/>
      <c r="C4271" s="188"/>
      <c r="D4271" s="203"/>
      <c r="E4271" s="203"/>
      <c r="F4271" s="203"/>
    </row>
    <row r="4272" spans="2:6" ht="15.75">
      <c r="B4272" s="188"/>
      <c r="C4272" s="188"/>
      <c r="D4272" s="203"/>
      <c r="E4272" s="203"/>
      <c r="F4272" s="203"/>
    </row>
    <row r="4273" spans="2:6" ht="15.75">
      <c r="B4273" s="188"/>
      <c r="C4273" s="188"/>
      <c r="D4273" s="203"/>
      <c r="E4273" s="203"/>
      <c r="F4273" s="203"/>
    </row>
    <row r="4274" spans="2:6" ht="15.75">
      <c r="B4274" s="188"/>
      <c r="C4274" s="188"/>
      <c r="D4274" s="203"/>
      <c r="E4274" s="203"/>
      <c r="F4274" s="203"/>
    </row>
    <row r="4275" spans="2:6" ht="15.75">
      <c r="B4275" s="188"/>
      <c r="C4275" s="188"/>
      <c r="D4275" s="203"/>
      <c r="E4275" s="203"/>
      <c r="F4275" s="203"/>
    </row>
    <row r="4276" spans="2:6" ht="15.75">
      <c r="B4276" s="188"/>
      <c r="C4276" s="188"/>
      <c r="D4276" s="203"/>
      <c r="E4276" s="203"/>
      <c r="F4276" s="203"/>
    </row>
    <row r="4277" spans="2:6" ht="15.75">
      <c r="B4277" s="188"/>
      <c r="C4277" s="188"/>
      <c r="D4277" s="203"/>
      <c r="E4277" s="203"/>
      <c r="F4277" s="203"/>
    </row>
    <row r="4278" spans="2:6" ht="15.75">
      <c r="B4278" s="188"/>
      <c r="C4278" s="188"/>
      <c r="D4278" s="203"/>
      <c r="E4278" s="203"/>
      <c r="F4278" s="203"/>
    </row>
    <row r="4279" spans="2:6" ht="15.75">
      <c r="B4279" s="188"/>
      <c r="C4279" s="188"/>
      <c r="D4279" s="203"/>
      <c r="E4279" s="203"/>
      <c r="F4279" s="203"/>
    </row>
    <row r="4280" spans="2:6" ht="15.75">
      <c r="B4280" s="188"/>
      <c r="C4280" s="188"/>
      <c r="D4280" s="203"/>
      <c r="E4280" s="203"/>
      <c r="F4280" s="203"/>
    </row>
    <row r="4281" spans="2:6" ht="15.75">
      <c r="B4281" s="188"/>
      <c r="C4281" s="188"/>
      <c r="D4281" s="203"/>
      <c r="E4281" s="203"/>
      <c r="F4281" s="203"/>
    </row>
    <row r="4282" spans="2:6" ht="15.75">
      <c r="B4282" s="188"/>
      <c r="C4282" s="188"/>
      <c r="D4282" s="203"/>
      <c r="E4282" s="203"/>
      <c r="F4282" s="203"/>
    </row>
    <row r="4283" spans="2:6" ht="15.75">
      <c r="B4283" s="188"/>
      <c r="C4283" s="188"/>
      <c r="D4283" s="203"/>
      <c r="E4283" s="203"/>
      <c r="F4283" s="203"/>
    </row>
    <row r="4284" spans="2:6" ht="15.75">
      <c r="B4284" s="188"/>
      <c r="C4284" s="188"/>
      <c r="D4284" s="203"/>
      <c r="E4284" s="203"/>
      <c r="F4284" s="203"/>
    </row>
    <row r="4285" spans="2:6" ht="15.75">
      <c r="B4285" s="188"/>
      <c r="C4285" s="188"/>
      <c r="D4285" s="203"/>
      <c r="E4285" s="203"/>
      <c r="F4285" s="203"/>
    </row>
    <row r="4286" spans="2:6" ht="15.75">
      <c r="B4286" s="188"/>
      <c r="C4286" s="188"/>
      <c r="D4286" s="203"/>
      <c r="E4286" s="203"/>
      <c r="F4286" s="203"/>
    </row>
    <row r="4287" spans="2:6" ht="15.75">
      <c r="B4287" s="188"/>
      <c r="C4287" s="188"/>
      <c r="D4287" s="203"/>
      <c r="E4287" s="203"/>
      <c r="F4287" s="203"/>
    </row>
    <row r="4288" spans="2:6" ht="15.75">
      <c r="B4288" s="188"/>
      <c r="C4288" s="188"/>
      <c r="D4288" s="203"/>
      <c r="E4288" s="203"/>
      <c r="F4288" s="203"/>
    </row>
    <row r="4289" spans="2:6" ht="15.75">
      <c r="B4289" s="188"/>
      <c r="C4289" s="188"/>
      <c r="D4289" s="203"/>
      <c r="E4289" s="203"/>
      <c r="F4289" s="203"/>
    </row>
    <row r="4290" spans="2:6" ht="15.75">
      <c r="B4290" s="188"/>
      <c r="C4290" s="188"/>
      <c r="D4290" s="203"/>
      <c r="E4290" s="203"/>
      <c r="F4290" s="203"/>
    </row>
    <row r="4291" spans="2:6" ht="15.75">
      <c r="B4291" s="188"/>
      <c r="C4291" s="188"/>
      <c r="D4291" s="203"/>
      <c r="E4291" s="203"/>
      <c r="F4291" s="203"/>
    </row>
    <row r="4292" spans="2:6" ht="15.75">
      <c r="B4292" s="188"/>
      <c r="C4292" s="188"/>
      <c r="D4292" s="203"/>
      <c r="E4292" s="203"/>
      <c r="F4292" s="203"/>
    </row>
    <row r="4293" spans="2:6" ht="15.75">
      <c r="B4293" s="188"/>
      <c r="C4293" s="188"/>
      <c r="D4293" s="203"/>
      <c r="E4293" s="203"/>
      <c r="F4293" s="203"/>
    </row>
    <row r="4294" spans="2:6" ht="15.75">
      <c r="B4294" s="188"/>
      <c r="C4294" s="188"/>
      <c r="D4294" s="203"/>
      <c r="E4294" s="203"/>
      <c r="F4294" s="203"/>
    </row>
    <row r="4295" spans="2:6" ht="15.75">
      <c r="B4295" s="188"/>
      <c r="C4295" s="188"/>
      <c r="D4295" s="203"/>
      <c r="E4295" s="203"/>
      <c r="F4295" s="203"/>
    </row>
    <row r="4296" spans="2:6" ht="15.75">
      <c r="B4296" s="188"/>
      <c r="C4296" s="188"/>
      <c r="D4296" s="203"/>
      <c r="E4296" s="203"/>
      <c r="F4296" s="203"/>
    </row>
    <row r="4297" spans="2:6" ht="15.75">
      <c r="B4297" s="188"/>
      <c r="C4297" s="188"/>
      <c r="D4297" s="203"/>
      <c r="E4297" s="203"/>
      <c r="F4297" s="203"/>
    </row>
    <row r="4298" spans="2:6" ht="15.75">
      <c r="B4298" s="188"/>
      <c r="C4298" s="188"/>
      <c r="D4298" s="203"/>
      <c r="E4298" s="203"/>
      <c r="F4298" s="203"/>
    </row>
    <row r="4299" spans="2:6" ht="15.75">
      <c r="B4299" s="188"/>
      <c r="C4299" s="188"/>
      <c r="D4299" s="203"/>
      <c r="E4299" s="203"/>
      <c r="F4299" s="203"/>
    </row>
    <row r="4300" spans="2:6" ht="15.75">
      <c r="B4300" s="188"/>
      <c r="C4300" s="188"/>
      <c r="D4300" s="203"/>
      <c r="E4300" s="203"/>
      <c r="F4300" s="203"/>
    </row>
    <row r="4301" spans="2:6" ht="15.75">
      <c r="B4301" s="188"/>
      <c r="C4301" s="188"/>
      <c r="D4301" s="203"/>
      <c r="E4301" s="203"/>
      <c r="F4301" s="203"/>
    </row>
    <row r="4302" spans="2:6" ht="15.75">
      <c r="B4302" s="188"/>
      <c r="C4302" s="188"/>
      <c r="D4302" s="203"/>
      <c r="E4302" s="203"/>
      <c r="F4302" s="203"/>
    </row>
    <row r="4303" spans="2:6" ht="15.75">
      <c r="B4303" s="188"/>
      <c r="C4303" s="188"/>
      <c r="D4303" s="203"/>
      <c r="E4303" s="203"/>
      <c r="F4303" s="203"/>
    </row>
    <row r="4304" spans="2:6" ht="15.75">
      <c r="B4304" s="188"/>
      <c r="C4304" s="188"/>
      <c r="D4304" s="203"/>
      <c r="E4304" s="203"/>
      <c r="F4304" s="203"/>
    </row>
    <row r="4305" spans="2:6" ht="15.75">
      <c r="B4305" s="188"/>
      <c r="C4305" s="188"/>
      <c r="D4305" s="203"/>
      <c r="E4305" s="203"/>
      <c r="F4305" s="203"/>
    </row>
    <row r="4306" spans="2:6" ht="15.75">
      <c r="B4306" s="188"/>
      <c r="C4306" s="188"/>
      <c r="D4306" s="203"/>
      <c r="E4306" s="203"/>
      <c r="F4306" s="203"/>
    </row>
    <row r="4307" spans="2:6" ht="15.75">
      <c r="B4307" s="188"/>
      <c r="C4307" s="188"/>
      <c r="D4307" s="203"/>
      <c r="E4307" s="203"/>
      <c r="F4307" s="203"/>
    </row>
    <row r="4308" spans="2:6" ht="15.75">
      <c r="B4308" s="188"/>
      <c r="C4308" s="188"/>
      <c r="D4308" s="203"/>
      <c r="E4308" s="203"/>
      <c r="F4308" s="203"/>
    </row>
    <row r="4309" spans="2:6" ht="15.75">
      <c r="B4309" s="188"/>
      <c r="C4309" s="188"/>
      <c r="D4309" s="203"/>
      <c r="E4309" s="203"/>
      <c r="F4309" s="203"/>
    </row>
    <row r="4310" spans="2:6" ht="15.75">
      <c r="B4310" s="188"/>
      <c r="C4310" s="188"/>
      <c r="D4310" s="203"/>
      <c r="E4310" s="203"/>
      <c r="F4310" s="203"/>
    </row>
    <row r="4311" spans="2:6" ht="15.75">
      <c r="B4311" s="188"/>
      <c r="C4311" s="188"/>
      <c r="D4311" s="203"/>
      <c r="E4311" s="203"/>
      <c r="F4311" s="203"/>
    </row>
    <row r="4312" spans="2:6" ht="15.75">
      <c r="B4312" s="188"/>
      <c r="C4312" s="188"/>
      <c r="D4312" s="203"/>
      <c r="E4312" s="203"/>
      <c r="F4312" s="203"/>
    </row>
    <row r="4313" spans="2:6" ht="15.75">
      <c r="B4313" s="188"/>
      <c r="C4313" s="188"/>
      <c r="D4313" s="203"/>
      <c r="E4313" s="203"/>
      <c r="F4313" s="203"/>
    </row>
    <row r="4314" spans="2:6" ht="15.75">
      <c r="B4314" s="188"/>
      <c r="C4314" s="188"/>
      <c r="D4314" s="203"/>
      <c r="E4314" s="203"/>
      <c r="F4314" s="203"/>
    </row>
    <row r="4315" spans="2:6" ht="15.75">
      <c r="B4315" s="188"/>
      <c r="C4315" s="188"/>
      <c r="D4315" s="203"/>
      <c r="E4315" s="203"/>
      <c r="F4315" s="203"/>
    </row>
    <row r="4316" spans="2:6" ht="15.75">
      <c r="B4316" s="188"/>
      <c r="C4316" s="188"/>
      <c r="D4316" s="203"/>
      <c r="E4316" s="203"/>
      <c r="F4316" s="203"/>
    </row>
    <row r="4317" spans="2:6" ht="15.75">
      <c r="B4317" s="188"/>
      <c r="C4317" s="188"/>
      <c r="D4317" s="203"/>
      <c r="E4317" s="203"/>
      <c r="F4317" s="203"/>
    </row>
    <row r="4318" spans="2:6" ht="15.75">
      <c r="B4318" s="188"/>
      <c r="C4318" s="188"/>
      <c r="D4318" s="203"/>
      <c r="E4318" s="203"/>
      <c r="F4318" s="203"/>
    </row>
    <row r="4319" spans="2:6" ht="15.75">
      <c r="B4319" s="188"/>
      <c r="C4319" s="188"/>
      <c r="D4319" s="203"/>
      <c r="E4319" s="203"/>
      <c r="F4319" s="203"/>
    </row>
    <row r="4320" spans="2:6" ht="15.75">
      <c r="B4320" s="188"/>
      <c r="C4320" s="188"/>
      <c r="D4320" s="203"/>
      <c r="E4320" s="203"/>
      <c r="F4320" s="203"/>
    </row>
    <row r="4321" spans="2:6" ht="15.75">
      <c r="B4321" s="188"/>
      <c r="C4321" s="188"/>
      <c r="D4321" s="203"/>
      <c r="E4321" s="203"/>
      <c r="F4321" s="203"/>
    </row>
    <row r="4322" spans="2:6" ht="15.75">
      <c r="B4322" s="188"/>
      <c r="C4322" s="188"/>
      <c r="D4322" s="203"/>
      <c r="E4322" s="203"/>
      <c r="F4322" s="203"/>
    </row>
    <row r="4323" spans="2:6" ht="15.75">
      <c r="B4323" s="188"/>
      <c r="C4323" s="188"/>
      <c r="D4323" s="203"/>
      <c r="E4323" s="203"/>
      <c r="F4323" s="203"/>
    </row>
    <row r="4324" spans="2:6" ht="15.75">
      <c r="B4324" s="188"/>
      <c r="C4324" s="188"/>
      <c r="D4324" s="203"/>
      <c r="E4324" s="203"/>
      <c r="F4324" s="203"/>
    </row>
    <row r="4325" spans="2:6" ht="15.75">
      <c r="B4325" s="188"/>
      <c r="C4325" s="188"/>
      <c r="D4325" s="203"/>
      <c r="E4325" s="203"/>
      <c r="F4325" s="203"/>
    </row>
    <row r="4326" spans="2:6" ht="15.75">
      <c r="B4326" s="188"/>
      <c r="C4326" s="188"/>
      <c r="D4326" s="203"/>
      <c r="E4326" s="203"/>
      <c r="F4326" s="203"/>
    </row>
    <row r="4327" spans="2:6" ht="15.75">
      <c r="B4327" s="188"/>
      <c r="C4327" s="188"/>
      <c r="D4327" s="203"/>
      <c r="E4327" s="203"/>
      <c r="F4327" s="203"/>
    </row>
    <row r="4328" spans="2:6" ht="15.75">
      <c r="B4328" s="188"/>
      <c r="C4328" s="188"/>
      <c r="D4328" s="203"/>
      <c r="E4328" s="203"/>
      <c r="F4328" s="203"/>
    </row>
    <row r="4329" spans="2:6" ht="15.75">
      <c r="B4329" s="188"/>
      <c r="C4329" s="188"/>
      <c r="D4329" s="203"/>
      <c r="E4329" s="203"/>
      <c r="F4329" s="203"/>
    </row>
    <row r="4330" spans="2:6" ht="15.75">
      <c r="B4330" s="188"/>
      <c r="C4330" s="188"/>
      <c r="D4330" s="203"/>
      <c r="E4330" s="203"/>
      <c r="F4330" s="203"/>
    </row>
    <row r="4331" spans="2:6" ht="15.75">
      <c r="B4331" s="188"/>
      <c r="C4331" s="188"/>
      <c r="D4331" s="203"/>
      <c r="E4331" s="203"/>
      <c r="F4331" s="203"/>
    </row>
    <row r="4332" spans="2:6" ht="15.75">
      <c r="B4332" s="188"/>
      <c r="C4332" s="188"/>
      <c r="D4332" s="203"/>
      <c r="E4332" s="203"/>
      <c r="F4332" s="203"/>
    </row>
    <row r="4333" spans="2:6" ht="15.75">
      <c r="B4333" s="188"/>
      <c r="C4333" s="188"/>
      <c r="D4333" s="203"/>
      <c r="E4333" s="203"/>
      <c r="F4333" s="203"/>
    </row>
    <row r="4334" spans="2:6" ht="15.75">
      <c r="B4334" s="188"/>
      <c r="C4334" s="188"/>
      <c r="D4334" s="203"/>
      <c r="E4334" s="203"/>
      <c r="F4334" s="203"/>
    </row>
    <row r="4335" spans="2:6" ht="15.75">
      <c r="B4335" s="188"/>
      <c r="C4335" s="188"/>
      <c r="D4335" s="203"/>
      <c r="E4335" s="203"/>
      <c r="F4335" s="203"/>
    </row>
    <row r="4336" spans="2:6" ht="15.75">
      <c r="B4336" s="188"/>
      <c r="C4336" s="188"/>
      <c r="D4336" s="203"/>
      <c r="E4336" s="203"/>
      <c r="F4336" s="203"/>
    </row>
    <row r="4337" spans="2:6" ht="15.75">
      <c r="B4337" s="188"/>
      <c r="C4337" s="188"/>
      <c r="D4337" s="203"/>
      <c r="E4337" s="203"/>
      <c r="F4337" s="203"/>
    </row>
    <row r="4338" spans="2:6" ht="15.75">
      <c r="B4338" s="188"/>
      <c r="C4338" s="188"/>
      <c r="D4338" s="203"/>
      <c r="E4338" s="203"/>
      <c r="F4338" s="203"/>
    </row>
    <row r="4339" spans="2:6" ht="15.75">
      <c r="B4339" s="188"/>
      <c r="C4339" s="188"/>
      <c r="D4339" s="203"/>
      <c r="E4339" s="203"/>
      <c r="F4339" s="203"/>
    </row>
    <row r="4340" spans="2:6" ht="15.75">
      <c r="B4340" s="188"/>
      <c r="C4340" s="188"/>
      <c r="D4340" s="203"/>
      <c r="E4340" s="203"/>
      <c r="F4340" s="203"/>
    </row>
    <row r="4341" spans="2:6" ht="15.75">
      <c r="B4341" s="188"/>
      <c r="C4341" s="188"/>
      <c r="D4341" s="203"/>
      <c r="E4341" s="203"/>
      <c r="F4341" s="203"/>
    </row>
    <row r="4342" spans="2:6" ht="15.75">
      <c r="B4342" s="188"/>
      <c r="C4342" s="188"/>
      <c r="D4342" s="203"/>
      <c r="E4342" s="203"/>
      <c r="F4342" s="203"/>
    </row>
    <row r="4343" spans="2:6" ht="15.75">
      <c r="B4343" s="188"/>
      <c r="C4343" s="188"/>
      <c r="D4343" s="203"/>
      <c r="E4343" s="203"/>
      <c r="F4343" s="203"/>
    </row>
    <row r="4344" spans="2:6" ht="15.75">
      <c r="B4344" s="188"/>
      <c r="C4344" s="188"/>
      <c r="D4344" s="203"/>
      <c r="E4344" s="203"/>
      <c r="F4344" s="203"/>
    </row>
    <row r="4345" spans="2:6" ht="15.75">
      <c r="B4345" s="188"/>
      <c r="C4345" s="188"/>
      <c r="D4345" s="203"/>
      <c r="E4345" s="203"/>
      <c r="F4345" s="203"/>
    </row>
    <row r="4346" spans="2:6" ht="15.75">
      <c r="B4346" s="188"/>
      <c r="C4346" s="188"/>
      <c r="D4346" s="203"/>
      <c r="E4346" s="203"/>
      <c r="F4346" s="203"/>
    </row>
    <row r="4347" spans="2:6" ht="15.75">
      <c r="B4347" s="188"/>
      <c r="C4347" s="188"/>
      <c r="D4347" s="203"/>
      <c r="E4347" s="203"/>
      <c r="F4347" s="203"/>
    </row>
    <row r="4348" spans="2:6" ht="15.75">
      <c r="B4348" s="188"/>
      <c r="C4348" s="188"/>
      <c r="D4348" s="203"/>
      <c r="E4348" s="203"/>
      <c r="F4348" s="203"/>
    </row>
    <row r="4349" spans="2:6" ht="15.75">
      <c r="B4349" s="188"/>
      <c r="C4349" s="188"/>
      <c r="D4349" s="203"/>
      <c r="E4349" s="203"/>
      <c r="F4349" s="203"/>
    </row>
    <row r="4350" spans="2:6" ht="15.75">
      <c r="B4350" s="188"/>
      <c r="C4350" s="188"/>
      <c r="D4350" s="203"/>
      <c r="E4350" s="203"/>
      <c r="F4350" s="203"/>
    </row>
    <row r="4351" spans="2:6" ht="15.75">
      <c r="B4351" s="188"/>
      <c r="C4351" s="188"/>
      <c r="D4351" s="203"/>
      <c r="E4351" s="203"/>
      <c r="F4351" s="203"/>
    </row>
    <row r="4352" spans="2:6" ht="15.75">
      <c r="B4352" s="188"/>
      <c r="C4352" s="188"/>
      <c r="D4352" s="203"/>
      <c r="E4352" s="203"/>
      <c r="F4352" s="203"/>
    </row>
    <row r="4353" spans="2:6" ht="15.75">
      <c r="B4353" s="188"/>
      <c r="C4353" s="188"/>
      <c r="D4353" s="203"/>
      <c r="E4353" s="203"/>
      <c r="F4353" s="203"/>
    </row>
    <row r="4354" spans="2:6" ht="15.75">
      <c r="B4354" s="188"/>
      <c r="C4354" s="188"/>
      <c r="D4354" s="203"/>
      <c r="E4354" s="203"/>
      <c r="F4354" s="203"/>
    </row>
    <row r="4355" spans="2:6" ht="15.75">
      <c r="B4355" s="188"/>
      <c r="C4355" s="188"/>
      <c r="D4355" s="203"/>
      <c r="E4355" s="203"/>
      <c r="F4355" s="203"/>
    </row>
    <row r="4356" spans="2:6" ht="15.75">
      <c r="B4356" s="188"/>
      <c r="C4356" s="188"/>
      <c r="D4356" s="203"/>
      <c r="E4356" s="203"/>
      <c r="F4356" s="203"/>
    </row>
    <row r="4357" spans="2:6" ht="15.75">
      <c r="B4357" s="188"/>
      <c r="C4357" s="188"/>
      <c r="D4357" s="203"/>
      <c r="E4357" s="203"/>
      <c r="F4357" s="203"/>
    </row>
    <row r="4358" spans="2:6" ht="15.75">
      <c r="B4358" s="188"/>
      <c r="C4358" s="188"/>
      <c r="D4358" s="203"/>
      <c r="E4358" s="203"/>
      <c r="F4358" s="203"/>
    </row>
    <row r="4359" spans="2:6" ht="15.75">
      <c r="B4359" s="188"/>
      <c r="C4359" s="188"/>
      <c r="D4359" s="203"/>
      <c r="E4359" s="203"/>
      <c r="F4359" s="203"/>
    </row>
    <row r="4360" spans="2:6" ht="15.75">
      <c r="B4360" s="188"/>
      <c r="C4360" s="188"/>
      <c r="D4360" s="203"/>
      <c r="E4360" s="203"/>
      <c r="F4360" s="203"/>
    </row>
    <row r="4361" spans="2:6" ht="15.75">
      <c r="B4361" s="188"/>
      <c r="C4361" s="188"/>
      <c r="D4361" s="203"/>
      <c r="E4361" s="203"/>
      <c r="F4361" s="203"/>
    </row>
    <row r="4362" spans="2:6" ht="15.75">
      <c r="B4362" s="188"/>
      <c r="C4362" s="188"/>
      <c r="D4362" s="203"/>
      <c r="E4362" s="203"/>
      <c r="F4362" s="203"/>
    </row>
    <row r="4363" spans="2:6" ht="15.75">
      <c r="B4363" s="188"/>
      <c r="C4363" s="188"/>
      <c r="D4363" s="203"/>
      <c r="E4363" s="203"/>
      <c r="F4363" s="203"/>
    </row>
    <row r="4364" spans="2:6" ht="15.75">
      <c r="B4364" s="188"/>
      <c r="C4364" s="188"/>
      <c r="D4364" s="203"/>
      <c r="E4364" s="203"/>
      <c r="F4364" s="203"/>
    </row>
    <row r="4365" spans="2:6" ht="15.75">
      <c r="B4365" s="188"/>
      <c r="C4365" s="188"/>
      <c r="D4365" s="203"/>
      <c r="E4365" s="203"/>
      <c r="F4365" s="203"/>
    </row>
    <row r="4366" spans="2:6" ht="15.75">
      <c r="B4366" s="188"/>
      <c r="C4366" s="188"/>
      <c r="D4366" s="203"/>
      <c r="E4366" s="203"/>
      <c r="F4366" s="203"/>
    </row>
    <row r="4367" spans="2:6" ht="15.75">
      <c r="B4367" s="188"/>
      <c r="C4367" s="188"/>
      <c r="D4367" s="203"/>
      <c r="E4367" s="203"/>
      <c r="F4367" s="203"/>
    </row>
    <row r="4368" spans="2:6" ht="15.75">
      <c r="B4368" s="188"/>
      <c r="C4368" s="188"/>
      <c r="D4368" s="203"/>
      <c r="E4368" s="203"/>
      <c r="F4368" s="203"/>
    </row>
    <row r="4369" spans="2:6" ht="15.75">
      <c r="B4369" s="188"/>
      <c r="C4369" s="188"/>
      <c r="D4369" s="203"/>
      <c r="E4369" s="203"/>
      <c r="F4369" s="203"/>
    </row>
    <row r="4370" spans="2:6" ht="15.75">
      <c r="B4370" s="188"/>
      <c r="C4370" s="188"/>
      <c r="D4370" s="203"/>
      <c r="E4370" s="203"/>
      <c r="F4370" s="203"/>
    </row>
    <row r="4371" spans="2:6" ht="15.75">
      <c r="B4371" s="188"/>
      <c r="C4371" s="188"/>
      <c r="D4371" s="203"/>
      <c r="E4371" s="203"/>
      <c r="F4371" s="203"/>
    </row>
    <row r="4372" spans="2:6" ht="15.75">
      <c r="B4372" s="188"/>
      <c r="C4372" s="188"/>
      <c r="D4372" s="203"/>
      <c r="E4372" s="203"/>
      <c r="F4372" s="203"/>
    </row>
    <row r="4373" spans="2:6" ht="15.75">
      <c r="B4373" s="188"/>
      <c r="C4373" s="188"/>
      <c r="D4373" s="203"/>
      <c r="E4373" s="203"/>
      <c r="F4373" s="203"/>
    </row>
    <row r="4374" spans="2:6" ht="15.75">
      <c r="B4374" s="188"/>
      <c r="C4374" s="188"/>
      <c r="D4374" s="203"/>
      <c r="E4374" s="203"/>
      <c r="F4374" s="203"/>
    </row>
    <row r="4375" spans="2:6" ht="15.75">
      <c r="B4375" s="188"/>
      <c r="C4375" s="188"/>
      <c r="D4375" s="203"/>
      <c r="E4375" s="203"/>
      <c r="F4375" s="203"/>
    </row>
    <row r="4376" spans="2:6" ht="15.75">
      <c r="B4376" s="188"/>
      <c r="C4376" s="188"/>
      <c r="D4376" s="203"/>
      <c r="E4376" s="203"/>
      <c r="F4376" s="203"/>
    </row>
    <row r="4377" spans="2:6" ht="15.75">
      <c r="B4377" s="188"/>
      <c r="C4377" s="188"/>
      <c r="D4377" s="203"/>
      <c r="E4377" s="203"/>
      <c r="F4377" s="203"/>
    </row>
    <row r="4378" spans="2:6" ht="15.75">
      <c r="B4378" s="188"/>
      <c r="C4378" s="188"/>
      <c r="D4378" s="203"/>
      <c r="E4378" s="203"/>
      <c r="F4378" s="203"/>
    </row>
    <row r="4379" spans="2:6" ht="15.75">
      <c r="B4379" s="188"/>
      <c r="C4379" s="188"/>
      <c r="D4379" s="203"/>
      <c r="E4379" s="203"/>
      <c r="F4379" s="203"/>
    </row>
    <row r="4380" spans="2:6" ht="15.75">
      <c r="B4380" s="188"/>
      <c r="C4380" s="188"/>
      <c r="D4380" s="203"/>
      <c r="E4380" s="203"/>
      <c r="F4380" s="203"/>
    </row>
    <row r="4381" spans="2:6" ht="15.75">
      <c r="B4381" s="188"/>
      <c r="C4381" s="188"/>
      <c r="D4381" s="203"/>
      <c r="E4381" s="203"/>
      <c r="F4381" s="203"/>
    </row>
    <row r="4382" spans="2:6" ht="15.75">
      <c r="B4382" s="188"/>
      <c r="C4382" s="188"/>
      <c r="D4382" s="203"/>
      <c r="E4382" s="203"/>
      <c r="F4382" s="203"/>
    </row>
    <row r="4383" spans="2:6" ht="15.75">
      <c r="B4383" s="188"/>
      <c r="C4383" s="188"/>
      <c r="D4383" s="203"/>
      <c r="E4383" s="203"/>
      <c r="F4383" s="203"/>
    </row>
    <row r="4384" spans="2:6" ht="15.75">
      <c r="B4384" s="188"/>
      <c r="C4384" s="188"/>
      <c r="D4384" s="203"/>
      <c r="E4384" s="203"/>
      <c r="F4384" s="203"/>
    </row>
    <row r="4385" spans="2:6" ht="15.75">
      <c r="B4385" s="188"/>
      <c r="C4385" s="188"/>
      <c r="D4385" s="203"/>
      <c r="E4385" s="203"/>
      <c r="F4385" s="203"/>
    </row>
    <row r="4386" spans="2:6" ht="15.75">
      <c r="B4386" s="188"/>
      <c r="C4386" s="188"/>
      <c r="D4386" s="203"/>
      <c r="E4386" s="203"/>
      <c r="F4386" s="203"/>
    </row>
    <row r="4387" spans="2:6" ht="15.75">
      <c r="B4387" s="188"/>
      <c r="C4387" s="188"/>
      <c r="D4387" s="203"/>
      <c r="E4387" s="203"/>
      <c r="F4387" s="203"/>
    </row>
    <row r="4388" spans="2:6" ht="15.75">
      <c r="B4388" s="188"/>
      <c r="C4388" s="188"/>
      <c r="D4388" s="203"/>
      <c r="E4388" s="203"/>
      <c r="F4388" s="203"/>
    </row>
    <row r="4389" spans="2:6" ht="15.75">
      <c r="B4389" s="188"/>
      <c r="C4389" s="188"/>
      <c r="D4389" s="203"/>
      <c r="E4389" s="203"/>
      <c r="F4389" s="203"/>
    </row>
    <row r="4390" spans="2:6" ht="15.75">
      <c r="B4390" s="188"/>
      <c r="C4390" s="188"/>
      <c r="D4390" s="203"/>
      <c r="E4390" s="203"/>
      <c r="F4390" s="203"/>
    </row>
    <row r="4391" spans="2:6" ht="15.75">
      <c r="B4391" s="188"/>
      <c r="C4391" s="188"/>
      <c r="D4391" s="203"/>
      <c r="E4391" s="203"/>
      <c r="F4391" s="203"/>
    </row>
    <row r="4392" spans="2:6" ht="15.75">
      <c r="B4392" s="188"/>
      <c r="C4392" s="188"/>
      <c r="D4392" s="203"/>
      <c r="E4392" s="203"/>
      <c r="F4392" s="203"/>
    </row>
    <row r="4393" spans="2:6" ht="15.75">
      <c r="B4393" s="188"/>
      <c r="C4393" s="188"/>
      <c r="D4393" s="203"/>
      <c r="E4393" s="203"/>
      <c r="F4393" s="203"/>
    </row>
    <row r="4394" spans="2:6" ht="15.75">
      <c r="B4394" s="188"/>
      <c r="C4394" s="188"/>
      <c r="D4394" s="203"/>
      <c r="E4394" s="203"/>
      <c r="F4394" s="203"/>
    </row>
    <row r="4395" spans="2:6" ht="15.75">
      <c r="B4395" s="188"/>
      <c r="C4395" s="188"/>
      <c r="D4395" s="203"/>
      <c r="E4395" s="203"/>
      <c r="F4395" s="203"/>
    </row>
    <row r="4396" spans="2:6" ht="15.75">
      <c r="B4396" s="188"/>
      <c r="C4396" s="188"/>
      <c r="D4396" s="203"/>
      <c r="E4396" s="203"/>
      <c r="F4396" s="203"/>
    </row>
    <row r="4397" spans="2:6" ht="15.75">
      <c r="B4397" s="188"/>
      <c r="C4397" s="188"/>
      <c r="D4397" s="203"/>
      <c r="E4397" s="203"/>
      <c r="F4397" s="203"/>
    </row>
    <row r="4398" spans="2:6" ht="15.75">
      <c r="B4398" s="188"/>
      <c r="C4398" s="188"/>
      <c r="D4398" s="203"/>
      <c r="E4398" s="203"/>
      <c r="F4398" s="203"/>
    </row>
    <row r="4399" spans="2:6" ht="15.75">
      <c r="B4399" s="188"/>
      <c r="C4399" s="188"/>
      <c r="D4399" s="203"/>
      <c r="E4399" s="203"/>
      <c r="F4399" s="203"/>
    </row>
    <row r="4400" spans="2:6" ht="15.75">
      <c r="B4400" s="188"/>
      <c r="C4400" s="188"/>
      <c r="D4400" s="203"/>
      <c r="E4400" s="203"/>
      <c r="F4400" s="203"/>
    </row>
    <row r="4401" spans="2:6" ht="15.75">
      <c r="B4401" s="188"/>
      <c r="C4401" s="188"/>
      <c r="D4401" s="203"/>
      <c r="E4401" s="203"/>
      <c r="F4401" s="203"/>
    </row>
    <row r="4402" spans="2:6" ht="15.75">
      <c r="B4402" s="188"/>
      <c r="C4402" s="188"/>
      <c r="D4402" s="203"/>
      <c r="E4402" s="203"/>
      <c r="F4402" s="203"/>
    </row>
    <row r="4403" spans="2:6" ht="15.75">
      <c r="B4403" s="188"/>
      <c r="C4403" s="188"/>
      <c r="D4403" s="203"/>
      <c r="E4403" s="203"/>
      <c r="F4403" s="203"/>
    </row>
    <row r="4404" spans="2:6" ht="15.75">
      <c r="B4404" s="188"/>
      <c r="C4404" s="188"/>
      <c r="D4404" s="203"/>
      <c r="E4404" s="203"/>
      <c r="F4404" s="203"/>
    </row>
    <row r="4405" spans="2:6" ht="15.75">
      <c r="B4405" s="188"/>
      <c r="C4405" s="188"/>
      <c r="D4405" s="203"/>
      <c r="E4405" s="203"/>
      <c r="F4405" s="203"/>
    </row>
    <row r="4406" spans="2:6" ht="15.75">
      <c r="B4406" s="188"/>
      <c r="C4406" s="188"/>
      <c r="D4406" s="203"/>
      <c r="E4406" s="203"/>
      <c r="F4406" s="203"/>
    </row>
    <row r="4407" spans="2:6" ht="15.75">
      <c r="B4407" s="188"/>
      <c r="C4407" s="188"/>
      <c r="D4407" s="203"/>
      <c r="E4407" s="203"/>
      <c r="F4407" s="203"/>
    </row>
    <row r="4408" spans="2:6" ht="15.75">
      <c r="B4408" s="188"/>
      <c r="C4408" s="188"/>
      <c r="D4408" s="203"/>
      <c r="E4408" s="203"/>
      <c r="F4408" s="203"/>
    </row>
    <row r="4409" spans="2:6" ht="15.75">
      <c r="B4409" s="188"/>
      <c r="C4409" s="188"/>
      <c r="D4409" s="203"/>
      <c r="E4409" s="203"/>
      <c r="F4409" s="203"/>
    </row>
    <row r="4410" spans="2:6" ht="15.75">
      <c r="B4410" s="188"/>
      <c r="C4410" s="188"/>
      <c r="D4410" s="203"/>
      <c r="E4410" s="203"/>
      <c r="F4410" s="203"/>
    </row>
    <row r="4411" spans="2:6" ht="15.75">
      <c r="B4411" s="188"/>
      <c r="C4411" s="188"/>
      <c r="D4411" s="203"/>
      <c r="E4411" s="203"/>
      <c r="F4411" s="203"/>
    </row>
    <row r="4412" spans="2:6" ht="15.75">
      <c r="B4412" s="188"/>
      <c r="C4412" s="188"/>
      <c r="D4412" s="203"/>
      <c r="E4412" s="203"/>
      <c r="F4412" s="203"/>
    </row>
    <row r="4413" spans="2:6" ht="15.75">
      <c r="B4413" s="188"/>
      <c r="C4413" s="188"/>
      <c r="D4413" s="203"/>
      <c r="E4413" s="203"/>
      <c r="F4413" s="203"/>
    </row>
    <row r="4414" spans="2:6" ht="15.75">
      <c r="B4414" s="188"/>
      <c r="C4414" s="188"/>
      <c r="D4414" s="203"/>
      <c r="E4414" s="203"/>
      <c r="F4414" s="203"/>
    </row>
    <row r="4415" spans="2:6" ht="15.75">
      <c r="B4415" s="188"/>
      <c r="C4415" s="188"/>
      <c r="D4415" s="203"/>
      <c r="E4415" s="203"/>
      <c r="F4415" s="203"/>
    </row>
    <row r="4416" spans="2:6" ht="15.75">
      <c r="B4416" s="188"/>
      <c r="C4416" s="188"/>
      <c r="D4416" s="203"/>
      <c r="E4416" s="203"/>
      <c r="F4416" s="203"/>
    </row>
    <row r="4417" spans="2:6" ht="15.75">
      <c r="B4417" s="188"/>
      <c r="C4417" s="188"/>
      <c r="D4417" s="203"/>
      <c r="E4417" s="203"/>
      <c r="F4417" s="203"/>
    </row>
    <row r="4418" spans="2:6" ht="15.75">
      <c r="B4418" s="188"/>
      <c r="C4418" s="188"/>
      <c r="D4418" s="203"/>
      <c r="E4418" s="203"/>
      <c r="F4418" s="203"/>
    </row>
    <row r="4419" spans="2:6" ht="15.75">
      <c r="B4419" s="188"/>
      <c r="C4419" s="188"/>
      <c r="D4419" s="203"/>
      <c r="E4419" s="203"/>
      <c r="F4419" s="203"/>
    </row>
    <row r="4420" spans="2:6" ht="15.75">
      <c r="B4420" s="188"/>
      <c r="C4420" s="188"/>
      <c r="D4420" s="203"/>
      <c r="E4420" s="203"/>
      <c r="F4420" s="203"/>
    </row>
    <row r="4421" spans="2:6" ht="15.75">
      <c r="B4421" s="188"/>
      <c r="C4421" s="188"/>
      <c r="D4421" s="203"/>
      <c r="E4421" s="203"/>
      <c r="F4421" s="203"/>
    </row>
    <row r="4422" spans="2:6" ht="15.75">
      <c r="B4422" s="188"/>
      <c r="C4422" s="188"/>
      <c r="D4422" s="203"/>
      <c r="E4422" s="203"/>
      <c r="F4422" s="203"/>
    </row>
    <row r="4423" spans="2:6" ht="15.75">
      <c r="B4423" s="188"/>
      <c r="C4423" s="188"/>
      <c r="D4423" s="203"/>
      <c r="E4423" s="203"/>
      <c r="F4423" s="203"/>
    </row>
    <row r="4424" spans="2:6" ht="15.75">
      <c r="B4424" s="188"/>
      <c r="C4424" s="188"/>
      <c r="D4424" s="203"/>
      <c r="E4424" s="203"/>
      <c r="F4424" s="203"/>
    </row>
    <row r="4425" spans="2:6" ht="15.75">
      <c r="B4425" s="188"/>
      <c r="C4425" s="188"/>
      <c r="D4425" s="203"/>
      <c r="E4425" s="203"/>
      <c r="F4425" s="203"/>
    </row>
    <row r="4426" spans="2:6" ht="15.75">
      <c r="B4426" s="188"/>
      <c r="C4426" s="188"/>
      <c r="D4426" s="203"/>
      <c r="E4426" s="203"/>
      <c r="F4426" s="203"/>
    </row>
    <row r="4427" spans="2:6" ht="15.75">
      <c r="B4427" s="188"/>
      <c r="C4427" s="188"/>
      <c r="D4427" s="203"/>
      <c r="E4427" s="203"/>
      <c r="F4427" s="203"/>
    </row>
    <row r="4428" spans="2:6" ht="15.75">
      <c r="B4428" s="188"/>
      <c r="C4428" s="188"/>
      <c r="D4428" s="203"/>
      <c r="E4428" s="203"/>
      <c r="F4428" s="203"/>
    </row>
    <row r="4429" spans="2:6" ht="15.75">
      <c r="B4429" s="188"/>
      <c r="C4429" s="188"/>
      <c r="D4429" s="203"/>
      <c r="E4429" s="203"/>
      <c r="F4429" s="203"/>
    </row>
    <row r="4430" spans="2:6" ht="15.75">
      <c r="B4430" s="188"/>
      <c r="C4430" s="188"/>
      <c r="D4430" s="203"/>
      <c r="E4430" s="203"/>
      <c r="F4430" s="203"/>
    </row>
    <row r="4431" spans="2:6" ht="15.75">
      <c r="B4431" s="188"/>
      <c r="C4431" s="188"/>
      <c r="D4431" s="203"/>
      <c r="E4431" s="203"/>
      <c r="F4431" s="203"/>
    </row>
    <row r="4432" spans="2:6" ht="15.75">
      <c r="B4432" s="188"/>
      <c r="C4432" s="188"/>
      <c r="D4432" s="203"/>
      <c r="E4432" s="203"/>
      <c r="F4432" s="203"/>
    </row>
    <row r="4433" spans="2:6" ht="15.75">
      <c r="B4433" s="188"/>
      <c r="C4433" s="188"/>
      <c r="D4433" s="203"/>
      <c r="E4433" s="203"/>
      <c r="F4433" s="203"/>
    </row>
    <row r="4434" spans="2:6" ht="15.75">
      <c r="B4434" s="188"/>
      <c r="C4434" s="188"/>
      <c r="D4434" s="203"/>
      <c r="E4434" s="203"/>
      <c r="F4434" s="203"/>
    </row>
    <row r="4435" spans="2:6" ht="15.75">
      <c r="B4435" s="188"/>
      <c r="C4435" s="188"/>
      <c r="D4435" s="203"/>
      <c r="E4435" s="203"/>
      <c r="F4435" s="203"/>
    </row>
    <row r="4436" spans="2:6" ht="15.75">
      <c r="B4436" s="188"/>
      <c r="C4436" s="188"/>
      <c r="D4436" s="203"/>
      <c r="E4436" s="203"/>
      <c r="F4436" s="203"/>
    </row>
    <row r="4437" spans="2:6" ht="15.75">
      <c r="B4437" s="188"/>
      <c r="C4437" s="188"/>
      <c r="D4437" s="203"/>
      <c r="E4437" s="203"/>
      <c r="F4437" s="203"/>
    </row>
    <row r="4438" spans="2:6" ht="15.75">
      <c r="B4438" s="188"/>
      <c r="C4438" s="188"/>
      <c r="D4438" s="203"/>
      <c r="E4438" s="203"/>
      <c r="F4438" s="203"/>
    </row>
    <row r="4439" spans="2:6" ht="15.75">
      <c r="B4439" s="188"/>
      <c r="C4439" s="188"/>
      <c r="D4439" s="203"/>
      <c r="E4439" s="203"/>
      <c r="F4439" s="203"/>
    </row>
    <row r="4440" spans="2:6" ht="15.75">
      <c r="B4440" s="188"/>
      <c r="C4440" s="188"/>
      <c r="D4440" s="203"/>
      <c r="E4440" s="203"/>
      <c r="F4440" s="203"/>
    </row>
    <row r="4441" spans="2:6" ht="15.75">
      <c r="B4441" s="188"/>
      <c r="C4441" s="188"/>
      <c r="D4441" s="203"/>
      <c r="E4441" s="203"/>
      <c r="F4441" s="203"/>
    </row>
    <row r="4442" spans="2:6" ht="15.75">
      <c r="B4442" s="188"/>
      <c r="C4442" s="188"/>
      <c r="D4442" s="203"/>
      <c r="E4442" s="203"/>
      <c r="F4442" s="203"/>
    </row>
    <row r="4443" spans="2:6" ht="15.75">
      <c r="B4443" s="188"/>
      <c r="C4443" s="188"/>
      <c r="D4443" s="203"/>
      <c r="E4443" s="203"/>
      <c r="F4443" s="203"/>
    </row>
    <row r="4444" spans="2:6" ht="15.75">
      <c r="B4444" s="188"/>
      <c r="C4444" s="188"/>
      <c r="D4444" s="203"/>
      <c r="E4444" s="203"/>
      <c r="F4444" s="203"/>
    </row>
    <row r="4445" spans="2:6" ht="15.75">
      <c r="B4445" s="188"/>
      <c r="C4445" s="188"/>
      <c r="D4445" s="203"/>
      <c r="E4445" s="203"/>
      <c r="F4445" s="203"/>
    </row>
    <row r="4446" spans="2:6" ht="15.75">
      <c r="B4446" s="188"/>
      <c r="C4446" s="188"/>
      <c r="D4446" s="203"/>
      <c r="E4446" s="203"/>
      <c r="F4446" s="203"/>
    </row>
    <row r="4447" spans="2:6" ht="15.75">
      <c r="B4447" s="188"/>
      <c r="C4447" s="188"/>
      <c r="D4447" s="203"/>
      <c r="E4447" s="203"/>
      <c r="F4447" s="203"/>
    </row>
    <row r="4448" spans="2:6" ht="15.75">
      <c r="B4448" s="188"/>
      <c r="C4448" s="188"/>
      <c r="D4448" s="203"/>
      <c r="E4448" s="203"/>
      <c r="F4448" s="203"/>
    </row>
    <row r="4449" spans="2:6" ht="15.75">
      <c r="B4449" s="188"/>
      <c r="C4449" s="188"/>
      <c r="D4449" s="203"/>
      <c r="E4449" s="203"/>
      <c r="F4449" s="203"/>
    </row>
    <row r="4450" spans="2:6" ht="15.75">
      <c r="B4450" s="188"/>
      <c r="C4450" s="188"/>
      <c r="D4450" s="203"/>
      <c r="E4450" s="203"/>
      <c r="F4450" s="203"/>
    </row>
    <row r="4451" spans="2:6" ht="15.75">
      <c r="B4451" s="188"/>
      <c r="C4451" s="188"/>
      <c r="D4451" s="203"/>
      <c r="E4451" s="203"/>
      <c r="F4451" s="203"/>
    </row>
    <row r="4452" spans="2:6" ht="15.75">
      <c r="B4452" s="188"/>
      <c r="C4452" s="188"/>
      <c r="D4452" s="203"/>
      <c r="E4452" s="203"/>
      <c r="F4452" s="203"/>
    </row>
    <row r="4453" spans="2:6" ht="15.75">
      <c r="B4453" s="188"/>
      <c r="C4453" s="188"/>
      <c r="D4453" s="203"/>
      <c r="E4453" s="203"/>
      <c r="F4453" s="203"/>
    </row>
    <row r="4454" spans="2:6" ht="15.75">
      <c r="B4454" s="188"/>
      <c r="C4454" s="188"/>
      <c r="D4454" s="203"/>
      <c r="E4454" s="203"/>
      <c r="F4454" s="203"/>
    </row>
    <row r="4455" spans="2:6" ht="15.75">
      <c r="B4455" s="188"/>
      <c r="C4455" s="188"/>
      <c r="D4455" s="203"/>
      <c r="E4455" s="203"/>
      <c r="F4455" s="203"/>
    </row>
    <row r="4456" spans="2:6" ht="15.75">
      <c r="B4456" s="188"/>
      <c r="C4456" s="188"/>
      <c r="D4456" s="203"/>
      <c r="E4456" s="203"/>
      <c r="F4456" s="203"/>
    </row>
    <row r="4457" spans="2:6" ht="15.75">
      <c r="B4457" s="188"/>
      <c r="C4457" s="188"/>
      <c r="D4457" s="203"/>
      <c r="E4457" s="203"/>
      <c r="F4457" s="203"/>
    </row>
    <row r="4458" spans="2:6" ht="15.75">
      <c r="B4458" s="188"/>
      <c r="C4458" s="188"/>
      <c r="D4458" s="203"/>
      <c r="E4458" s="203"/>
      <c r="F4458" s="203"/>
    </row>
    <row r="4459" spans="2:6" ht="15.75">
      <c r="B4459" s="188"/>
      <c r="C4459" s="188"/>
      <c r="D4459" s="203"/>
      <c r="E4459" s="203"/>
      <c r="F4459" s="203"/>
    </row>
    <row r="4460" spans="2:6" ht="15.75">
      <c r="B4460" s="188"/>
      <c r="C4460" s="188"/>
      <c r="D4460" s="203"/>
      <c r="E4460" s="203"/>
      <c r="F4460" s="203"/>
    </row>
    <row r="4461" spans="2:6" ht="15.75">
      <c r="B4461" s="188"/>
      <c r="C4461" s="188"/>
      <c r="D4461" s="203"/>
      <c r="E4461" s="203"/>
      <c r="F4461" s="203"/>
    </row>
    <row r="4462" spans="2:6" ht="15.75">
      <c r="B4462" s="188"/>
      <c r="C4462" s="188"/>
      <c r="D4462" s="203"/>
      <c r="E4462" s="203"/>
      <c r="F4462" s="203"/>
    </row>
    <row r="4463" spans="2:6" ht="15.75">
      <c r="B4463" s="188"/>
      <c r="C4463" s="188"/>
      <c r="D4463" s="203"/>
      <c r="E4463" s="203"/>
      <c r="F4463" s="203"/>
    </row>
    <row r="4464" spans="2:6" ht="15.75">
      <c r="B4464" s="188"/>
      <c r="C4464" s="188"/>
      <c r="D4464" s="203"/>
      <c r="E4464" s="203"/>
      <c r="F4464" s="203"/>
    </row>
    <row r="4465" spans="2:6" ht="15.75">
      <c r="B4465" s="188"/>
      <c r="C4465" s="188"/>
      <c r="D4465" s="203"/>
      <c r="E4465" s="203"/>
      <c r="F4465" s="203"/>
    </row>
    <row r="4466" spans="2:6" ht="15.75">
      <c r="B4466" s="188"/>
      <c r="C4466" s="188"/>
      <c r="D4466" s="203"/>
      <c r="E4466" s="203"/>
      <c r="F4466" s="203"/>
    </row>
    <row r="4467" spans="2:6" ht="15.75">
      <c r="B4467" s="188"/>
      <c r="C4467" s="188"/>
      <c r="D4467" s="203"/>
      <c r="E4467" s="203"/>
      <c r="F4467" s="203"/>
    </row>
    <row r="4468" spans="2:6" ht="15.75">
      <c r="B4468" s="188"/>
      <c r="C4468" s="188"/>
      <c r="D4468" s="203"/>
      <c r="E4468" s="203"/>
      <c r="F4468" s="203"/>
    </row>
    <row r="4469" spans="2:6" ht="15.75">
      <c r="B4469" s="188"/>
      <c r="C4469" s="188"/>
      <c r="D4469" s="203"/>
      <c r="E4469" s="203"/>
      <c r="F4469" s="203"/>
    </row>
    <row r="4470" spans="2:6" ht="15.75">
      <c r="B4470" s="188"/>
      <c r="C4470" s="188"/>
      <c r="D4470" s="203"/>
      <c r="E4470" s="203"/>
      <c r="F4470" s="203"/>
    </row>
    <row r="4471" spans="2:6" ht="15.75">
      <c r="B4471" s="188"/>
      <c r="C4471" s="188"/>
      <c r="D4471" s="203"/>
      <c r="E4471" s="203"/>
      <c r="F4471" s="203"/>
    </row>
    <row r="4472" spans="2:6" ht="15.75">
      <c r="B4472" s="188"/>
      <c r="C4472" s="188"/>
      <c r="D4472" s="203"/>
      <c r="E4472" s="203"/>
      <c r="F4472" s="203"/>
    </row>
    <row r="4473" spans="2:6" ht="15.75">
      <c r="B4473" s="188"/>
      <c r="C4473" s="188"/>
      <c r="D4473" s="203"/>
      <c r="E4473" s="203"/>
      <c r="F4473" s="203"/>
    </row>
    <row r="4474" spans="2:6" ht="15.75">
      <c r="B4474" s="188"/>
      <c r="C4474" s="188"/>
      <c r="D4474" s="203"/>
      <c r="E4474" s="203"/>
      <c r="F4474" s="203"/>
    </row>
    <row r="4475" spans="2:6" ht="15.75">
      <c r="B4475" s="188"/>
      <c r="C4475" s="188"/>
      <c r="D4475" s="203"/>
      <c r="E4475" s="203"/>
      <c r="F4475" s="203"/>
    </row>
    <row r="4476" spans="2:6" ht="15.75">
      <c r="B4476" s="188"/>
      <c r="C4476" s="188"/>
      <c r="D4476" s="203"/>
      <c r="E4476" s="203"/>
      <c r="F4476" s="203"/>
    </row>
    <row r="4477" spans="2:6" ht="15.75">
      <c r="B4477" s="188"/>
      <c r="C4477" s="188"/>
      <c r="D4477" s="203"/>
      <c r="E4477" s="203"/>
      <c r="F4477" s="203"/>
    </row>
    <row r="4478" spans="2:6" ht="15.75">
      <c r="B4478" s="188"/>
      <c r="C4478" s="188"/>
      <c r="D4478" s="203"/>
      <c r="E4478" s="203"/>
      <c r="F4478" s="203"/>
    </row>
    <row r="4479" spans="2:6" ht="15.75">
      <c r="B4479" s="188"/>
      <c r="C4479" s="188"/>
      <c r="D4479" s="203"/>
      <c r="E4479" s="203"/>
      <c r="F4479" s="203"/>
    </row>
    <row r="4480" spans="2:6" ht="15.75">
      <c r="B4480" s="188"/>
      <c r="C4480" s="188"/>
      <c r="D4480" s="203"/>
      <c r="E4480" s="203"/>
      <c r="F4480" s="203"/>
    </row>
    <row r="4481" spans="2:6" ht="15.75">
      <c r="B4481" s="188"/>
      <c r="C4481" s="188"/>
      <c r="D4481" s="203"/>
      <c r="E4481" s="203"/>
      <c r="F4481" s="203"/>
    </row>
    <row r="4482" spans="2:6" ht="15.75">
      <c r="B4482" s="188"/>
      <c r="C4482" s="188"/>
      <c r="D4482" s="203"/>
      <c r="E4482" s="203"/>
      <c r="F4482" s="203"/>
    </row>
    <row r="4483" spans="2:6" ht="15.75">
      <c r="B4483" s="188"/>
      <c r="C4483" s="188"/>
      <c r="D4483" s="203"/>
      <c r="E4483" s="203"/>
      <c r="F4483" s="203"/>
    </row>
    <row r="4484" spans="2:6" ht="15.75">
      <c r="B4484" s="188"/>
      <c r="C4484" s="188"/>
      <c r="D4484" s="203"/>
      <c r="E4484" s="203"/>
      <c r="F4484" s="203"/>
    </row>
    <row r="4485" spans="2:6" ht="15.75">
      <c r="B4485" s="188"/>
      <c r="C4485" s="188"/>
      <c r="D4485" s="203"/>
      <c r="E4485" s="203"/>
      <c r="F4485" s="203"/>
    </row>
    <row r="4486" spans="2:6" ht="15.75">
      <c r="B4486" s="188"/>
      <c r="C4486" s="188"/>
      <c r="D4486" s="203"/>
      <c r="E4486" s="203"/>
      <c r="F4486" s="203"/>
    </row>
    <row r="4487" spans="2:6" ht="15.75">
      <c r="B4487" s="188"/>
      <c r="C4487" s="188"/>
      <c r="D4487" s="203"/>
      <c r="E4487" s="203"/>
      <c r="F4487" s="203"/>
    </row>
    <row r="4488" spans="2:6" ht="15.75">
      <c r="B4488" s="188"/>
      <c r="C4488" s="188"/>
      <c r="D4488" s="203"/>
      <c r="E4488" s="203"/>
      <c r="F4488" s="203"/>
    </row>
    <row r="4489" spans="2:6" ht="15.75">
      <c r="B4489" s="188"/>
      <c r="C4489" s="188"/>
      <c r="D4489" s="203"/>
      <c r="E4489" s="203"/>
      <c r="F4489" s="203"/>
    </row>
    <row r="4490" spans="2:6" ht="15.75">
      <c r="B4490" s="188"/>
      <c r="C4490" s="188"/>
      <c r="D4490" s="203"/>
      <c r="E4490" s="203"/>
      <c r="F4490" s="203"/>
    </row>
    <row r="4491" spans="2:6" ht="15.75">
      <c r="B4491" s="188"/>
      <c r="C4491" s="188"/>
      <c r="D4491" s="203"/>
      <c r="E4491" s="203"/>
      <c r="F4491" s="203"/>
    </row>
    <row r="4492" spans="2:6" ht="15.75">
      <c r="B4492" s="188"/>
      <c r="C4492" s="188"/>
      <c r="D4492" s="203"/>
      <c r="E4492" s="203"/>
      <c r="F4492" s="203"/>
    </row>
    <row r="4493" spans="2:6" ht="15.75">
      <c r="B4493" s="188"/>
      <c r="C4493" s="188"/>
      <c r="D4493" s="203"/>
      <c r="E4493" s="203"/>
      <c r="F4493" s="203"/>
    </row>
    <row r="4494" spans="2:6" ht="15.75">
      <c r="B4494" s="188"/>
      <c r="C4494" s="188"/>
      <c r="D4494" s="203"/>
      <c r="E4494" s="203"/>
      <c r="F4494" s="203"/>
    </row>
    <row r="4495" spans="2:6" ht="15.75">
      <c r="B4495" s="188"/>
      <c r="C4495" s="188"/>
      <c r="D4495" s="203"/>
      <c r="E4495" s="203"/>
      <c r="F4495" s="203"/>
    </row>
    <row r="4496" spans="2:6" ht="15.75">
      <c r="B4496" s="188"/>
      <c r="C4496" s="188"/>
      <c r="D4496" s="203"/>
      <c r="E4496" s="203"/>
      <c r="F4496" s="203"/>
    </row>
    <row r="4497" spans="2:6" ht="15.75">
      <c r="B4497" s="188"/>
      <c r="C4497" s="188"/>
      <c r="D4497" s="203"/>
      <c r="E4497" s="203"/>
      <c r="F4497" s="203"/>
    </row>
    <row r="4498" spans="2:6" ht="15.75">
      <c r="B4498" s="188"/>
      <c r="C4498" s="188"/>
      <c r="D4498" s="203"/>
      <c r="E4498" s="203"/>
      <c r="F4498" s="203"/>
    </row>
    <row r="4499" spans="2:6" ht="15.75">
      <c r="B4499" s="188"/>
      <c r="C4499" s="188"/>
      <c r="D4499" s="203"/>
      <c r="E4499" s="203"/>
      <c r="F4499" s="203"/>
    </row>
    <row r="4500" spans="2:6" ht="15.75">
      <c r="B4500" s="188"/>
      <c r="C4500" s="188"/>
      <c r="D4500" s="203"/>
      <c r="E4500" s="203"/>
      <c r="F4500" s="203"/>
    </row>
    <row r="4501" spans="2:6" ht="15.75">
      <c r="B4501" s="188"/>
      <c r="C4501" s="188"/>
      <c r="D4501" s="203"/>
      <c r="E4501" s="203"/>
      <c r="F4501" s="203"/>
    </row>
    <row r="4502" spans="2:6" ht="15.75">
      <c r="B4502" s="188"/>
      <c r="C4502" s="188"/>
      <c r="D4502" s="203"/>
      <c r="E4502" s="203"/>
      <c r="F4502" s="203"/>
    </row>
    <row r="4503" spans="2:6" ht="15.75">
      <c r="B4503" s="188"/>
      <c r="C4503" s="188"/>
      <c r="D4503" s="203"/>
      <c r="E4503" s="203"/>
      <c r="F4503" s="203"/>
    </row>
    <row r="4504" spans="2:6" ht="15.75">
      <c r="B4504" s="188"/>
      <c r="C4504" s="188"/>
      <c r="D4504" s="203"/>
      <c r="E4504" s="203"/>
      <c r="F4504" s="203"/>
    </row>
    <row r="4505" spans="2:6" ht="15.75">
      <c r="B4505" s="188"/>
      <c r="C4505" s="188"/>
      <c r="D4505" s="203"/>
      <c r="E4505" s="203"/>
      <c r="F4505" s="203"/>
    </row>
    <row r="4506" spans="2:6" ht="15.75">
      <c r="B4506" s="188"/>
      <c r="C4506" s="188"/>
      <c r="D4506" s="203"/>
      <c r="E4506" s="203"/>
      <c r="F4506" s="203"/>
    </row>
    <row r="4507" spans="2:6" ht="15.75">
      <c r="B4507" s="188"/>
      <c r="C4507" s="188"/>
      <c r="D4507" s="203"/>
      <c r="E4507" s="203"/>
      <c r="F4507" s="203"/>
    </row>
    <row r="4508" spans="2:6" ht="15.75">
      <c r="B4508" s="188"/>
      <c r="C4508" s="188"/>
      <c r="D4508" s="203"/>
      <c r="E4508" s="203"/>
      <c r="F4508" s="203"/>
    </row>
    <row r="4509" spans="2:6" ht="15.75">
      <c r="B4509" s="188"/>
      <c r="C4509" s="188"/>
      <c r="D4509" s="203"/>
      <c r="E4509" s="203"/>
      <c r="F4509" s="203"/>
    </row>
    <row r="4510" spans="2:6" ht="15.75">
      <c r="B4510" s="188"/>
      <c r="C4510" s="188"/>
      <c r="D4510" s="203"/>
      <c r="E4510" s="203"/>
      <c r="F4510" s="203"/>
    </row>
    <row r="4511" spans="2:6" ht="15.75">
      <c r="B4511" s="188"/>
      <c r="C4511" s="188"/>
      <c r="D4511" s="203"/>
      <c r="E4511" s="203"/>
      <c r="F4511" s="203"/>
    </row>
    <row r="4512" spans="2:6" ht="15.75">
      <c r="B4512" s="188"/>
      <c r="C4512" s="188"/>
      <c r="D4512" s="203"/>
      <c r="E4512" s="203"/>
      <c r="F4512" s="203"/>
    </row>
    <row r="4513" spans="2:6" ht="15.75">
      <c r="B4513" s="188"/>
      <c r="C4513" s="188"/>
      <c r="D4513" s="203"/>
      <c r="E4513" s="203"/>
      <c r="F4513" s="203"/>
    </row>
    <row r="4514" spans="2:6" ht="15.75">
      <c r="B4514" s="188"/>
      <c r="C4514" s="188"/>
      <c r="D4514" s="203"/>
      <c r="E4514" s="203"/>
      <c r="F4514" s="203"/>
    </row>
    <row r="4515" spans="2:6" ht="15.75">
      <c r="B4515" s="188"/>
      <c r="C4515" s="188"/>
      <c r="D4515" s="203"/>
      <c r="E4515" s="203"/>
      <c r="F4515" s="203"/>
    </row>
    <row r="4516" spans="2:6" ht="15.75">
      <c r="B4516" s="188"/>
      <c r="C4516" s="188"/>
      <c r="D4516" s="203"/>
      <c r="E4516" s="203"/>
      <c r="F4516" s="203"/>
    </row>
    <row r="4517" spans="2:6" ht="15.75">
      <c r="B4517" s="188"/>
      <c r="C4517" s="188"/>
      <c r="D4517" s="203"/>
      <c r="E4517" s="203"/>
      <c r="F4517" s="203"/>
    </row>
    <row r="4518" spans="2:6" ht="15.75">
      <c r="B4518" s="188"/>
      <c r="C4518" s="188"/>
      <c r="D4518" s="203"/>
      <c r="E4518" s="203"/>
      <c r="F4518" s="203"/>
    </row>
    <row r="4519" spans="2:6" ht="15.75">
      <c r="B4519" s="188"/>
      <c r="C4519" s="188"/>
      <c r="D4519" s="203"/>
      <c r="E4519" s="203"/>
      <c r="F4519" s="203"/>
    </row>
    <row r="4520" spans="2:6" ht="15.75">
      <c r="B4520" s="188"/>
      <c r="C4520" s="188"/>
      <c r="D4520" s="203"/>
      <c r="E4520" s="203"/>
      <c r="F4520" s="203"/>
    </row>
    <row r="4521" spans="2:6" ht="15.75">
      <c r="B4521" s="188"/>
      <c r="C4521" s="188"/>
      <c r="D4521" s="203"/>
      <c r="E4521" s="203"/>
      <c r="F4521" s="203"/>
    </row>
    <row r="4522" spans="2:6" ht="15.75">
      <c r="B4522" s="188"/>
      <c r="C4522" s="188"/>
      <c r="D4522" s="203"/>
      <c r="E4522" s="203"/>
      <c r="F4522" s="203"/>
    </row>
    <row r="4523" spans="2:6" ht="15.75">
      <c r="B4523" s="188"/>
      <c r="C4523" s="188"/>
      <c r="D4523" s="203"/>
      <c r="E4523" s="203"/>
      <c r="F4523" s="203"/>
    </row>
    <row r="4524" spans="2:6" ht="15.75">
      <c r="B4524" s="188"/>
      <c r="C4524" s="188"/>
      <c r="D4524" s="203"/>
      <c r="E4524" s="203"/>
      <c r="F4524" s="203"/>
    </row>
    <row r="4525" spans="2:6" ht="15.75">
      <c r="B4525" s="188"/>
      <c r="C4525" s="188"/>
      <c r="D4525" s="203"/>
      <c r="E4525" s="203"/>
      <c r="F4525" s="203"/>
    </row>
    <row r="4526" spans="2:6" ht="15.75">
      <c r="B4526" s="188"/>
      <c r="C4526" s="188"/>
      <c r="D4526" s="203"/>
      <c r="E4526" s="203"/>
      <c r="F4526" s="203"/>
    </row>
    <row r="4527" spans="2:6" ht="15.75">
      <c r="B4527" s="188"/>
      <c r="C4527" s="188"/>
      <c r="D4527" s="203"/>
      <c r="E4527" s="203"/>
      <c r="F4527" s="203"/>
    </row>
    <row r="4528" spans="2:6" ht="15.75">
      <c r="B4528" s="188"/>
      <c r="C4528" s="188"/>
      <c r="D4528" s="203"/>
      <c r="E4528" s="203"/>
      <c r="F4528" s="203"/>
    </row>
    <row r="4529" spans="2:6" ht="15.75">
      <c r="B4529" s="188"/>
      <c r="C4529" s="188"/>
      <c r="D4529" s="203"/>
      <c r="E4529" s="203"/>
      <c r="F4529" s="203"/>
    </row>
    <row r="4530" spans="2:6" ht="15.75">
      <c r="B4530" s="188"/>
      <c r="C4530" s="188"/>
      <c r="D4530" s="203"/>
      <c r="E4530" s="203"/>
      <c r="F4530" s="203"/>
    </row>
    <row r="4531" spans="2:6" ht="15.75">
      <c r="B4531" s="188"/>
      <c r="C4531" s="188"/>
      <c r="D4531" s="203"/>
      <c r="E4531" s="203"/>
      <c r="F4531" s="203"/>
    </row>
    <row r="4532" spans="2:6" ht="15.75">
      <c r="B4532" s="188"/>
      <c r="C4532" s="188"/>
      <c r="D4532" s="203"/>
      <c r="E4532" s="203"/>
      <c r="F4532" s="203"/>
    </row>
    <row r="4533" spans="2:6" ht="15.75">
      <c r="B4533" s="188"/>
      <c r="C4533" s="188"/>
      <c r="D4533" s="203"/>
      <c r="E4533" s="203"/>
      <c r="F4533" s="203"/>
    </row>
    <row r="4534" spans="2:6" ht="15.75">
      <c r="B4534" s="188"/>
      <c r="C4534" s="188"/>
      <c r="D4534" s="203"/>
      <c r="E4534" s="203"/>
      <c r="F4534" s="203"/>
    </row>
    <row r="4535" spans="2:6" ht="15.75">
      <c r="B4535" s="188"/>
      <c r="C4535" s="188"/>
      <c r="D4535" s="203"/>
      <c r="E4535" s="203"/>
      <c r="F4535" s="203"/>
    </row>
    <row r="4536" spans="2:6" ht="15.75">
      <c r="B4536" s="188"/>
      <c r="C4536" s="188"/>
      <c r="D4536" s="203"/>
      <c r="E4536" s="203"/>
      <c r="F4536" s="203"/>
    </row>
    <row r="4537" spans="2:6" ht="15.75">
      <c r="B4537" s="188"/>
      <c r="C4537" s="188"/>
      <c r="D4537" s="203"/>
      <c r="E4537" s="203"/>
      <c r="F4537" s="203"/>
    </row>
    <row r="4538" spans="2:6" ht="15.75">
      <c r="B4538" s="188"/>
      <c r="C4538" s="188"/>
      <c r="D4538" s="203"/>
      <c r="E4538" s="203"/>
      <c r="F4538" s="203"/>
    </row>
    <row r="4539" spans="2:6" ht="15.75">
      <c r="B4539" s="188"/>
      <c r="C4539" s="188"/>
      <c r="D4539" s="203"/>
      <c r="E4539" s="203"/>
      <c r="F4539" s="203"/>
    </row>
    <row r="4540" spans="2:6" ht="15.75">
      <c r="B4540" s="188"/>
      <c r="C4540" s="188"/>
      <c r="D4540" s="203"/>
      <c r="E4540" s="203"/>
      <c r="F4540" s="203"/>
    </row>
    <row r="4541" spans="2:6" ht="15.75">
      <c r="B4541" s="188"/>
      <c r="C4541" s="188"/>
      <c r="D4541" s="203"/>
      <c r="E4541" s="203"/>
      <c r="F4541" s="203"/>
    </row>
    <row r="4542" spans="2:6" ht="15.75">
      <c r="B4542" s="188"/>
      <c r="C4542" s="188"/>
      <c r="D4542" s="203"/>
      <c r="E4542" s="203"/>
      <c r="F4542" s="203"/>
    </row>
    <row r="4543" spans="2:6" ht="15.75">
      <c r="B4543" s="188"/>
      <c r="C4543" s="188"/>
      <c r="D4543" s="203"/>
      <c r="E4543" s="203"/>
      <c r="F4543" s="203"/>
    </row>
    <row r="4544" spans="2:6" ht="15.75">
      <c r="B4544" s="188"/>
      <c r="C4544" s="188"/>
      <c r="D4544" s="203"/>
      <c r="E4544" s="203"/>
      <c r="F4544" s="203"/>
    </row>
    <row r="4545" spans="2:6" ht="15.75">
      <c r="B4545" s="188"/>
      <c r="C4545" s="188"/>
      <c r="D4545" s="203"/>
      <c r="E4545" s="203"/>
      <c r="F4545" s="203"/>
    </row>
    <row r="4546" spans="2:6" ht="15.75">
      <c r="B4546" s="188"/>
      <c r="C4546" s="188"/>
      <c r="D4546" s="203"/>
      <c r="E4546" s="203"/>
      <c r="F4546" s="203"/>
    </row>
    <row r="4547" spans="2:6" ht="15.75">
      <c r="B4547" s="188"/>
      <c r="C4547" s="188"/>
      <c r="D4547" s="203"/>
      <c r="E4547" s="203"/>
      <c r="F4547" s="203"/>
    </row>
    <row r="4548" spans="2:6" ht="15.75">
      <c r="B4548" s="188"/>
      <c r="C4548" s="188"/>
      <c r="D4548" s="203"/>
      <c r="E4548" s="203"/>
      <c r="F4548" s="203"/>
    </row>
    <row r="4549" spans="2:6" ht="15.75">
      <c r="B4549" s="188"/>
      <c r="C4549" s="188"/>
      <c r="D4549" s="203"/>
      <c r="E4549" s="203"/>
      <c r="F4549" s="203"/>
    </row>
    <row r="4550" spans="2:6" ht="15.75">
      <c r="B4550" s="188"/>
      <c r="C4550" s="188"/>
      <c r="D4550" s="203"/>
      <c r="E4550" s="203"/>
      <c r="F4550" s="203"/>
    </row>
    <row r="4551" spans="2:6" ht="15.75">
      <c r="B4551" s="188"/>
      <c r="C4551" s="188"/>
      <c r="D4551" s="203"/>
      <c r="E4551" s="203"/>
      <c r="F4551" s="203"/>
    </row>
    <row r="4552" spans="2:6" ht="15.75">
      <c r="B4552" s="188"/>
      <c r="C4552" s="188"/>
      <c r="D4552" s="203"/>
      <c r="E4552" s="203"/>
      <c r="F4552" s="203"/>
    </row>
    <row r="4553" spans="2:6" ht="15.75">
      <c r="B4553" s="188"/>
      <c r="C4553" s="188"/>
      <c r="D4553" s="203"/>
      <c r="E4553" s="203"/>
      <c r="F4553" s="203"/>
    </row>
    <row r="4554" spans="2:6" ht="15.75">
      <c r="B4554" s="188"/>
      <c r="C4554" s="188"/>
      <c r="D4554" s="203"/>
      <c r="E4554" s="203"/>
      <c r="F4554" s="203"/>
    </row>
    <row r="4555" spans="2:6" ht="15.75">
      <c r="B4555" s="188"/>
      <c r="C4555" s="188"/>
      <c r="D4555" s="203"/>
      <c r="E4555" s="203"/>
      <c r="F4555" s="203"/>
    </row>
    <row r="4556" spans="2:6" ht="15.75">
      <c r="B4556" s="188"/>
      <c r="C4556" s="188"/>
      <c r="D4556" s="203"/>
      <c r="E4556" s="203"/>
      <c r="F4556" s="203"/>
    </row>
    <row r="4557" spans="2:6" ht="15.75">
      <c r="B4557" s="188"/>
      <c r="C4557" s="188"/>
      <c r="D4557" s="203"/>
      <c r="E4557" s="203"/>
      <c r="F4557" s="203"/>
    </row>
    <row r="4558" spans="2:6" ht="15.75">
      <c r="B4558" s="188"/>
      <c r="C4558" s="188"/>
      <c r="D4558" s="203"/>
      <c r="E4558" s="203"/>
      <c r="F4558" s="203"/>
    </row>
    <row r="4559" spans="2:6" ht="15.75">
      <c r="B4559" s="188"/>
      <c r="C4559" s="188"/>
      <c r="D4559" s="203"/>
      <c r="E4559" s="203"/>
      <c r="F4559" s="203"/>
    </row>
    <row r="4560" spans="2:6" ht="15.75">
      <c r="B4560" s="188"/>
      <c r="C4560" s="188"/>
      <c r="D4560" s="203"/>
      <c r="E4560" s="203"/>
      <c r="F4560" s="203"/>
    </row>
    <row r="4561" spans="2:6" ht="15.75">
      <c r="B4561" s="188"/>
      <c r="C4561" s="188"/>
      <c r="D4561" s="203"/>
      <c r="E4561" s="203"/>
      <c r="F4561" s="203"/>
    </row>
    <row r="4562" spans="2:6" ht="15.75">
      <c r="B4562" s="188"/>
      <c r="C4562" s="188"/>
      <c r="D4562" s="203"/>
      <c r="E4562" s="203"/>
      <c r="F4562" s="203"/>
    </row>
    <row r="4563" spans="2:6" ht="15.75">
      <c r="B4563" s="188"/>
      <c r="C4563" s="188"/>
      <c r="D4563" s="203"/>
      <c r="E4563" s="203"/>
      <c r="F4563" s="203"/>
    </row>
    <row r="4564" spans="2:6" ht="15.75">
      <c r="B4564" s="188"/>
      <c r="C4564" s="188"/>
      <c r="D4564" s="203"/>
      <c r="E4564" s="203"/>
      <c r="F4564" s="203"/>
    </row>
    <row r="4565" spans="2:6" ht="15.75">
      <c r="B4565" s="188"/>
      <c r="C4565" s="188"/>
      <c r="D4565" s="203"/>
      <c r="E4565" s="203"/>
      <c r="F4565" s="203"/>
    </row>
    <row r="4566" spans="2:6" ht="15.75">
      <c r="B4566" s="188"/>
      <c r="C4566" s="188"/>
      <c r="D4566" s="203"/>
      <c r="E4566" s="203"/>
      <c r="F4566" s="203"/>
    </row>
    <row r="4567" spans="2:6" ht="15.75">
      <c r="B4567" s="188"/>
      <c r="C4567" s="188"/>
      <c r="D4567" s="203"/>
      <c r="E4567" s="203"/>
      <c r="F4567" s="203"/>
    </row>
    <row r="4568" spans="2:6" ht="15.75">
      <c r="B4568" s="188"/>
      <c r="C4568" s="188"/>
      <c r="D4568" s="203"/>
      <c r="E4568" s="203"/>
      <c r="F4568" s="203"/>
    </row>
    <row r="4569" spans="2:6" ht="15.75">
      <c r="B4569" s="188"/>
      <c r="C4569" s="188"/>
      <c r="D4569" s="203"/>
      <c r="E4569" s="203"/>
      <c r="F4569" s="203"/>
    </row>
    <row r="4570" spans="2:6" ht="15.75">
      <c r="B4570" s="188"/>
      <c r="C4570" s="188"/>
      <c r="D4570" s="203"/>
      <c r="E4570" s="203"/>
      <c r="F4570" s="203"/>
    </row>
    <row r="4571" spans="2:6" ht="15.75">
      <c r="B4571" s="188"/>
      <c r="C4571" s="188"/>
      <c r="D4571" s="203"/>
      <c r="E4571" s="203"/>
      <c r="F4571" s="203"/>
    </row>
    <row r="4572" spans="2:6" ht="15.75">
      <c r="B4572" s="188"/>
      <c r="C4572" s="188"/>
      <c r="D4572" s="203"/>
      <c r="E4572" s="203"/>
      <c r="F4572" s="203"/>
    </row>
    <row r="4573" spans="2:6" ht="15.75">
      <c r="B4573" s="188"/>
      <c r="C4573" s="188"/>
      <c r="D4573" s="203"/>
      <c r="E4573" s="203"/>
      <c r="F4573" s="203"/>
    </row>
    <row r="4574" spans="2:6" ht="15.75">
      <c r="B4574" s="188"/>
      <c r="C4574" s="188"/>
      <c r="D4574" s="203"/>
      <c r="E4574" s="203"/>
      <c r="F4574" s="203"/>
    </row>
    <row r="4575" spans="2:6" ht="15.75">
      <c r="B4575" s="188"/>
      <c r="C4575" s="188"/>
      <c r="D4575" s="203"/>
      <c r="E4575" s="203"/>
      <c r="F4575" s="203"/>
    </row>
    <row r="4576" spans="2:6" ht="15.75">
      <c r="B4576" s="188"/>
      <c r="C4576" s="188"/>
      <c r="D4576" s="203"/>
      <c r="E4576" s="203"/>
      <c r="F4576" s="203"/>
    </row>
    <row r="4577" spans="2:6" ht="15.75">
      <c r="B4577" s="188"/>
      <c r="C4577" s="188"/>
      <c r="D4577" s="203"/>
      <c r="E4577" s="203"/>
      <c r="F4577" s="203"/>
    </row>
    <row r="4578" spans="2:6" ht="15.75">
      <c r="B4578" s="188"/>
      <c r="C4578" s="188"/>
      <c r="D4578" s="203"/>
      <c r="E4578" s="203"/>
      <c r="F4578" s="203"/>
    </row>
    <row r="4579" spans="2:6" ht="15.75">
      <c r="B4579" s="188"/>
      <c r="C4579" s="188"/>
      <c r="D4579" s="203"/>
      <c r="E4579" s="203"/>
      <c r="F4579" s="203"/>
    </row>
    <row r="4580" spans="2:6" ht="15.75">
      <c r="B4580" s="188"/>
      <c r="C4580" s="188"/>
      <c r="D4580" s="203"/>
      <c r="E4580" s="203"/>
      <c r="F4580" s="203"/>
    </row>
    <row r="4581" spans="2:6" ht="15.75">
      <c r="B4581" s="188"/>
      <c r="C4581" s="188"/>
      <c r="D4581" s="203"/>
      <c r="E4581" s="203"/>
      <c r="F4581" s="203"/>
    </row>
    <row r="4582" spans="2:6" ht="15.75">
      <c r="B4582" s="188"/>
      <c r="C4582" s="188"/>
      <c r="D4582" s="203"/>
      <c r="E4582" s="203"/>
      <c r="F4582" s="203"/>
    </row>
    <row r="4583" spans="2:6" ht="15.75">
      <c r="B4583" s="188"/>
      <c r="C4583" s="188"/>
      <c r="D4583" s="203"/>
      <c r="E4583" s="203"/>
      <c r="F4583" s="203"/>
    </row>
    <row r="4584" spans="2:6" ht="15.75">
      <c r="B4584" s="188"/>
      <c r="C4584" s="188"/>
      <c r="D4584" s="203"/>
      <c r="E4584" s="203"/>
      <c r="F4584" s="203"/>
    </row>
    <row r="4585" spans="2:6" ht="15.75">
      <c r="B4585" s="188"/>
      <c r="C4585" s="188"/>
      <c r="D4585" s="203"/>
      <c r="E4585" s="203"/>
      <c r="F4585" s="203"/>
    </row>
    <row r="4586" spans="2:6" ht="15.75">
      <c r="B4586" s="188"/>
      <c r="C4586" s="188"/>
      <c r="D4586" s="203"/>
      <c r="E4586" s="203"/>
      <c r="F4586" s="203"/>
    </row>
    <row r="4587" spans="2:6" ht="15.75">
      <c r="B4587" s="188"/>
      <c r="C4587" s="188"/>
      <c r="D4587" s="203"/>
      <c r="E4587" s="203"/>
      <c r="F4587" s="203"/>
    </row>
    <row r="4588" spans="2:6" ht="15.75">
      <c r="B4588" s="188"/>
      <c r="C4588" s="188"/>
      <c r="D4588" s="203"/>
      <c r="E4588" s="203"/>
      <c r="F4588" s="203"/>
    </row>
    <row r="4589" spans="2:6" ht="15.75">
      <c r="B4589" s="188"/>
      <c r="C4589" s="188"/>
      <c r="D4589" s="203"/>
      <c r="E4589" s="203"/>
      <c r="F4589" s="203"/>
    </row>
    <row r="4590" spans="2:6" ht="15.75">
      <c r="B4590" s="188"/>
      <c r="C4590" s="188"/>
      <c r="D4590" s="203"/>
      <c r="E4590" s="203"/>
      <c r="F4590" s="203"/>
    </row>
    <row r="4591" spans="2:6" ht="15.75">
      <c r="B4591" s="188"/>
      <c r="C4591" s="188"/>
      <c r="D4591" s="203"/>
      <c r="E4591" s="203"/>
      <c r="F4591" s="203"/>
    </row>
    <row r="4592" spans="2:6" ht="15.75">
      <c r="B4592" s="188"/>
      <c r="C4592" s="188"/>
      <c r="D4592" s="203"/>
      <c r="E4592" s="203"/>
      <c r="F4592" s="203"/>
    </row>
    <row r="4593" spans="2:6" ht="15.75">
      <c r="B4593" s="188"/>
      <c r="C4593" s="188"/>
      <c r="D4593" s="203"/>
      <c r="E4593" s="203"/>
      <c r="F4593" s="203"/>
    </row>
    <row r="4594" spans="2:6" ht="15.75">
      <c r="B4594" s="188"/>
      <c r="C4594" s="188"/>
      <c r="D4594" s="203"/>
      <c r="E4594" s="203"/>
      <c r="F4594" s="203"/>
    </row>
    <row r="4595" spans="2:6" ht="15.75">
      <c r="B4595" s="188"/>
      <c r="C4595" s="188"/>
      <c r="D4595" s="203"/>
      <c r="E4595" s="203"/>
      <c r="F4595" s="203"/>
    </row>
    <row r="4596" spans="2:6" ht="15.75">
      <c r="B4596" s="188"/>
      <c r="C4596" s="188"/>
      <c r="D4596" s="203"/>
      <c r="E4596" s="203"/>
      <c r="F4596" s="203"/>
    </row>
    <row r="4597" spans="2:6" ht="15.75">
      <c r="B4597" s="188"/>
      <c r="C4597" s="188"/>
      <c r="D4597" s="203"/>
      <c r="E4597" s="203"/>
      <c r="F4597" s="203"/>
    </row>
    <row r="4598" spans="2:6" ht="15.75">
      <c r="B4598" s="188"/>
      <c r="C4598" s="188"/>
      <c r="D4598" s="203"/>
      <c r="E4598" s="203"/>
      <c r="F4598" s="203"/>
    </row>
    <row r="4599" spans="2:6" ht="15.75">
      <c r="B4599" s="188"/>
      <c r="C4599" s="188"/>
      <c r="D4599" s="203"/>
      <c r="E4599" s="203"/>
      <c r="F4599" s="203"/>
    </row>
    <row r="4600" spans="2:6" ht="15.75">
      <c r="B4600" s="188"/>
      <c r="C4600" s="188"/>
      <c r="D4600" s="203"/>
      <c r="E4600" s="203"/>
      <c r="F4600" s="203"/>
    </row>
    <row r="4601" spans="2:6" ht="15.75">
      <c r="B4601" s="188"/>
      <c r="C4601" s="188"/>
      <c r="D4601" s="203"/>
      <c r="E4601" s="203"/>
      <c r="F4601" s="203"/>
    </row>
    <row r="4602" spans="2:6" ht="15.75">
      <c r="B4602" s="188"/>
      <c r="C4602" s="188"/>
      <c r="D4602" s="203"/>
      <c r="E4602" s="203"/>
      <c r="F4602" s="203"/>
    </row>
    <row r="4603" spans="2:6" ht="15.75">
      <c r="B4603" s="188"/>
      <c r="C4603" s="188"/>
      <c r="D4603" s="203"/>
      <c r="E4603" s="203"/>
      <c r="F4603" s="203"/>
    </row>
    <row r="4604" spans="2:6" ht="15.75">
      <c r="B4604" s="188"/>
      <c r="C4604" s="188"/>
      <c r="D4604" s="203"/>
      <c r="E4604" s="203"/>
      <c r="F4604" s="203"/>
    </row>
    <row r="4605" spans="2:6" ht="15.75">
      <c r="B4605" s="188"/>
      <c r="C4605" s="188"/>
      <c r="D4605" s="203"/>
      <c r="E4605" s="203"/>
      <c r="F4605" s="203"/>
    </row>
    <row r="4606" spans="2:6" ht="15.75">
      <c r="B4606" s="188"/>
      <c r="C4606" s="188"/>
      <c r="D4606" s="203"/>
      <c r="E4606" s="203"/>
      <c r="F4606" s="203"/>
    </row>
    <row r="4607" spans="2:6" ht="15.75">
      <c r="B4607" s="188"/>
      <c r="C4607" s="188"/>
      <c r="D4607" s="203"/>
      <c r="E4607" s="203"/>
      <c r="F4607" s="203"/>
    </row>
    <row r="4608" spans="2:6" ht="15.75">
      <c r="B4608" s="188"/>
      <c r="C4608" s="188"/>
      <c r="D4608" s="203"/>
      <c r="E4608" s="203"/>
      <c r="F4608" s="203"/>
    </row>
    <row r="4609" spans="2:6" ht="15.75">
      <c r="B4609" s="188"/>
      <c r="C4609" s="188"/>
      <c r="D4609" s="203"/>
      <c r="E4609" s="203"/>
      <c r="F4609" s="203"/>
    </row>
    <row r="4610" spans="2:6" ht="15.75">
      <c r="B4610" s="188"/>
      <c r="C4610" s="188"/>
      <c r="D4610" s="203"/>
      <c r="E4610" s="203"/>
      <c r="F4610" s="203"/>
    </row>
    <row r="4611" spans="2:6" ht="15.75">
      <c r="B4611" s="188"/>
      <c r="C4611" s="188"/>
      <c r="D4611" s="203"/>
      <c r="E4611" s="203"/>
      <c r="F4611" s="203"/>
    </row>
    <row r="4612" spans="2:6" ht="15.75">
      <c r="B4612" s="188"/>
      <c r="C4612" s="188"/>
      <c r="D4612" s="203"/>
      <c r="E4612" s="203"/>
      <c r="F4612" s="203"/>
    </row>
    <row r="4613" spans="2:6" ht="15.75">
      <c r="B4613" s="188"/>
      <c r="C4613" s="188"/>
      <c r="D4613" s="203"/>
      <c r="E4613" s="203"/>
      <c r="F4613" s="203"/>
    </row>
    <row r="4614" spans="2:6" ht="15.75">
      <c r="B4614" s="188"/>
      <c r="C4614" s="188"/>
      <c r="D4614" s="203"/>
      <c r="E4614" s="203"/>
      <c r="F4614" s="203"/>
    </row>
    <row r="4615" spans="2:6" ht="15.75">
      <c r="B4615" s="188"/>
      <c r="C4615" s="188"/>
      <c r="D4615" s="203"/>
      <c r="E4615" s="203"/>
      <c r="F4615" s="203"/>
    </row>
    <row r="4616" spans="2:6" ht="15.75">
      <c r="B4616" s="188"/>
      <c r="C4616" s="188"/>
      <c r="D4616" s="203"/>
      <c r="E4616" s="203"/>
      <c r="F4616" s="203"/>
    </row>
    <row r="4617" spans="2:6" ht="15.75">
      <c r="B4617" s="188"/>
      <c r="C4617" s="188"/>
      <c r="D4617" s="203"/>
      <c r="E4617" s="203"/>
      <c r="F4617" s="203"/>
    </row>
    <row r="4618" spans="2:6" ht="15.75">
      <c r="B4618" s="188"/>
      <c r="C4618" s="188"/>
      <c r="D4618" s="203"/>
      <c r="E4618" s="203"/>
      <c r="F4618" s="203"/>
    </row>
    <row r="4619" spans="2:6" ht="15.75">
      <c r="B4619" s="188"/>
      <c r="C4619" s="188"/>
      <c r="D4619" s="203"/>
      <c r="E4619" s="203"/>
      <c r="F4619" s="203"/>
    </row>
    <row r="4620" spans="2:6" ht="15.75">
      <c r="B4620" s="188"/>
      <c r="C4620" s="188"/>
      <c r="D4620" s="203"/>
      <c r="E4620" s="203"/>
      <c r="F4620" s="203"/>
    </row>
    <row r="4621" spans="2:6" ht="15.75">
      <c r="B4621" s="188"/>
      <c r="C4621" s="188"/>
      <c r="D4621" s="203"/>
      <c r="E4621" s="203"/>
      <c r="F4621" s="203"/>
    </row>
    <row r="4622" spans="2:6" ht="15.75">
      <c r="B4622" s="188"/>
      <c r="C4622" s="188"/>
      <c r="D4622" s="203"/>
      <c r="E4622" s="203"/>
      <c r="F4622" s="203"/>
    </row>
    <row r="4623" spans="2:6" ht="15.75">
      <c r="B4623" s="188"/>
      <c r="C4623" s="188"/>
      <c r="D4623" s="203"/>
      <c r="E4623" s="203"/>
      <c r="F4623" s="203"/>
    </row>
    <row r="4624" spans="2:6" ht="15.75">
      <c r="B4624" s="188"/>
      <c r="C4624" s="188"/>
      <c r="D4624" s="203"/>
      <c r="E4624" s="203"/>
      <c r="F4624" s="203"/>
    </row>
    <row r="4625" spans="2:6" ht="15.75">
      <c r="B4625" s="188"/>
      <c r="C4625" s="188"/>
      <c r="D4625" s="203"/>
      <c r="E4625" s="203"/>
      <c r="F4625" s="203"/>
    </row>
    <row r="4626" spans="2:6" ht="15.75">
      <c r="B4626" s="188"/>
      <c r="C4626" s="188"/>
      <c r="D4626" s="203"/>
      <c r="E4626" s="203"/>
      <c r="F4626" s="203"/>
    </row>
    <row r="4627" spans="2:6" ht="15.75">
      <c r="B4627" s="188"/>
      <c r="C4627" s="188"/>
      <c r="D4627" s="203"/>
      <c r="E4627" s="203"/>
      <c r="F4627" s="203"/>
    </row>
    <row r="4628" spans="2:6" ht="15.75">
      <c r="B4628" s="188"/>
      <c r="C4628" s="188"/>
      <c r="D4628" s="203"/>
      <c r="E4628" s="203"/>
      <c r="F4628" s="203"/>
    </row>
    <row r="4629" spans="2:6" ht="15.75">
      <c r="B4629" s="188"/>
      <c r="C4629" s="188"/>
      <c r="D4629" s="203"/>
      <c r="E4629" s="203"/>
      <c r="F4629" s="203"/>
    </row>
    <row r="4630" spans="2:6" ht="15.75">
      <c r="B4630" s="188"/>
      <c r="C4630" s="188"/>
      <c r="D4630" s="203"/>
      <c r="E4630" s="203"/>
      <c r="F4630" s="203"/>
    </row>
    <row r="4631" spans="2:6" ht="15.75">
      <c r="B4631" s="188"/>
      <c r="C4631" s="188"/>
      <c r="D4631" s="203"/>
      <c r="E4631" s="203"/>
      <c r="F4631" s="203"/>
    </row>
    <row r="4632" spans="2:6" ht="15.75">
      <c r="B4632" s="188"/>
      <c r="C4632" s="188"/>
      <c r="D4632" s="203"/>
      <c r="E4632" s="203"/>
      <c r="F4632" s="203"/>
    </row>
    <row r="4633" spans="2:6" ht="15.75">
      <c r="B4633" s="188"/>
      <c r="C4633" s="188"/>
      <c r="D4633" s="203"/>
      <c r="E4633" s="203"/>
      <c r="F4633" s="203"/>
    </row>
    <row r="4634" spans="2:6" ht="15.75">
      <c r="B4634" s="188"/>
      <c r="C4634" s="188"/>
      <c r="D4634" s="203"/>
      <c r="E4634" s="203"/>
      <c r="F4634" s="203"/>
    </row>
    <row r="4635" spans="2:6" ht="15.75">
      <c r="B4635" s="188"/>
      <c r="C4635" s="188"/>
      <c r="D4635" s="203"/>
      <c r="E4635" s="203"/>
      <c r="F4635" s="203"/>
    </row>
    <row r="4636" spans="2:6" ht="15.75">
      <c r="B4636" s="188"/>
      <c r="C4636" s="188"/>
      <c r="D4636" s="203"/>
      <c r="E4636" s="203"/>
      <c r="F4636" s="203"/>
    </row>
    <row r="4637" spans="2:6" ht="15.75">
      <c r="B4637" s="188"/>
      <c r="C4637" s="188"/>
      <c r="D4637" s="203"/>
      <c r="E4637" s="203"/>
      <c r="F4637" s="203"/>
    </row>
    <row r="4638" spans="2:6" ht="15.75">
      <c r="B4638" s="188"/>
      <c r="C4638" s="188"/>
      <c r="D4638" s="203"/>
      <c r="E4638" s="203"/>
      <c r="F4638" s="203"/>
    </row>
    <row r="4639" spans="2:6" ht="15.75">
      <c r="B4639" s="188"/>
      <c r="C4639" s="188"/>
      <c r="D4639" s="203"/>
      <c r="E4639" s="203"/>
      <c r="F4639" s="203"/>
    </row>
    <row r="4640" spans="2:6" ht="15.75">
      <c r="B4640" s="188"/>
      <c r="C4640" s="188"/>
      <c r="D4640" s="203"/>
      <c r="E4640" s="203"/>
      <c r="F4640" s="203"/>
    </row>
    <row r="4641" spans="2:6" ht="15.75">
      <c r="B4641" s="188"/>
      <c r="C4641" s="188"/>
      <c r="D4641" s="203"/>
      <c r="E4641" s="203"/>
      <c r="F4641" s="203"/>
    </row>
    <row r="4642" spans="2:6" ht="15.75">
      <c r="B4642" s="188"/>
      <c r="C4642" s="188"/>
      <c r="D4642" s="203"/>
      <c r="E4642" s="203"/>
      <c r="F4642" s="203"/>
    </row>
    <row r="4643" spans="2:6" ht="15.75">
      <c r="B4643" s="188"/>
      <c r="C4643" s="188"/>
      <c r="D4643" s="203"/>
      <c r="E4643" s="203"/>
      <c r="F4643" s="203"/>
    </row>
    <row r="4644" spans="2:6" ht="15.75">
      <c r="B4644" s="188"/>
      <c r="C4644" s="188"/>
      <c r="D4644" s="203"/>
      <c r="E4644" s="203"/>
      <c r="F4644" s="203"/>
    </row>
    <row r="4645" spans="2:6" ht="15.75">
      <c r="B4645" s="188"/>
      <c r="C4645" s="188"/>
      <c r="D4645" s="203"/>
      <c r="E4645" s="203"/>
      <c r="F4645" s="203"/>
    </row>
    <row r="4646" spans="2:6" ht="15.75">
      <c r="B4646" s="188"/>
      <c r="C4646" s="188"/>
      <c r="D4646" s="203"/>
      <c r="E4646" s="203"/>
      <c r="F4646" s="203"/>
    </row>
    <row r="4647" spans="2:6" ht="15.75">
      <c r="B4647" s="188"/>
      <c r="C4647" s="188"/>
      <c r="D4647" s="203"/>
      <c r="E4647" s="203"/>
      <c r="F4647" s="203"/>
    </row>
    <row r="4648" spans="2:6" ht="15.75">
      <c r="B4648" s="188"/>
      <c r="C4648" s="188"/>
      <c r="D4648" s="203"/>
      <c r="E4648" s="203"/>
      <c r="F4648" s="203"/>
    </row>
    <row r="4649" spans="2:6" ht="15.75">
      <c r="B4649" s="188"/>
      <c r="C4649" s="188"/>
      <c r="D4649" s="203"/>
      <c r="E4649" s="203"/>
      <c r="F4649" s="203"/>
    </row>
    <row r="4650" spans="2:6" ht="15.75">
      <c r="B4650" s="188"/>
      <c r="C4650" s="188"/>
      <c r="D4650" s="203"/>
      <c r="E4650" s="203"/>
      <c r="F4650" s="203"/>
    </row>
    <row r="4651" spans="2:6" ht="15.75">
      <c r="B4651" s="188"/>
      <c r="C4651" s="188"/>
      <c r="D4651" s="203"/>
      <c r="E4651" s="203"/>
      <c r="F4651" s="203"/>
    </row>
    <row r="4652" spans="2:6" ht="15.75">
      <c r="B4652" s="188"/>
      <c r="C4652" s="188"/>
      <c r="D4652" s="203"/>
      <c r="E4652" s="203"/>
      <c r="F4652" s="203"/>
    </row>
    <row r="4653" spans="2:6" ht="15.75">
      <c r="B4653" s="188"/>
      <c r="C4653" s="188"/>
      <c r="D4653" s="203"/>
      <c r="E4653" s="203"/>
      <c r="F4653" s="203"/>
    </row>
    <row r="4654" spans="2:6" ht="15.75">
      <c r="B4654" s="188"/>
      <c r="C4654" s="188"/>
      <c r="D4654" s="203"/>
      <c r="E4654" s="203"/>
      <c r="F4654" s="203"/>
    </row>
    <row r="4655" spans="2:6" ht="15.75">
      <c r="B4655" s="188"/>
      <c r="C4655" s="188"/>
      <c r="D4655" s="203"/>
      <c r="E4655" s="203"/>
      <c r="F4655" s="203"/>
    </row>
    <row r="4656" spans="2:6" ht="15.75">
      <c r="B4656" s="188"/>
      <c r="C4656" s="188"/>
      <c r="D4656" s="203"/>
      <c r="E4656" s="203"/>
      <c r="F4656" s="203"/>
    </row>
    <row r="4657" spans="2:6" ht="15.75">
      <c r="B4657" s="188"/>
      <c r="C4657" s="188"/>
      <c r="D4657" s="203"/>
      <c r="E4657" s="203"/>
      <c r="F4657" s="203"/>
    </row>
    <row r="4658" spans="2:6" ht="15.75">
      <c r="B4658" s="188"/>
      <c r="C4658" s="188"/>
      <c r="D4658" s="203"/>
      <c r="E4658" s="203"/>
      <c r="F4658" s="203"/>
    </row>
    <row r="4659" spans="2:6" ht="15.75">
      <c r="B4659" s="188"/>
      <c r="C4659" s="188"/>
      <c r="D4659" s="203"/>
      <c r="E4659" s="203"/>
      <c r="F4659" s="203"/>
    </row>
    <row r="4660" spans="2:6" ht="15.75">
      <c r="B4660" s="188"/>
      <c r="C4660" s="188"/>
      <c r="D4660" s="203"/>
      <c r="E4660" s="203"/>
      <c r="F4660" s="203"/>
    </row>
    <row r="4661" spans="2:6" ht="15.75">
      <c r="B4661" s="188"/>
      <c r="C4661" s="188"/>
      <c r="D4661" s="203"/>
      <c r="E4661" s="203"/>
      <c r="F4661" s="203"/>
    </row>
    <row r="4662" spans="2:6" ht="15.75">
      <c r="B4662" s="188"/>
      <c r="C4662" s="188"/>
      <c r="D4662" s="203"/>
      <c r="E4662" s="203"/>
      <c r="F4662" s="203"/>
    </row>
    <row r="4663" spans="2:6" ht="15.75">
      <c r="B4663" s="188"/>
      <c r="C4663" s="188"/>
      <c r="D4663" s="203"/>
      <c r="E4663" s="203"/>
      <c r="F4663" s="203"/>
    </row>
    <row r="4664" spans="2:6" ht="15.75">
      <c r="B4664" s="188"/>
      <c r="C4664" s="188"/>
      <c r="D4664" s="203"/>
      <c r="E4664" s="203"/>
      <c r="F4664" s="203"/>
    </row>
    <row r="4665" spans="2:6" ht="15.75">
      <c r="B4665" s="188"/>
      <c r="C4665" s="188"/>
      <c r="D4665" s="203"/>
      <c r="E4665" s="203"/>
      <c r="F4665" s="203"/>
    </row>
    <row r="4666" spans="2:6" ht="15.75">
      <c r="B4666" s="188"/>
      <c r="C4666" s="188"/>
      <c r="D4666" s="203"/>
      <c r="E4666" s="203"/>
      <c r="F4666" s="203"/>
    </row>
    <row r="4667" spans="2:6" ht="15.75">
      <c r="B4667" s="188"/>
      <c r="C4667" s="188"/>
      <c r="D4667" s="203"/>
      <c r="E4667" s="203"/>
      <c r="F4667" s="203"/>
    </row>
    <row r="4668" spans="2:6" ht="15.75">
      <c r="B4668" s="188"/>
      <c r="C4668" s="188"/>
      <c r="D4668" s="203"/>
      <c r="E4668" s="203"/>
      <c r="F4668" s="203"/>
    </row>
    <row r="4669" spans="2:6" ht="15.75">
      <c r="B4669" s="188"/>
      <c r="C4669" s="188"/>
      <c r="D4669" s="203"/>
      <c r="E4669" s="203"/>
      <c r="F4669" s="203"/>
    </row>
    <row r="4670" spans="2:6" ht="15.75">
      <c r="B4670" s="188"/>
      <c r="C4670" s="188"/>
      <c r="D4670" s="203"/>
      <c r="E4670" s="203"/>
      <c r="F4670" s="203"/>
    </row>
    <row r="4671" spans="2:6" ht="15.75">
      <c r="B4671" s="188"/>
      <c r="C4671" s="188"/>
      <c r="D4671" s="203"/>
      <c r="E4671" s="203"/>
      <c r="F4671" s="203"/>
    </row>
    <row r="4672" spans="2:6" ht="15.75">
      <c r="B4672" s="188"/>
      <c r="C4672" s="188"/>
      <c r="D4672" s="203"/>
      <c r="E4672" s="203"/>
      <c r="F4672" s="203"/>
    </row>
    <row r="4673" spans="2:6" ht="15.75">
      <c r="B4673" s="188"/>
      <c r="C4673" s="188"/>
      <c r="D4673" s="203"/>
      <c r="E4673" s="203"/>
      <c r="F4673" s="203"/>
    </row>
    <row r="4674" spans="2:6" ht="15.75">
      <c r="B4674" s="188"/>
      <c r="C4674" s="188"/>
      <c r="D4674" s="203"/>
      <c r="E4674" s="203"/>
      <c r="F4674" s="203"/>
    </row>
    <row r="4675" spans="2:6" ht="15.75">
      <c r="B4675" s="188"/>
      <c r="C4675" s="188"/>
      <c r="D4675" s="203"/>
      <c r="E4675" s="203"/>
      <c r="F4675" s="203"/>
    </row>
    <row r="4676" spans="2:6" ht="15.75">
      <c r="B4676" s="188"/>
      <c r="C4676" s="188"/>
      <c r="D4676" s="203"/>
      <c r="E4676" s="203"/>
      <c r="F4676" s="203"/>
    </row>
    <row r="4677" spans="2:6" ht="15.75">
      <c r="B4677" s="188"/>
      <c r="C4677" s="188"/>
      <c r="D4677" s="203"/>
      <c r="E4677" s="203"/>
      <c r="F4677" s="203"/>
    </row>
    <row r="4678" spans="2:6" ht="15.75">
      <c r="B4678" s="188"/>
      <c r="C4678" s="188"/>
      <c r="D4678" s="203"/>
      <c r="E4678" s="203"/>
      <c r="F4678" s="203"/>
    </row>
    <row r="4679" spans="2:6" ht="15.75">
      <c r="B4679" s="188"/>
      <c r="C4679" s="188"/>
      <c r="D4679" s="203"/>
      <c r="E4679" s="203"/>
      <c r="F4679" s="203"/>
    </row>
    <row r="4680" spans="2:6" ht="15.75">
      <c r="B4680" s="188"/>
      <c r="C4680" s="188"/>
      <c r="D4680" s="203"/>
      <c r="E4680" s="203"/>
      <c r="F4680" s="203"/>
    </row>
    <row r="4681" spans="2:6" ht="15.75">
      <c r="B4681" s="188"/>
      <c r="C4681" s="188"/>
      <c r="D4681" s="203"/>
      <c r="E4681" s="203"/>
      <c r="F4681" s="203"/>
    </row>
    <row r="4682" spans="2:6" ht="15.75">
      <c r="B4682" s="188"/>
      <c r="C4682" s="188"/>
      <c r="D4682" s="203"/>
      <c r="E4682" s="203"/>
      <c r="F4682" s="203"/>
    </row>
    <row r="4683" spans="2:6" ht="15.75">
      <c r="B4683" s="188"/>
      <c r="C4683" s="188"/>
      <c r="D4683" s="203"/>
      <c r="E4683" s="203"/>
      <c r="F4683" s="203"/>
    </row>
    <row r="4684" spans="2:6" ht="15.75">
      <c r="B4684" s="188"/>
      <c r="C4684" s="188"/>
      <c r="D4684" s="203"/>
      <c r="E4684" s="203"/>
      <c r="F4684" s="203"/>
    </row>
    <row r="4685" spans="2:6" ht="15.75">
      <c r="B4685" s="188"/>
      <c r="C4685" s="188"/>
      <c r="D4685" s="203"/>
      <c r="E4685" s="203"/>
      <c r="F4685" s="203"/>
    </row>
    <row r="4686" spans="2:6" ht="15.75">
      <c r="B4686" s="188"/>
      <c r="C4686" s="188"/>
      <c r="D4686" s="203"/>
      <c r="E4686" s="203"/>
      <c r="F4686" s="203"/>
    </row>
    <row r="4687" spans="2:6" ht="15.75">
      <c r="B4687" s="188"/>
      <c r="C4687" s="188"/>
      <c r="D4687" s="203"/>
      <c r="E4687" s="203"/>
      <c r="F4687" s="203"/>
    </row>
    <row r="4688" spans="2:6" ht="15.75">
      <c r="B4688" s="188"/>
      <c r="C4688" s="188"/>
      <c r="D4688" s="203"/>
      <c r="E4688" s="203"/>
      <c r="F4688" s="203"/>
    </row>
    <row r="4689" spans="2:6" ht="15.75">
      <c r="B4689" s="188"/>
      <c r="C4689" s="188"/>
      <c r="D4689" s="203"/>
      <c r="E4689" s="203"/>
      <c r="F4689" s="203"/>
    </row>
    <row r="4690" spans="2:6" ht="15.75">
      <c r="B4690" s="188"/>
      <c r="C4690" s="188"/>
      <c r="D4690" s="203"/>
      <c r="E4690" s="203"/>
      <c r="F4690" s="203"/>
    </row>
    <row r="4691" spans="2:6" ht="15.75">
      <c r="B4691" s="188"/>
      <c r="C4691" s="188"/>
      <c r="D4691" s="203"/>
      <c r="E4691" s="203"/>
      <c r="F4691" s="203"/>
    </row>
    <row r="4692" spans="2:6" ht="15.75">
      <c r="B4692" s="188"/>
      <c r="C4692" s="188"/>
      <c r="D4692" s="203"/>
      <c r="E4692" s="203"/>
      <c r="F4692" s="203"/>
    </row>
    <row r="4693" spans="2:6" ht="15.75">
      <c r="B4693" s="188"/>
      <c r="C4693" s="188"/>
      <c r="D4693" s="203"/>
      <c r="E4693" s="203"/>
      <c r="F4693" s="203"/>
    </row>
    <row r="4694" spans="2:6" ht="15.75">
      <c r="B4694" s="188"/>
      <c r="C4694" s="188"/>
      <c r="D4694" s="203"/>
      <c r="E4694" s="203"/>
      <c r="F4694" s="203"/>
    </row>
    <row r="4695" spans="2:6" ht="15.75">
      <c r="B4695" s="188"/>
      <c r="C4695" s="188"/>
      <c r="D4695" s="203"/>
      <c r="E4695" s="203"/>
      <c r="F4695" s="203"/>
    </row>
    <row r="4696" spans="2:6" ht="15.75">
      <c r="B4696" s="188"/>
      <c r="C4696" s="188"/>
      <c r="D4696" s="203"/>
      <c r="E4696" s="203"/>
      <c r="F4696" s="203"/>
    </row>
    <row r="4697" spans="2:6" ht="15.75">
      <c r="B4697" s="188"/>
      <c r="C4697" s="188"/>
      <c r="D4697" s="203"/>
      <c r="E4697" s="203"/>
      <c r="F4697" s="203"/>
    </row>
    <row r="4698" spans="2:6" ht="15.75">
      <c r="B4698" s="188"/>
      <c r="C4698" s="188"/>
      <c r="D4698" s="203"/>
      <c r="E4698" s="203"/>
      <c r="F4698" s="203"/>
    </row>
    <row r="4699" spans="2:6" ht="15.75">
      <c r="B4699" s="188"/>
      <c r="C4699" s="188"/>
      <c r="D4699" s="203"/>
      <c r="E4699" s="203"/>
      <c r="F4699" s="203"/>
    </row>
    <row r="4700" spans="2:6" ht="15.75">
      <c r="B4700" s="188"/>
      <c r="C4700" s="188"/>
      <c r="D4700" s="203"/>
      <c r="E4700" s="203"/>
      <c r="F4700" s="203"/>
    </row>
    <row r="4701" spans="2:6" ht="15.75">
      <c r="B4701" s="188"/>
      <c r="C4701" s="188"/>
      <c r="D4701" s="203"/>
      <c r="E4701" s="203"/>
      <c r="F4701" s="203"/>
    </row>
    <row r="4702" spans="2:6" ht="15.75">
      <c r="B4702" s="188"/>
      <c r="C4702" s="188"/>
      <c r="D4702" s="203"/>
      <c r="E4702" s="203"/>
      <c r="F4702" s="203"/>
    </row>
    <row r="4703" spans="2:6" ht="15.75">
      <c r="B4703" s="188"/>
      <c r="C4703" s="188"/>
      <c r="D4703" s="203"/>
      <c r="E4703" s="203"/>
      <c r="F4703" s="203"/>
    </row>
    <row r="4704" spans="2:6" ht="15.75">
      <c r="B4704" s="188"/>
      <c r="C4704" s="188"/>
      <c r="D4704" s="203"/>
      <c r="E4704" s="203"/>
      <c r="F4704" s="203"/>
    </row>
    <row r="4705" spans="2:6" ht="15.75">
      <c r="B4705" s="188"/>
      <c r="C4705" s="188"/>
      <c r="D4705" s="203"/>
      <c r="E4705" s="203"/>
      <c r="F4705" s="203"/>
    </row>
    <row r="4706" spans="2:6" ht="15.75">
      <c r="B4706" s="188"/>
      <c r="C4706" s="188"/>
      <c r="D4706" s="203"/>
      <c r="E4706" s="203"/>
      <c r="F4706" s="203"/>
    </row>
    <row r="4707" spans="2:6" ht="15.75">
      <c r="B4707" s="188"/>
      <c r="C4707" s="188"/>
      <c r="D4707" s="203"/>
      <c r="E4707" s="203"/>
      <c r="F4707" s="203"/>
    </row>
    <row r="4708" spans="2:6" ht="15.75">
      <c r="B4708" s="188"/>
      <c r="C4708" s="188"/>
      <c r="D4708" s="203"/>
      <c r="E4708" s="203"/>
      <c r="F4708" s="203"/>
    </row>
    <row r="4709" spans="2:6" ht="15.75">
      <c r="B4709" s="188"/>
      <c r="C4709" s="188"/>
      <c r="D4709" s="203"/>
      <c r="E4709" s="203"/>
      <c r="F4709" s="203"/>
    </row>
    <row r="4710" spans="2:6" ht="15.75">
      <c r="B4710" s="188"/>
      <c r="C4710" s="188"/>
      <c r="D4710" s="203"/>
      <c r="E4710" s="203"/>
      <c r="F4710" s="203"/>
    </row>
    <row r="4711" spans="2:6" ht="15.75">
      <c r="B4711" s="188"/>
      <c r="C4711" s="188"/>
      <c r="D4711" s="203"/>
      <c r="E4711" s="203"/>
      <c r="F4711" s="203"/>
    </row>
    <row r="4712" spans="2:6" ht="15.75">
      <c r="B4712" s="188"/>
      <c r="C4712" s="188"/>
      <c r="D4712" s="203"/>
      <c r="E4712" s="203"/>
      <c r="F4712" s="203"/>
    </row>
    <row r="4713" spans="2:6" ht="15.75">
      <c r="B4713" s="188"/>
      <c r="C4713" s="188"/>
      <c r="D4713" s="203"/>
      <c r="E4713" s="203"/>
      <c r="F4713" s="203"/>
    </row>
    <row r="4714" spans="2:6" ht="15.75">
      <c r="B4714" s="188"/>
      <c r="C4714" s="188"/>
      <c r="D4714" s="203"/>
      <c r="E4714" s="203"/>
      <c r="F4714" s="203"/>
    </row>
    <row r="4715" spans="2:6" ht="15.75">
      <c r="B4715" s="188"/>
      <c r="C4715" s="188"/>
      <c r="D4715" s="203"/>
      <c r="E4715" s="203"/>
      <c r="F4715" s="203"/>
    </row>
    <row r="4716" spans="2:6" ht="15.75">
      <c r="B4716" s="188"/>
      <c r="C4716" s="188"/>
      <c r="D4716" s="203"/>
      <c r="E4716" s="203"/>
      <c r="F4716" s="203"/>
    </row>
    <row r="4717" spans="2:6" ht="15.75">
      <c r="B4717" s="188"/>
      <c r="C4717" s="188"/>
      <c r="D4717" s="203"/>
      <c r="E4717" s="203"/>
      <c r="F4717" s="203"/>
    </row>
    <row r="4718" spans="2:6" ht="15.75">
      <c r="B4718" s="188"/>
      <c r="C4718" s="188"/>
      <c r="D4718" s="203"/>
      <c r="E4718" s="203"/>
      <c r="F4718" s="203"/>
    </row>
    <row r="4719" spans="2:6" ht="15.75">
      <c r="B4719" s="188"/>
      <c r="C4719" s="188"/>
      <c r="D4719" s="203"/>
      <c r="E4719" s="203"/>
      <c r="F4719" s="203"/>
    </row>
    <row r="4720" spans="2:6" ht="15.75">
      <c r="B4720" s="188"/>
      <c r="C4720" s="188"/>
      <c r="D4720" s="203"/>
      <c r="E4720" s="203"/>
      <c r="F4720" s="203"/>
    </row>
    <row r="4721" spans="2:6" ht="15.75">
      <c r="B4721" s="188"/>
      <c r="C4721" s="188"/>
      <c r="D4721" s="203"/>
      <c r="E4721" s="203"/>
      <c r="F4721" s="203"/>
    </row>
    <row r="4722" spans="2:6" ht="15.75">
      <c r="B4722" s="188"/>
      <c r="C4722" s="188"/>
      <c r="D4722" s="203"/>
      <c r="E4722" s="203"/>
      <c r="F4722" s="203"/>
    </row>
    <row r="4723" spans="2:6" ht="15.75">
      <c r="B4723" s="188"/>
      <c r="C4723" s="188"/>
      <c r="D4723" s="203"/>
      <c r="E4723" s="203"/>
      <c r="F4723" s="203"/>
    </row>
    <row r="4724" spans="2:6" ht="15.75">
      <c r="B4724" s="188"/>
      <c r="C4724" s="188"/>
      <c r="D4724" s="203"/>
      <c r="E4724" s="203"/>
      <c r="F4724" s="203"/>
    </row>
    <row r="4725" spans="2:6" ht="15.75">
      <c r="B4725" s="188"/>
      <c r="C4725" s="188"/>
      <c r="D4725" s="203"/>
      <c r="E4725" s="203"/>
      <c r="F4725" s="203"/>
    </row>
    <row r="4726" spans="2:6" ht="15.75">
      <c r="B4726" s="188"/>
      <c r="C4726" s="188"/>
      <c r="D4726" s="203"/>
      <c r="E4726" s="203"/>
      <c r="F4726" s="203"/>
    </row>
    <row r="4727" spans="2:6" ht="15.75">
      <c r="B4727" s="188"/>
      <c r="C4727" s="188"/>
      <c r="D4727" s="203"/>
      <c r="E4727" s="203"/>
      <c r="F4727" s="203"/>
    </row>
    <row r="4728" spans="2:6" ht="15.75">
      <c r="B4728" s="188"/>
      <c r="C4728" s="188"/>
      <c r="D4728" s="203"/>
      <c r="E4728" s="203"/>
      <c r="F4728" s="203"/>
    </row>
    <row r="4729" spans="2:6" ht="15.75">
      <c r="B4729" s="188"/>
      <c r="C4729" s="188"/>
      <c r="D4729" s="203"/>
      <c r="E4729" s="203"/>
      <c r="F4729" s="203"/>
    </row>
    <row r="4730" spans="2:6" ht="15.75">
      <c r="B4730" s="188"/>
      <c r="C4730" s="188"/>
      <c r="D4730" s="203"/>
      <c r="E4730" s="203"/>
      <c r="F4730" s="203"/>
    </row>
    <row r="4731" spans="2:6" ht="15.75">
      <c r="B4731" s="188"/>
      <c r="C4731" s="188"/>
      <c r="D4731" s="203"/>
      <c r="E4731" s="203"/>
      <c r="F4731" s="203"/>
    </row>
    <row r="4732" spans="2:6" ht="15.75">
      <c r="B4732" s="188"/>
      <c r="C4732" s="188"/>
      <c r="D4732" s="203"/>
      <c r="E4732" s="203"/>
      <c r="F4732" s="203"/>
    </row>
    <row r="4733" spans="2:6" ht="15.75">
      <c r="B4733" s="188"/>
      <c r="C4733" s="188"/>
      <c r="D4733" s="203"/>
      <c r="E4733" s="203"/>
      <c r="F4733" s="203"/>
    </row>
    <row r="4734" spans="2:6" ht="15.75">
      <c r="B4734" s="188"/>
      <c r="C4734" s="188"/>
      <c r="D4734" s="203"/>
      <c r="E4734" s="203"/>
      <c r="F4734" s="203"/>
    </row>
    <row r="4735" spans="2:6" ht="15.75">
      <c r="B4735" s="188"/>
      <c r="C4735" s="188"/>
      <c r="D4735" s="203"/>
      <c r="E4735" s="203"/>
      <c r="F4735" s="203"/>
    </row>
    <row r="4736" spans="2:6" ht="15.75">
      <c r="B4736" s="188"/>
      <c r="C4736" s="188"/>
      <c r="D4736" s="203"/>
      <c r="E4736" s="203"/>
      <c r="F4736" s="203"/>
    </row>
    <row r="4737" spans="2:6" ht="15.75">
      <c r="B4737" s="188"/>
      <c r="C4737" s="188"/>
      <c r="D4737" s="203"/>
      <c r="E4737" s="203"/>
      <c r="F4737" s="203"/>
    </row>
    <row r="4738" spans="2:6" ht="15.75">
      <c r="B4738" s="188"/>
      <c r="C4738" s="188"/>
      <c r="D4738" s="203"/>
      <c r="E4738" s="203"/>
      <c r="F4738" s="203"/>
    </row>
    <row r="4739" spans="2:6" ht="15.75">
      <c r="B4739" s="188"/>
      <c r="C4739" s="188"/>
      <c r="D4739" s="203"/>
      <c r="E4739" s="203"/>
      <c r="F4739" s="203"/>
    </row>
    <row r="4740" spans="2:6" ht="15.75">
      <c r="B4740" s="188"/>
      <c r="C4740" s="188"/>
      <c r="D4740" s="203"/>
      <c r="E4740" s="203"/>
      <c r="F4740" s="203"/>
    </row>
    <row r="4741" spans="2:6" ht="15.75">
      <c r="B4741" s="188"/>
      <c r="C4741" s="188"/>
      <c r="D4741" s="203"/>
      <c r="E4741" s="203"/>
      <c r="F4741" s="203"/>
    </row>
    <row r="4742" spans="2:6" ht="15.75">
      <c r="B4742" s="188"/>
      <c r="C4742" s="188"/>
      <c r="D4742" s="203"/>
      <c r="E4742" s="203"/>
      <c r="F4742" s="203"/>
    </row>
    <row r="4743" spans="2:6" ht="15.75">
      <c r="B4743" s="188"/>
      <c r="C4743" s="188"/>
      <c r="D4743" s="203"/>
      <c r="E4743" s="203"/>
      <c r="F4743" s="203"/>
    </row>
    <row r="4744" spans="2:6" ht="15.75">
      <c r="B4744" s="188"/>
      <c r="C4744" s="188"/>
      <c r="D4744" s="203"/>
      <c r="E4744" s="203"/>
      <c r="F4744" s="203"/>
    </row>
    <row r="4745" spans="2:6" ht="15.75">
      <c r="B4745" s="188"/>
      <c r="C4745" s="188"/>
      <c r="D4745" s="203"/>
      <c r="E4745" s="203"/>
      <c r="F4745" s="203"/>
    </row>
    <row r="4746" spans="2:6" ht="15.75">
      <c r="B4746" s="188"/>
      <c r="C4746" s="188"/>
      <c r="D4746" s="203"/>
      <c r="E4746" s="203"/>
      <c r="F4746" s="203"/>
    </row>
    <row r="4747" spans="2:6" ht="15.75">
      <c r="B4747" s="188"/>
      <c r="C4747" s="188"/>
      <c r="D4747" s="203"/>
      <c r="E4747" s="203"/>
      <c r="F4747" s="203"/>
    </row>
    <row r="4748" spans="2:6" ht="15.75">
      <c r="B4748" s="188"/>
      <c r="C4748" s="188"/>
      <c r="D4748" s="203"/>
      <c r="E4748" s="203"/>
      <c r="F4748" s="203"/>
    </row>
    <row r="4749" spans="2:6" ht="15.75">
      <c r="B4749" s="188"/>
      <c r="C4749" s="188"/>
      <c r="D4749" s="203"/>
      <c r="E4749" s="203"/>
      <c r="F4749" s="203"/>
    </row>
    <row r="4750" spans="2:6" ht="15.75">
      <c r="B4750" s="188"/>
      <c r="C4750" s="188"/>
      <c r="D4750" s="203"/>
      <c r="E4750" s="203"/>
      <c r="F4750" s="203"/>
    </row>
    <row r="4751" spans="2:6" ht="15.75">
      <c r="B4751" s="188"/>
      <c r="C4751" s="188"/>
      <c r="D4751" s="203"/>
      <c r="E4751" s="203"/>
      <c r="F4751" s="203"/>
    </row>
    <row r="4752" spans="2:6" ht="15.75">
      <c r="B4752" s="188"/>
      <c r="C4752" s="188"/>
      <c r="D4752" s="203"/>
      <c r="E4752" s="203"/>
      <c r="F4752" s="203"/>
    </row>
    <row r="4753" spans="2:6" ht="15.75">
      <c r="B4753" s="188"/>
      <c r="C4753" s="188"/>
      <c r="D4753" s="203"/>
      <c r="E4753" s="203"/>
      <c r="F4753" s="203"/>
    </row>
    <row r="4754" spans="2:6" ht="15.75">
      <c r="B4754" s="188"/>
      <c r="C4754" s="188"/>
      <c r="D4754" s="203"/>
      <c r="E4754" s="203"/>
      <c r="F4754" s="203"/>
    </row>
    <row r="4755" spans="2:6" ht="15.75">
      <c r="B4755" s="188"/>
      <c r="C4755" s="188"/>
      <c r="D4755" s="203"/>
      <c r="E4755" s="203"/>
      <c r="F4755" s="203"/>
    </row>
    <row r="4756" spans="2:6" ht="15.75">
      <c r="B4756" s="188"/>
      <c r="C4756" s="188"/>
      <c r="D4756" s="203"/>
      <c r="E4756" s="203"/>
      <c r="F4756" s="203"/>
    </row>
    <row r="4757" spans="2:6" ht="15.75">
      <c r="B4757" s="188"/>
      <c r="C4757" s="188"/>
      <c r="D4757" s="203"/>
      <c r="E4757" s="203"/>
      <c r="F4757" s="203"/>
    </row>
    <row r="4758" spans="2:6" ht="15.75">
      <c r="B4758" s="188"/>
      <c r="C4758" s="188"/>
      <c r="D4758" s="203"/>
      <c r="E4758" s="203"/>
      <c r="F4758" s="203"/>
    </row>
    <row r="4759" spans="2:6" ht="15.75">
      <c r="B4759" s="188"/>
      <c r="C4759" s="188"/>
      <c r="D4759" s="203"/>
      <c r="E4759" s="203"/>
      <c r="F4759" s="203"/>
    </row>
    <row r="4760" spans="2:6" ht="15.75">
      <c r="B4760" s="188"/>
      <c r="C4760" s="188"/>
      <c r="D4760" s="203"/>
      <c r="E4760" s="203"/>
      <c r="F4760" s="203"/>
    </row>
    <row r="4761" spans="2:6" ht="15.75">
      <c r="B4761" s="188"/>
      <c r="C4761" s="188"/>
      <c r="D4761" s="203"/>
      <c r="E4761" s="203"/>
      <c r="F4761" s="203"/>
    </row>
    <row r="4762" spans="2:6" ht="15.75">
      <c r="B4762" s="188"/>
      <c r="C4762" s="188"/>
      <c r="D4762" s="203"/>
      <c r="E4762" s="203"/>
      <c r="F4762" s="203"/>
    </row>
    <row r="4763" spans="2:6" ht="15.75">
      <c r="B4763" s="188"/>
      <c r="C4763" s="188"/>
      <c r="D4763" s="203"/>
      <c r="E4763" s="203"/>
      <c r="F4763" s="203"/>
    </row>
    <row r="4764" spans="2:6" ht="15.75">
      <c r="B4764" s="188"/>
      <c r="C4764" s="188"/>
      <c r="D4764" s="203"/>
      <c r="E4764" s="203"/>
      <c r="F4764" s="203"/>
    </row>
    <row r="4765" spans="2:6" ht="15.75">
      <c r="B4765" s="188"/>
      <c r="C4765" s="188"/>
      <c r="D4765" s="203"/>
      <c r="E4765" s="203"/>
      <c r="F4765" s="203"/>
    </row>
    <row r="4766" spans="2:6" ht="15.75">
      <c r="B4766" s="188"/>
      <c r="C4766" s="188"/>
      <c r="D4766" s="203"/>
      <c r="E4766" s="203"/>
      <c r="F4766" s="203"/>
    </row>
    <row r="4767" spans="2:6" ht="15.75">
      <c r="B4767" s="188"/>
      <c r="C4767" s="188"/>
      <c r="D4767" s="203"/>
      <c r="E4767" s="203"/>
      <c r="F4767" s="203"/>
    </row>
    <row r="4768" spans="2:6" ht="15.75">
      <c r="B4768" s="188"/>
      <c r="C4768" s="188"/>
      <c r="D4768" s="203"/>
      <c r="E4768" s="203"/>
      <c r="F4768" s="203"/>
    </row>
    <row r="4769" spans="2:6" ht="15.75">
      <c r="B4769" s="188"/>
      <c r="C4769" s="188"/>
      <c r="D4769" s="203"/>
      <c r="E4769" s="203"/>
      <c r="F4769" s="203"/>
    </row>
    <row r="4770" spans="2:6" ht="15.75">
      <c r="B4770" s="188"/>
      <c r="C4770" s="188"/>
      <c r="D4770" s="203"/>
      <c r="E4770" s="203"/>
      <c r="F4770" s="203"/>
    </row>
    <row r="4771" spans="2:6" ht="15.75">
      <c r="B4771" s="188"/>
      <c r="C4771" s="188"/>
      <c r="D4771" s="203"/>
      <c r="E4771" s="203"/>
      <c r="F4771" s="203"/>
    </row>
    <row r="4772" spans="2:6" ht="15.75">
      <c r="B4772" s="188"/>
      <c r="C4772" s="188"/>
      <c r="D4772" s="203"/>
      <c r="E4772" s="203"/>
      <c r="F4772" s="203"/>
    </row>
    <row r="4773" spans="2:6" ht="15.75">
      <c r="B4773" s="188"/>
      <c r="C4773" s="188"/>
      <c r="D4773" s="203"/>
      <c r="E4773" s="203"/>
      <c r="F4773" s="203"/>
    </row>
    <row r="4774" spans="2:6" ht="15.75">
      <c r="B4774" s="188"/>
      <c r="C4774" s="188"/>
      <c r="D4774" s="203"/>
      <c r="E4774" s="203"/>
      <c r="F4774" s="203"/>
    </row>
    <row r="4775" spans="2:6" ht="15.75">
      <c r="B4775" s="188"/>
      <c r="C4775" s="188"/>
      <c r="D4775" s="203"/>
      <c r="E4775" s="203"/>
      <c r="F4775" s="203"/>
    </row>
    <row r="4776" spans="2:6" ht="15.75">
      <c r="B4776" s="188"/>
      <c r="C4776" s="188"/>
      <c r="D4776" s="203"/>
      <c r="E4776" s="203"/>
      <c r="F4776" s="203"/>
    </row>
    <row r="4777" spans="2:6" ht="15.75">
      <c r="B4777" s="188"/>
      <c r="C4777" s="188"/>
      <c r="D4777" s="203"/>
      <c r="E4777" s="203"/>
      <c r="F4777" s="203"/>
    </row>
    <row r="4778" spans="2:6" ht="15.75">
      <c r="B4778" s="188"/>
      <c r="C4778" s="188"/>
      <c r="D4778" s="203"/>
      <c r="E4778" s="203"/>
      <c r="F4778" s="203"/>
    </row>
    <row r="4779" spans="2:6" ht="15.75">
      <c r="B4779" s="188"/>
      <c r="C4779" s="188"/>
      <c r="D4779" s="203"/>
      <c r="E4779" s="203"/>
      <c r="F4779" s="203"/>
    </row>
    <row r="4780" spans="2:6" ht="15.75">
      <c r="B4780" s="188"/>
      <c r="C4780" s="188"/>
      <c r="D4780" s="203"/>
      <c r="E4780" s="203"/>
      <c r="F4780" s="203"/>
    </row>
    <row r="4781" spans="2:6" ht="15.75">
      <c r="B4781" s="188"/>
      <c r="C4781" s="188"/>
      <c r="D4781" s="203"/>
      <c r="E4781" s="203"/>
      <c r="F4781" s="203"/>
    </row>
    <row r="4782" spans="2:6" ht="15.75">
      <c r="B4782" s="188"/>
      <c r="C4782" s="188"/>
      <c r="D4782" s="203"/>
      <c r="E4782" s="203"/>
      <c r="F4782" s="203"/>
    </row>
    <row r="4783" spans="2:6" ht="15.75">
      <c r="B4783" s="188"/>
      <c r="C4783" s="188"/>
      <c r="D4783" s="203"/>
      <c r="E4783" s="203"/>
      <c r="F4783" s="203"/>
    </row>
    <row r="4784" spans="2:6" ht="15.75">
      <c r="B4784" s="188"/>
      <c r="C4784" s="188"/>
      <c r="D4784" s="203"/>
      <c r="E4784" s="203"/>
      <c r="F4784" s="203"/>
    </row>
    <row r="4785" spans="2:6" ht="15.75">
      <c r="B4785" s="188"/>
      <c r="C4785" s="188"/>
      <c r="D4785" s="203"/>
      <c r="E4785" s="203"/>
      <c r="F4785" s="203"/>
    </row>
    <row r="4786" spans="2:6" ht="15.75">
      <c r="B4786" s="188"/>
      <c r="C4786" s="188"/>
      <c r="D4786" s="203"/>
      <c r="E4786" s="203"/>
      <c r="F4786" s="203"/>
    </row>
    <row r="4787" spans="2:6" ht="15.75">
      <c r="B4787" s="188"/>
      <c r="C4787" s="188"/>
      <c r="D4787" s="203"/>
      <c r="E4787" s="203"/>
      <c r="F4787" s="203"/>
    </row>
    <row r="4788" spans="2:6" ht="15.75">
      <c r="B4788" s="188"/>
      <c r="C4788" s="188"/>
      <c r="D4788" s="203"/>
      <c r="E4788" s="203"/>
      <c r="F4788" s="203"/>
    </row>
    <row r="4789" spans="2:6" ht="15.75">
      <c r="B4789" s="188"/>
      <c r="C4789" s="188"/>
      <c r="D4789" s="203"/>
      <c r="E4789" s="203"/>
      <c r="F4789" s="203"/>
    </row>
    <row r="4790" spans="2:6" ht="15.75">
      <c r="B4790" s="188"/>
      <c r="C4790" s="188"/>
      <c r="D4790" s="203"/>
      <c r="E4790" s="203"/>
      <c r="F4790" s="203"/>
    </row>
    <row r="4791" spans="2:6" ht="15.75">
      <c r="B4791" s="188"/>
      <c r="C4791" s="188"/>
      <c r="D4791" s="203"/>
      <c r="E4791" s="203"/>
      <c r="F4791" s="203"/>
    </row>
    <row r="4792" spans="2:6" ht="15.75">
      <c r="B4792" s="188"/>
      <c r="C4792" s="188"/>
      <c r="D4792" s="203"/>
      <c r="E4792" s="203"/>
      <c r="F4792" s="203"/>
    </row>
    <row r="4793" spans="2:6" ht="15.75">
      <c r="B4793" s="188"/>
      <c r="C4793" s="188"/>
      <c r="D4793" s="203"/>
      <c r="E4793" s="203"/>
      <c r="F4793" s="203"/>
    </row>
    <row r="4794" spans="2:6" ht="15.75">
      <c r="B4794" s="188"/>
      <c r="C4794" s="188"/>
      <c r="D4794" s="203"/>
      <c r="E4794" s="203"/>
      <c r="F4794" s="203"/>
    </row>
    <row r="4795" spans="2:6" ht="15.75">
      <c r="B4795" s="188"/>
      <c r="C4795" s="188"/>
      <c r="D4795" s="203"/>
      <c r="E4795" s="203"/>
      <c r="F4795" s="203"/>
    </row>
    <row r="4796" spans="2:6" ht="15.75">
      <c r="B4796" s="188"/>
      <c r="C4796" s="188"/>
      <c r="D4796" s="203"/>
      <c r="E4796" s="203"/>
      <c r="F4796" s="203"/>
    </row>
    <row r="4797" spans="2:6" ht="15.75">
      <c r="B4797" s="188"/>
      <c r="C4797" s="188"/>
      <c r="D4797" s="203"/>
      <c r="E4797" s="203"/>
      <c r="F4797" s="203"/>
    </row>
    <row r="4798" spans="2:6" ht="15.75">
      <c r="B4798" s="188"/>
      <c r="C4798" s="188"/>
      <c r="D4798" s="203"/>
      <c r="E4798" s="203"/>
      <c r="F4798" s="203"/>
    </row>
    <row r="4799" spans="2:6" ht="15.75">
      <c r="B4799" s="188"/>
      <c r="C4799" s="188"/>
      <c r="D4799" s="203"/>
      <c r="E4799" s="203"/>
      <c r="F4799" s="203"/>
    </row>
    <row r="4800" spans="2:6" ht="15.75">
      <c r="B4800" s="188"/>
      <c r="C4800" s="188"/>
      <c r="D4800" s="203"/>
      <c r="E4800" s="203"/>
      <c r="F4800" s="203"/>
    </row>
    <row r="4801" spans="2:6" ht="15.75">
      <c r="B4801" s="188"/>
      <c r="C4801" s="188"/>
      <c r="D4801" s="203"/>
      <c r="E4801" s="203"/>
      <c r="F4801" s="203"/>
    </row>
    <row r="4802" spans="2:6" ht="15.75">
      <c r="B4802" s="188"/>
      <c r="C4802" s="188"/>
      <c r="D4802" s="203"/>
      <c r="E4802" s="203"/>
      <c r="F4802" s="203"/>
    </row>
    <row r="4803" spans="2:6" ht="15.75">
      <c r="B4803" s="188"/>
      <c r="C4803" s="188"/>
      <c r="D4803" s="203"/>
      <c r="E4803" s="203"/>
      <c r="F4803" s="203"/>
    </row>
    <row r="4804" spans="2:6" ht="15.75">
      <c r="B4804" s="188"/>
      <c r="C4804" s="188"/>
      <c r="D4804" s="203"/>
      <c r="E4804" s="203"/>
      <c r="F4804" s="203"/>
    </row>
    <row r="4805" spans="2:6" ht="15.75">
      <c r="B4805" s="188"/>
      <c r="C4805" s="188"/>
      <c r="D4805" s="203"/>
      <c r="E4805" s="203"/>
      <c r="F4805" s="203"/>
    </row>
    <row r="4806" spans="2:6" ht="15.75">
      <c r="B4806" s="188"/>
      <c r="C4806" s="188"/>
      <c r="D4806" s="203"/>
      <c r="E4806" s="203"/>
      <c r="F4806" s="203"/>
    </row>
    <row r="4807" spans="2:6" ht="15.75">
      <c r="B4807" s="188"/>
      <c r="C4807" s="188"/>
      <c r="D4807" s="203"/>
      <c r="E4807" s="203"/>
      <c r="F4807" s="203"/>
    </row>
    <row r="4808" spans="2:6" ht="15.75">
      <c r="B4808" s="188"/>
      <c r="C4808" s="188"/>
      <c r="D4808" s="203"/>
      <c r="E4808" s="203"/>
      <c r="F4808" s="203"/>
    </row>
    <row r="4809" spans="2:6" ht="15.75">
      <c r="B4809" s="188"/>
      <c r="C4809" s="188"/>
      <c r="D4809" s="203"/>
      <c r="E4809" s="203"/>
      <c r="F4809" s="203"/>
    </row>
    <row r="4810" spans="2:6" ht="15.75">
      <c r="B4810" s="188"/>
      <c r="C4810" s="188"/>
      <c r="D4810" s="203"/>
      <c r="E4810" s="203"/>
      <c r="F4810" s="203"/>
    </row>
    <row r="4811" spans="2:6" ht="15.75">
      <c r="B4811" s="188"/>
      <c r="C4811" s="188"/>
      <c r="D4811" s="203"/>
      <c r="E4811" s="203"/>
      <c r="F4811" s="203"/>
    </row>
    <row r="4812" spans="2:6" ht="15.75">
      <c r="B4812" s="188"/>
      <c r="C4812" s="188"/>
      <c r="D4812" s="203"/>
      <c r="E4812" s="203"/>
      <c r="F4812" s="203"/>
    </row>
    <row r="4813" spans="2:6" ht="15.75">
      <c r="B4813" s="188"/>
      <c r="C4813" s="188"/>
      <c r="D4813" s="203"/>
      <c r="E4813" s="203"/>
      <c r="F4813" s="203"/>
    </row>
    <row r="4814" spans="2:6" ht="15.75">
      <c r="B4814" s="188"/>
      <c r="C4814" s="188"/>
      <c r="D4814" s="203"/>
      <c r="E4814" s="203"/>
      <c r="F4814" s="203"/>
    </row>
    <row r="4815" spans="2:6" ht="15.75">
      <c r="B4815" s="188"/>
      <c r="C4815" s="188"/>
      <c r="D4815" s="203"/>
      <c r="E4815" s="203"/>
      <c r="F4815" s="203"/>
    </row>
    <row r="4816" spans="2:6" ht="15.75">
      <c r="B4816" s="188"/>
      <c r="C4816" s="188"/>
      <c r="D4816" s="203"/>
      <c r="E4816" s="203"/>
      <c r="F4816" s="203"/>
    </row>
    <row r="4817" spans="2:6" ht="15.75">
      <c r="B4817" s="188"/>
      <c r="C4817" s="188"/>
      <c r="D4817" s="203"/>
      <c r="E4817" s="203"/>
      <c r="F4817" s="203"/>
    </row>
    <row r="4818" spans="2:6" ht="15.75">
      <c r="B4818" s="188"/>
      <c r="C4818" s="188"/>
      <c r="D4818" s="203"/>
      <c r="E4818" s="203"/>
      <c r="F4818" s="203"/>
    </row>
    <row r="4819" spans="2:6" ht="15.75">
      <c r="B4819" s="188"/>
      <c r="C4819" s="188"/>
      <c r="D4819" s="203"/>
      <c r="E4819" s="203"/>
      <c r="F4819" s="203"/>
    </row>
    <row r="4820" spans="2:6" ht="15.75">
      <c r="B4820" s="188"/>
      <c r="C4820" s="188"/>
      <c r="D4820" s="203"/>
      <c r="E4820" s="203"/>
      <c r="F4820" s="203"/>
    </row>
    <row r="4821" spans="2:6" ht="15.75">
      <c r="B4821" s="188"/>
      <c r="C4821" s="188"/>
      <c r="D4821" s="203"/>
      <c r="E4821" s="203"/>
      <c r="F4821" s="203"/>
    </row>
    <row r="4822" spans="2:6" ht="15.75">
      <c r="B4822" s="188"/>
      <c r="C4822" s="188"/>
      <c r="D4822" s="203"/>
      <c r="E4822" s="203"/>
      <c r="F4822" s="203"/>
    </row>
    <row r="4823" spans="2:6" ht="15.75">
      <c r="B4823" s="188"/>
      <c r="C4823" s="188"/>
      <c r="D4823" s="203"/>
      <c r="E4823" s="203"/>
      <c r="F4823" s="203"/>
    </row>
    <row r="4824" spans="2:6" ht="15.75">
      <c r="B4824" s="188"/>
      <c r="C4824" s="188"/>
      <c r="D4824" s="203"/>
      <c r="E4824" s="203"/>
      <c r="F4824" s="203"/>
    </row>
    <row r="4825" spans="2:6" ht="15.75">
      <c r="B4825" s="188"/>
      <c r="C4825" s="188"/>
      <c r="D4825" s="203"/>
      <c r="E4825" s="203"/>
      <c r="F4825" s="203"/>
    </row>
    <row r="4826" spans="2:6" ht="15.75">
      <c r="B4826" s="188"/>
      <c r="C4826" s="188"/>
      <c r="D4826" s="203"/>
      <c r="E4826" s="203"/>
      <c r="F4826" s="203"/>
    </row>
    <row r="4827" spans="2:6" ht="15.75">
      <c r="B4827" s="188"/>
      <c r="C4827" s="188"/>
      <c r="D4827" s="203"/>
      <c r="E4827" s="203"/>
      <c r="F4827" s="203"/>
    </row>
    <row r="4828" spans="2:6" ht="15.75">
      <c r="B4828" s="188"/>
      <c r="C4828" s="188"/>
      <c r="D4828" s="203"/>
      <c r="E4828" s="203"/>
      <c r="F4828" s="203"/>
    </row>
    <row r="4829" spans="2:6" ht="15.75">
      <c r="B4829" s="188"/>
      <c r="C4829" s="188"/>
      <c r="D4829" s="203"/>
      <c r="E4829" s="203"/>
      <c r="F4829" s="203"/>
    </row>
    <row r="4830" spans="2:6" ht="15.75">
      <c r="B4830" s="188"/>
      <c r="C4830" s="188"/>
      <c r="D4830" s="203"/>
      <c r="E4830" s="203"/>
      <c r="F4830" s="203"/>
    </row>
    <row r="4831" spans="2:6" ht="15.75">
      <c r="B4831" s="188"/>
      <c r="C4831" s="188"/>
      <c r="D4831" s="203"/>
      <c r="E4831" s="203"/>
      <c r="F4831" s="203"/>
    </row>
    <row r="4832" spans="2:6" ht="15.75">
      <c r="B4832" s="188"/>
      <c r="C4832" s="188"/>
      <c r="D4832" s="203"/>
      <c r="E4832" s="203"/>
      <c r="F4832" s="203"/>
    </row>
    <row r="4833" spans="2:6" ht="15.75">
      <c r="B4833" s="188"/>
      <c r="C4833" s="188"/>
      <c r="D4833" s="203"/>
      <c r="E4833" s="203"/>
      <c r="F4833" s="203"/>
    </row>
    <row r="4834" spans="2:6" ht="15.75">
      <c r="B4834" s="188"/>
      <c r="C4834" s="188"/>
      <c r="D4834" s="203"/>
      <c r="E4834" s="203"/>
      <c r="F4834" s="203"/>
    </row>
    <row r="4835" spans="2:6" ht="15.75">
      <c r="B4835" s="188"/>
      <c r="C4835" s="188"/>
      <c r="D4835" s="203"/>
      <c r="E4835" s="203"/>
      <c r="F4835" s="203"/>
    </row>
    <row r="4836" spans="2:6" ht="15.75">
      <c r="B4836" s="188"/>
      <c r="C4836" s="188"/>
      <c r="D4836" s="203"/>
      <c r="E4836" s="203"/>
      <c r="F4836" s="203"/>
    </row>
    <row r="4837" spans="2:6" ht="15.75">
      <c r="B4837" s="188"/>
      <c r="C4837" s="188"/>
      <c r="D4837" s="203"/>
      <c r="E4837" s="203"/>
      <c r="F4837" s="203"/>
    </row>
    <row r="4838" spans="2:6" ht="15.75">
      <c r="B4838" s="188"/>
      <c r="C4838" s="188"/>
      <c r="D4838" s="203"/>
      <c r="E4838" s="203"/>
      <c r="F4838" s="203"/>
    </row>
    <row r="4839" spans="2:6" ht="15.75">
      <c r="B4839" s="188"/>
      <c r="C4839" s="188"/>
      <c r="D4839" s="203"/>
      <c r="E4839" s="203"/>
      <c r="F4839" s="203"/>
    </row>
    <row r="4840" spans="2:6" ht="15.75">
      <c r="B4840" s="188"/>
      <c r="C4840" s="188"/>
      <c r="D4840" s="203"/>
      <c r="E4840" s="203"/>
      <c r="F4840" s="203"/>
    </row>
    <row r="4841" spans="2:6" ht="15.75">
      <c r="B4841" s="188"/>
      <c r="C4841" s="188"/>
      <c r="D4841" s="203"/>
      <c r="E4841" s="203"/>
      <c r="F4841" s="203"/>
    </row>
    <row r="4842" spans="2:6" ht="15.75">
      <c r="B4842" s="188"/>
      <c r="C4842" s="188"/>
      <c r="D4842" s="203"/>
      <c r="E4842" s="203"/>
      <c r="F4842" s="203"/>
    </row>
    <row r="4843" spans="2:6" ht="15.75">
      <c r="B4843" s="188"/>
      <c r="C4843" s="188"/>
      <c r="D4843" s="203"/>
      <c r="E4843" s="203"/>
      <c r="F4843" s="203"/>
    </row>
    <row r="4844" spans="2:6" ht="15.75">
      <c r="B4844" s="188"/>
      <c r="C4844" s="188"/>
      <c r="D4844" s="203"/>
      <c r="E4844" s="203"/>
      <c r="F4844" s="203"/>
    </row>
    <row r="4845" spans="2:6" ht="15.75">
      <c r="B4845" s="188"/>
      <c r="C4845" s="188"/>
      <c r="D4845" s="203"/>
      <c r="E4845" s="203"/>
      <c r="F4845" s="203"/>
    </row>
    <row r="4846" spans="2:6" ht="15.75">
      <c r="B4846" s="188"/>
      <c r="C4846" s="188"/>
      <c r="D4846" s="203"/>
      <c r="E4846" s="203"/>
      <c r="F4846" s="203"/>
    </row>
    <row r="4847" spans="2:6" ht="15.75">
      <c r="B4847" s="188"/>
      <c r="C4847" s="188"/>
      <c r="D4847" s="203"/>
      <c r="E4847" s="203"/>
      <c r="F4847" s="203"/>
    </row>
    <row r="4848" spans="2:6" ht="15.75">
      <c r="B4848" s="188"/>
      <c r="C4848" s="188"/>
      <c r="D4848" s="203"/>
      <c r="E4848" s="203"/>
      <c r="F4848" s="203"/>
    </row>
    <row r="4849" spans="2:6" ht="15.75">
      <c r="B4849" s="188"/>
      <c r="C4849" s="188"/>
      <c r="D4849" s="203"/>
      <c r="E4849" s="203"/>
      <c r="F4849" s="203"/>
    </row>
    <row r="4850" spans="2:6" ht="15.75">
      <c r="B4850" s="188"/>
      <c r="C4850" s="188"/>
      <c r="D4850" s="203"/>
      <c r="E4850" s="203"/>
      <c r="F4850" s="203"/>
    </row>
    <row r="4851" spans="2:6" ht="15.75">
      <c r="B4851" s="188"/>
      <c r="C4851" s="188"/>
      <c r="D4851" s="203"/>
      <c r="E4851" s="203"/>
      <c r="F4851" s="203"/>
    </row>
    <row r="4852" spans="2:6" ht="15.75">
      <c r="B4852" s="188"/>
      <c r="C4852" s="188"/>
      <c r="D4852" s="203"/>
      <c r="E4852" s="203"/>
      <c r="F4852" s="203"/>
    </row>
    <row r="4853" spans="2:6" ht="15.75">
      <c r="B4853" s="188"/>
      <c r="C4853" s="188"/>
      <c r="D4853" s="203"/>
      <c r="E4853" s="203"/>
      <c r="F4853" s="203"/>
    </row>
    <row r="4854" spans="2:6" ht="15.75">
      <c r="B4854" s="188"/>
      <c r="C4854" s="188"/>
      <c r="D4854" s="203"/>
      <c r="E4854" s="203"/>
      <c r="F4854" s="203"/>
    </row>
    <row r="4855" spans="2:6" ht="15.75">
      <c r="B4855" s="188"/>
      <c r="C4855" s="188"/>
      <c r="D4855" s="203"/>
      <c r="E4855" s="203"/>
      <c r="F4855" s="203"/>
    </row>
    <row r="4856" spans="2:6" ht="15.75">
      <c r="B4856" s="188"/>
      <c r="C4856" s="188"/>
      <c r="D4856" s="203"/>
      <c r="E4856" s="203"/>
      <c r="F4856" s="203"/>
    </row>
    <row r="4857" spans="2:6" ht="15.75">
      <c r="B4857" s="188"/>
      <c r="C4857" s="188"/>
      <c r="D4857" s="203"/>
      <c r="E4857" s="203"/>
      <c r="F4857" s="203"/>
    </row>
    <row r="4858" spans="2:6" ht="15.75">
      <c r="B4858" s="188"/>
      <c r="C4858" s="188"/>
      <c r="D4858" s="203"/>
      <c r="E4858" s="203"/>
      <c r="F4858" s="203"/>
    </row>
    <row r="4859" spans="2:6" ht="15.75">
      <c r="B4859" s="188"/>
      <c r="C4859" s="188"/>
      <c r="D4859" s="203"/>
      <c r="E4859" s="203"/>
      <c r="F4859" s="203"/>
    </row>
    <row r="4860" spans="2:6" ht="15.75">
      <c r="B4860" s="188"/>
      <c r="C4860" s="188"/>
      <c r="D4860" s="203"/>
      <c r="E4860" s="203"/>
      <c r="F4860" s="203"/>
    </row>
    <row r="4861" spans="2:6" ht="15.75">
      <c r="B4861" s="188"/>
      <c r="C4861" s="188"/>
      <c r="D4861" s="203"/>
      <c r="E4861" s="203"/>
      <c r="F4861" s="203"/>
    </row>
    <row r="4862" spans="2:6" ht="15.75">
      <c r="B4862" s="188"/>
      <c r="C4862" s="188"/>
      <c r="D4862" s="203"/>
      <c r="E4862" s="203"/>
      <c r="F4862" s="203"/>
    </row>
    <row r="4863" spans="2:6" ht="15.75">
      <c r="B4863" s="188"/>
      <c r="C4863" s="188"/>
      <c r="D4863" s="203"/>
      <c r="E4863" s="203"/>
      <c r="F4863" s="203"/>
    </row>
    <row r="4864" spans="2:6" ht="15.75">
      <c r="B4864" s="188"/>
      <c r="C4864" s="188"/>
      <c r="D4864" s="203"/>
      <c r="E4864" s="203"/>
      <c r="F4864" s="203"/>
    </row>
    <row r="4865" spans="2:6" ht="15.75">
      <c r="B4865" s="188"/>
      <c r="C4865" s="188"/>
      <c r="D4865" s="203"/>
      <c r="E4865" s="203"/>
      <c r="F4865" s="203"/>
    </row>
    <row r="4866" spans="2:6" ht="15.75">
      <c r="B4866" s="188"/>
      <c r="C4866" s="188"/>
      <c r="D4866" s="203"/>
      <c r="E4866" s="203"/>
      <c r="F4866" s="203"/>
    </row>
    <row r="4867" spans="2:6" ht="15.75">
      <c r="B4867" s="188"/>
      <c r="C4867" s="188"/>
      <c r="D4867" s="203"/>
      <c r="E4867" s="203"/>
      <c r="F4867" s="203"/>
    </row>
    <row r="4868" spans="2:6" ht="15.75">
      <c r="B4868" s="188"/>
      <c r="C4868" s="188"/>
      <c r="D4868" s="203"/>
      <c r="E4868" s="203"/>
      <c r="F4868" s="203"/>
    </row>
    <row r="4869" spans="2:6" ht="15.75">
      <c r="B4869" s="188"/>
      <c r="C4869" s="188"/>
      <c r="D4869" s="203"/>
      <c r="E4869" s="203"/>
      <c r="F4869" s="203"/>
    </row>
    <row r="4870" spans="2:6" ht="15.75">
      <c r="B4870" s="188"/>
      <c r="C4870" s="188"/>
      <c r="D4870" s="203"/>
      <c r="E4870" s="203"/>
      <c r="F4870" s="203"/>
    </row>
    <row r="4871" spans="2:6" ht="15.75">
      <c r="B4871" s="188"/>
      <c r="C4871" s="188"/>
      <c r="D4871" s="203"/>
      <c r="E4871" s="203"/>
      <c r="F4871" s="203"/>
    </row>
    <row r="4872" spans="2:6" ht="15.75">
      <c r="B4872" s="188"/>
      <c r="C4872" s="188"/>
      <c r="D4872" s="203"/>
      <c r="E4872" s="203"/>
      <c r="F4872" s="203"/>
    </row>
    <row r="4873" spans="2:6" ht="15.75">
      <c r="B4873" s="188"/>
      <c r="C4873" s="188"/>
      <c r="D4873" s="203"/>
      <c r="E4873" s="203"/>
      <c r="F4873" s="203"/>
    </row>
    <row r="4874" spans="2:6" ht="15.75">
      <c r="B4874" s="188"/>
      <c r="C4874" s="188"/>
      <c r="D4874" s="203"/>
      <c r="E4874" s="203"/>
      <c r="F4874" s="203"/>
    </row>
    <row r="4875" spans="2:6" ht="15.75">
      <c r="B4875" s="188"/>
      <c r="C4875" s="188"/>
      <c r="D4875" s="203"/>
      <c r="E4875" s="203"/>
      <c r="F4875" s="203"/>
    </row>
    <row r="4876" spans="2:6" ht="15.75">
      <c r="B4876" s="188"/>
      <c r="C4876" s="188"/>
      <c r="D4876" s="203"/>
      <c r="E4876" s="203"/>
      <c r="F4876" s="203"/>
    </row>
    <row r="4877" spans="2:6" ht="15.75">
      <c r="B4877" s="188"/>
      <c r="C4877" s="188"/>
      <c r="D4877" s="203"/>
      <c r="E4877" s="203"/>
      <c r="F4877" s="203"/>
    </row>
    <row r="4878" spans="2:6" ht="15.75">
      <c r="B4878" s="188"/>
      <c r="C4878" s="188"/>
      <c r="D4878" s="203"/>
      <c r="E4878" s="203"/>
      <c r="F4878" s="203"/>
    </row>
    <row r="4879" spans="2:6" ht="15.75">
      <c r="B4879" s="188"/>
      <c r="C4879" s="188"/>
      <c r="D4879" s="203"/>
      <c r="E4879" s="203"/>
      <c r="F4879" s="203"/>
    </row>
    <row r="4880" spans="2:6" ht="15.75">
      <c r="B4880" s="188"/>
      <c r="C4880" s="188"/>
      <c r="D4880" s="203"/>
      <c r="E4880" s="203"/>
      <c r="F4880" s="203"/>
    </row>
    <row r="4881" spans="2:6" ht="15.75">
      <c r="B4881" s="188"/>
      <c r="C4881" s="188"/>
      <c r="D4881" s="203"/>
      <c r="E4881" s="203"/>
      <c r="F4881" s="203"/>
    </row>
    <row r="4882" spans="2:6" ht="15.75">
      <c r="B4882" s="188"/>
      <c r="C4882" s="188"/>
      <c r="D4882" s="203"/>
      <c r="E4882" s="203"/>
      <c r="F4882" s="203"/>
    </row>
    <row r="4883" spans="2:6" ht="15.75">
      <c r="B4883" s="188"/>
      <c r="C4883" s="188"/>
      <c r="D4883" s="203"/>
      <c r="E4883" s="203"/>
      <c r="F4883" s="203"/>
    </row>
    <row r="4884" spans="2:6" ht="15.75">
      <c r="B4884" s="188"/>
      <c r="C4884" s="188"/>
      <c r="D4884" s="203"/>
      <c r="E4884" s="203"/>
      <c r="F4884" s="203"/>
    </row>
    <row r="4885" spans="2:6" ht="15.75">
      <c r="B4885" s="188"/>
      <c r="C4885" s="188"/>
      <c r="D4885" s="203"/>
      <c r="E4885" s="203"/>
      <c r="F4885" s="203"/>
    </row>
    <row r="4886" spans="2:6" ht="15.75">
      <c r="B4886" s="188"/>
      <c r="C4886" s="188"/>
      <c r="D4886" s="203"/>
      <c r="E4886" s="203"/>
      <c r="F4886" s="203"/>
    </row>
    <row r="4887" spans="2:6" ht="15.75">
      <c r="B4887" s="188"/>
      <c r="C4887" s="188"/>
      <c r="D4887" s="203"/>
      <c r="E4887" s="203"/>
      <c r="F4887" s="203"/>
    </row>
    <row r="4888" spans="2:6" ht="15.75">
      <c r="B4888" s="188"/>
      <c r="C4888" s="188"/>
      <c r="D4888" s="203"/>
      <c r="E4888" s="203"/>
      <c r="F4888" s="203"/>
    </row>
    <row r="4889" spans="2:6" ht="15.75">
      <c r="B4889" s="188"/>
      <c r="C4889" s="188"/>
      <c r="D4889" s="203"/>
      <c r="E4889" s="203"/>
      <c r="F4889" s="203"/>
    </row>
    <row r="4890" spans="2:6" ht="15.75">
      <c r="B4890" s="188"/>
      <c r="C4890" s="188"/>
      <c r="D4890" s="203"/>
      <c r="E4890" s="203"/>
      <c r="F4890" s="203"/>
    </row>
    <row r="4891" spans="2:6" ht="15.75">
      <c r="B4891" s="188"/>
      <c r="C4891" s="188"/>
      <c r="D4891" s="203"/>
      <c r="E4891" s="203"/>
      <c r="F4891" s="203"/>
    </row>
    <row r="4892" spans="2:6" ht="15.75">
      <c r="B4892" s="188"/>
      <c r="C4892" s="188"/>
      <c r="D4892" s="203"/>
      <c r="E4892" s="203"/>
      <c r="F4892" s="203"/>
    </row>
    <row r="4893" spans="2:6" ht="15.75">
      <c r="B4893" s="188"/>
      <c r="C4893" s="188"/>
      <c r="D4893" s="203"/>
      <c r="E4893" s="203"/>
      <c r="F4893" s="203"/>
    </row>
    <row r="4894" spans="2:6" ht="15.75">
      <c r="B4894" s="188"/>
      <c r="C4894" s="188"/>
      <c r="D4894" s="203"/>
      <c r="E4894" s="203"/>
      <c r="F4894" s="203"/>
    </row>
    <row r="4895" spans="2:6" ht="15.75">
      <c r="B4895" s="188"/>
      <c r="C4895" s="188"/>
      <c r="D4895" s="203"/>
      <c r="E4895" s="203"/>
      <c r="F4895" s="203"/>
    </row>
    <row r="4896" spans="2:6" ht="15.75">
      <c r="B4896" s="188"/>
      <c r="C4896" s="188"/>
      <c r="D4896" s="203"/>
      <c r="E4896" s="203"/>
      <c r="F4896" s="203"/>
    </row>
    <row r="4897" spans="2:6" ht="15.75">
      <c r="B4897" s="188"/>
      <c r="C4897" s="188"/>
      <c r="D4897" s="203"/>
      <c r="E4897" s="203"/>
      <c r="F4897" s="203"/>
    </row>
    <row r="4898" spans="2:6" ht="15.75">
      <c r="B4898" s="188"/>
      <c r="C4898" s="188"/>
      <c r="D4898" s="203"/>
      <c r="E4898" s="203"/>
      <c r="F4898" s="203"/>
    </row>
    <row r="4899" spans="2:6" ht="15.75">
      <c r="B4899" s="188"/>
      <c r="C4899" s="188"/>
      <c r="D4899" s="203"/>
      <c r="E4899" s="203"/>
      <c r="F4899" s="203"/>
    </row>
    <row r="4900" spans="2:6" ht="15.75">
      <c r="B4900" s="188"/>
      <c r="C4900" s="188"/>
      <c r="D4900" s="203"/>
      <c r="E4900" s="203"/>
      <c r="F4900" s="203"/>
    </row>
    <row r="4901" spans="2:6" ht="15.75">
      <c r="B4901" s="188"/>
      <c r="C4901" s="188"/>
      <c r="D4901" s="203"/>
      <c r="E4901" s="203"/>
      <c r="F4901" s="203"/>
    </row>
    <row r="4902" spans="2:6" ht="15.75">
      <c r="B4902" s="188"/>
      <c r="C4902" s="188"/>
      <c r="D4902" s="203"/>
      <c r="E4902" s="203"/>
      <c r="F4902" s="203"/>
    </row>
    <row r="4903" spans="2:6" ht="15.75">
      <c r="B4903" s="188"/>
      <c r="C4903" s="188"/>
      <c r="D4903" s="203"/>
      <c r="E4903" s="203"/>
      <c r="F4903" s="203"/>
    </row>
    <row r="4904" spans="2:6" ht="15.75">
      <c r="B4904" s="188"/>
      <c r="C4904" s="188"/>
      <c r="D4904" s="203"/>
      <c r="E4904" s="203"/>
      <c r="F4904" s="203"/>
    </row>
    <row r="4905" spans="2:6" ht="15.75">
      <c r="B4905" s="188"/>
      <c r="C4905" s="188"/>
      <c r="D4905" s="203"/>
      <c r="E4905" s="203"/>
      <c r="F4905" s="203"/>
    </row>
    <row r="4906" spans="2:6" ht="15.75">
      <c r="B4906" s="188"/>
      <c r="C4906" s="188"/>
      <c r="D4906" s="203"/>
      <c r="E4906" s="203"/>
      <c r="F4906" s="203"/>
    </row>
    <row r="4907" spans="2:6" ht="15.75">
      <c r="B4907" s="188"/>
      <c r="C4907" s="188"/>
      <c r="D4907" s="203"/>
      <c r="E4907" s="203"/>
      <c r="F4907" s="203"/>
    </row>
    <row r="4908" spans="2:6" ht="15.75">
      <c r="B4908" s="188"/>
      <c r="C4908" s="188"/>
      <c r="D4908" s="203"/>
      <c r="E4908" s="203"/>
      <c r="F4908" s="203"/>
    </row>
    <row r="4909" spans="2:6" ht="15.75">
      <c r="B4909" s="188"/>
      <c r="C4909" s="188"/>
      <c r="D4909" s="203"/>
      <c r="E4909" s="203"/>
      <c r="F4909" s="203"/>
    </row>
    <row r="4910" spans="2:6" ht="15.75">
      <c r="B4910" s="188"/>
      <c r="C4910" s="188"/>
      <c r="D4910" s="203"/>
      <c r="E4910" s="203"/>
      <c r="F4910" s="203"/>
    </row>
    <row r="4911" spans="2:6" ht="15.75">
      <c r="B4911" s="188"/>
      <c r="C4911" s="188"/>
      <c r="D4911" s="203"/>
      <c r="E4911" s="203"/>
      <c r="F4911" s="203"/>
    </row>
    <row r="4912" spans="2:6" ht="15.75">
      <c r="B4912" s="188"/>
      <c r="C4912" s="188"/>
      <c r="D4912" s="203"/>
      <c r="E4912" s="203"/>
      <c r="F4912" s="203"/>
    </row>
    <row r="4913" spans="2:6" ht="15.75">
      <c r="B4913" s="188"/>
      <c r="C4913" s="188"/>
      <c r="D4913" s="203"/>
      <c r="E4913" s="203"/>
      <c r="F4913" s="203"/>
    </row>
    <row r="4914" spans="2:6" ht="15.75">
      <c r="B4914" s="188"/>
      <c r="C4914" s="188"/>
      <c r="D4914" s="203"/>
      <c r="E4914" s="203"/>
      <c r="F4914" s="203"/>
    </row>
    <row r="4915" spans="2:6" ht="15.75">
      <c r="B4915" s="188"/>
      <c r="C4915" s="188"/>
      <c r="D4915" s="203"/>
      <c r="E4915" s="203"/>
      <c r="F4915" s="203"/>
    </row>
    <row r="4916" spans="2:6" ht="15.75">
      <c r="B4916" s="188"/>
      <c r="C4916" s="188"/>
      <c r="D4916" s="203"/>
      <c r="E4916" s="203"/>
      <c r="F4916" s="203"/>
    </row>
    <row r="4917" spans="2:6" ht="15.75">
      <c r="B4917" s="188"/>
      <c r="C4917" s="188"/>
      <c r="D4917" s="203"/>
      <c r="E4917" s="203"/>
      <c r="F4917" s="203"/>
    </row>
    <row r="4918" spans="2:6" ht="15.75">
      <c r="B4918" s="188"/>
      <c r="C4918" s="188"/>
      <c r="D4918" s="203"/>
      <c r="E4918" s="203"/>
      <c r="F4918" s="203"/>
    </row>
    <row r="4919" spans="2:6" ht="15.75">
      <c r="B4919" s="188"/>
      <c r="C4919" s="188"/>
      <c r="D4919" s="203"/>
      <c r="E4919" s="203"/>
      <c r="F4919" s="203"/>
    </row>
    <row r="4920" spans="2:6" ht="15.75">
      <c r="B4920" s="188"/>
      <c r="C4920" s="188"/>
      <c r="D4920" s="203"/>
      <c r="E4920" s="203"/>
      <c r="F4920" s="203"/>
    </row>
    <row r="4921" spans="2:6" ht="15.75">
      <c r="B4921" s="188"/>
      <c r="C4921" s="188"/>
      <c r="D4921" s="203"/>
      <c r="E4921" s="203"/>
      <c r="F4921" s="203"/>
    </row>
    <row r="4922" spans="2:6" ht="15.75">
      <c r="B4922" s="188"/>
      <c r="C4922" s="188"/>
      <c r="D4922" s="203"/>
      <c r="E4922" s="203"/>
      <c r="F4922" s="203"/>
    </row>
    <row r="4923" spans="2:6" ht="15.75">
      <c r="B4923" s="188"/>
      <c r="C4923" s="188"/>
      <c r="D4923" s="203"/>
      <c r="E4923" s="203"/>
      <c r="F4923" s="203"/>
    </row>
    <row r="4924" spans="2:6" ht="15.75">
      <c r="B4924" s="188"/>
      <c r="C4924" s="188"/>
      <c r="D4924" s="203"/>
      <c r="E4924" s="203"/>
      <c r="F4924" s="203"/>
    </row>
    <row r="4925" spans="2:6" ht="15.75">
      <c r="B4925" s="188"/>
      <c r="C4925" s="188"/>
      <c r="D4925" s="203"/>
      <c r="E4925" s="203"/>
      <c r="F4925" s="203"/>
    </row>
    <row r="4926" spans="2:6" ht="15.75">
      <c r="B4926" s="188"/>
      <c r="C4926" s="188"/>
      <c r="D4926" s="203"/>
      <c r="E4926" s="203"/>
      <c r="F4926" s="203"/>
    </row>
    <row r="4927" spans="2:6" ht="15.75">
      <c r="B4927" s="188"/>
      <c r="C4927" s="188"/>
      <c r="D4927" s="203"/>
      <c r="E4927" s="203"/>
      <c r="F4927" s="203"/>
    </row>
    <row r="4928" spans="2:6" ht="15.75">
      <c r="B4928" s="188"/>
      <c r="C4928" s="188"/>
      <c r="D4928" s="203"/>
      <c r="E4928" s="203"/>
      <c r="F4928" s="203"/>
    </row>
    <row r="4929" spans="2:6" ht="15.75">
      <c r="B4929" s="188"/>
      <c r="C4929" s="188"/>
      <c r="D4929" s="203"/>
      <c r="E4929" s="203"/>
      <c r="F4929" s="203"/>
    </row>
    <row r="4930" spans="2:6" ht="15.75">
      <c r="B4930" s="188"/>
      <c r="C4930" s="188"/>
      <c r="D4930" s="203"/>
      <c r="E4930" s="203"/>
      <c r="F4930" s="203"/>
    </row>
    <row r="4931" spans="2:6" ht="15.75">
      <c r="B4931" s="188"/>
      <c r="C4931" s="188"/>
      <c r="D4931" s="203"/>
      <c r="E4931" s="203"/>
      <c r="F4931" s="203"/>
    </row>
    <row r="4932" spans="2:6" ht="15.75">
      <c r="B4932" s="188"/>
      <c r="C4932" s="188"/>
      <c r="D4932" s="203"/>
      <c r="E4932" s="203"/>
      <c r="F4932" s="203"/>
    </row>
    <row r="4933" spans="2:6" ht="15.75">
      <c r="B4933" s="188"/>
      <c r="C4933" s="188"/>
      <c r="D4933" s="203"/>
      <c r="E4933" s="203"/>
      <c r="F4933" s="203"/>
    </row>
    <row r="4934" spans="2:6" ht="15.75">
      <c r="B4934" s="188"/>
      <c r="C4934" s="188"/>
      <c r="D4934" s="203"/>
      <c r="E4934" s="203"/>
      <c r="F4934" s="203"/>
    </row>
    <row r="4935" spans="2:6" ht="15.75">
      <c r="B4935" s="188"/>
      <c r="C4935" s="188"/>
      <c r="D4935" s="203"/>
      <c r="E4935" s="203"/>
      <c r="F4935" s="203"/>
    </row>
    <row r="4936" spans="2:6" ht="15.75">
      <c r="B4936" s="188"/>
      <c r="C4936" s="188"/>
      <c r="D4936" s="203"/>
      <c r="E4936" s="203"/>
      <c r="F4936" s="203"/>
    </row>
    <row r="4937" spans="2:6" ht="15.75">
      <c r="B4937" s="188"/>
      <c r="C4937" s="188"/>
      <c r="D4937" s="203"/>
      <c r="E4937" s="203"/>
      <c r="F4937" s="203"/>
    </row>
    <row r="4938" spans="2:6" ht="15.75">
      <c r="B4938" s="188"/>
      <c r="C4938" s="188"/>
      <c r="D4938" s="203"/>
      <c r="E4938" s="203"/>
      <c r="F4938" s="203"/>
    </row>
    <row r="4939" spans="2:6" ht="15.75">
      <c r="B4939" s="188"/>
      <c r="C4939" s="188"/>
      <c r="D4939" s="203"/>
      <c r="E4939" s="203"/>
      <c r="F4939" s="203"/>
    </row>
    <row r="4940" spans="2:6" ht="15.75">
      <c r="B4940" s="188"/>
      <c r="C4940" s="188"/>
      <c r="D4940" s="203"/>
      <c r="E4940" s="203"/>
      <c r="F4940" s="203"/>
    </row>
    <row r="4941" spans="2:6" ht="15.75">
      <c r="B4941" s="188"/>
      <c r="C4941" s="188"/>
      <c r="D4941" s="203"/>
      <c r="E4941" s="203"/>
      <c r="F4941" s="203"/>
    </row>
    <row r="4942" spans="2:6" ht="15.75">
      <c r="B4942" s="188"/>
      <c r="C4942" s="188"/>
      <c r="D4942" s="203"/>
      <c r="E4942" s="203"/>
      <c r="F4942" s="203"/>
    </row>
    <row r="4943" spans="2:6" ht="15.75">
      <c r="B4943" s="188"/>
      <c r="C4943" s="188"/>
      <c r="D4943" s="203"/>
      <c r="E4943" s="203"/>
      <c r="F4943" s="203"/>
    </row>
    <row r="4944" spans="2:6" ht="15.75">
      <c r="B4944" s="188"/>
      <c r="C4944" s="188"/>
      <c r="D4944" s="203"/>
      <c r="E4944" s="203"/>
      <c r="F4944" s="203"/>
    </row>
    <row r="4945" spans="2:6" ht="15.75">
      <c r="B4945" s="188"/>
      <c r="C4945" s="188"/>
      <c r="D4945" s="203"/>
      <c r="E4945" s="203"/>
      <c r="F4945" s="203"/>
    </row>
    <row r="4946" spans="2:6" ht="15.75">
      <c r="B4946" s="188"/>
      <c r="C4946" s="188"/>
      <c r="D4946" s="203"/>
      <c r="E4946" s="203"/>
      <c r="F4946" s="203"/>
    </row>
    <row r="4947" spans="2:6" ht="15.75">
      <c r="B4947" s="188"/>
      <c r="C4947" s="188"/>
      <c r="D4947" s="203"/>
      <c r="E4947" s="203"/>
      <c r="F4947" s="203"/>
    </row>
    <row r="4948" spans="2:6" ht="15.75">
      <c r="B4948" s="188"/>
      <c r="C4948" s="188"/>
      <c r="D4948" s="203"/>
      <c r="E4948" s="203"/>
      <c r="F4948" s="203"/>
    </row>
    <row r="4949" spans="2:6" ht="15.75">
      <c r="B4949" s="188"/>
      <c r="C4949" s="188"/>
      <c r="D4949" s="203"/>
      <c r="E4949" s="203"/>
      <c r="F4949" s="203"/>
    </row>
    <row r="4950" spans="2:6" ht="15.75">
      <c r="B4950" s="188"/>
      <c r="C4950" s="188"/>
      <c r="D4950" s="203"/>
      <c r="E4950" s="203"/>
      <c r="F4950" s="203"/>
    </row>
    <row r="4951" spans="2:6" ht="15.75">
      <c r="B4951" s="188"/>
      <c r="C4951" s="188"/>
      <c r="D4951" s="203"/>
      <c r="E4951" s="203"/>
      <c r="F4951" s="203"/>
    </row>
    <row r="4952" spans="2:6" ht="15.75">
      <c r="B4952" s="188"/>
      <c r="C4952" s="188"/>
      <c r="D4952" s="203"/>
      <c r="E4952" s="203"/>
      <c r="F4952" s="203"/>
    </row>
    <row r="4953" spans="2:6" ht="15.75">
      <c r="B4953" s="188"/>
      <c r="C4953" s="188"/>
      <c r="D4953" s="203"/>
      <c r="E4953" s="203"/>
      <c r="F4953" s="203"/>
    </row>
    <row r="4954" spans="2:6" ht="15.75">
      <c r="B4954" s="188"/>
      <c r="C4954" s="188"/>
      <c r="D4954" s="203"/>
      <c r="E4954" s="203"/>
      <c r="F4954" s="203"/>
    </row>
    <row r="4955" spans="2:6" ht="15.75">
      <c r="B4955" s="188"/>
      <c r="C4955" s="188"/>
      <c r="D4955" s="203"/>
      <c r="E4955" s="203"/>
      <c r="F4955" s="203"/>
    </row>
    <row r="4956" spans="2:6" ht="15.75">
      <c r="B4956" s="188"/>
      <c r="C4956" s="188"/>
      <c r="D4956" s="203"/>
      <c r="E4956" s="203"/>
      <c r="F4956" s="203"/>
    </row>
    <row r="4957" spans="2:6" ht="15.75">
      <c r="B4957" s="188"/>
      <c r="C4957" s="188"/>
      <c r="D4957" s="203"/>
      <c r="E4957" s="203"/>
      <c r="F4957" s="203"/>
    </row>
    <row r="4958" spans="2:6" ht="15.75">
      <c r="B4958" s="188"/>
      <c r="C4958" s="188"/>
      <c r="D4958" s="203"/>
      <c r="E4958" s="203"/>
      <c r="F4958" s="203"/>
    </row>
    <row r="4959" spans="2:6" ht="15.75">
      <c r="B4959" s="188"/>
      <c r="C4959" s="188"/>
      <c r="D4959" s="203"/>
      <c r="E4959" s="203"/>
      <c r="F4959" s="203"/>
    </row>
    <row r="4960" spans="2:6" ht="15.75">
      <c r="B4960" s="188"/>
      <c r="C4960" s="188"/>
      <c r="D4960" s="203"/>
      <c r="E4960" s="203"/>
      <c r="F4960" s="203"/>
    </row>
    <row r="4961" spans="2:6" ht="15.75">
      <c r="B4961" s="188"/>
      <c r="C4961" s="188"/>
      <c r="D4961" s="203"/>
      <c r="E4961" s="203"/>
      <c r="F4961" s="203"/>
    </row>
    <row r="4962" spans="2:6" ht="15.75">
      <c r="B4962" s="188"/>
      <c r="C4962" s="188"/>
      <c r="D4962" s="203"/>
      <c r="E4962" s="203"/>
      <c r="F4962" s="203"/>
    </row>
    <row r="4963" spans="2:6" ht="15.75">
      <c r="B4963" s="188"/>
      <c r="C4963" s="188"/>
      <c r="D4963" s="203"/>
      <c r="E4963" s="203"/>
      <c r="F4963" s="203"/>
    </row>
    <row r="4964" spans="2:6" ht="15.75">
      <c r="B4964" s="188"/>
      <c r="C4964" s="188"/>
      <c r="D4964" s="203"/>
      <c r="E4964" s="203"/>
      <c r="F4964" s="203"/>
    </row>
    <row r="4965" spans="2:6" ht="15.75">
      <c r="B4965" s="188"/>
      <c r="C4965" s="188"/>
      <c r="D4965" s="203"/>
      <c r="E4965" s="203"/>
      <c r="F4965" s="203"/>
    </row>
    <row r="4966" spans="2:6" ht="15.75">
      <c r="B4966" s="188"/>
      <c r="C4966" s="188"/>
      <c r="D4966" s="203"/>
      <c r="E4966" s="203"/>
      <c r="F4966" s="203"/>
    </row>
    <row r="4967" spans="2:6" ht="15.75">
      <c r="B4967" s="188"/>
      <c r="C4967" s="188"/>
      <c r="D4967" s="203"/>
      <c r="E4967" s="203"/>
      <c r="F4967" s="203"/>
    </row>
    <row r="4968" spans="2:6" ht="15.75">
      <c r="B4968" s="188"/>
      <c r="C4968" s="188"/>
      <c r="D4968" s="203"/>
      <c r="E4968" s="203"/>
      <c r="F4968" s="203"/>
    </row>
    <row r="4969" spans="2:6" ht="15.75">
      <c r="B4969" s="188"/>
      <c r="C4969" s="188"/>
      <c r="D4969" s="203"/>
      <c r="E4969" s="203"/>
      <c r="F4969" s="203"/>
    </row>
    <row r="4970" spans="2:6" ht="15.75">
      <c r="B4970" s="188"/>
      <c r="C4970" s="188"/>
      <c r="D4970" s="203"/>
      <c r="E4970" s="203"/>
      <c r="F4970" s="203"/>
    </row>
    <row r="4971" spans="2:6" ht="15.75">
      <c r="B4971" s="188"/>
      <c r="C4971" s="188"/>
      <c r="D4971" s="203"/>
      <c r="E4971" s="203"/>
      <c r="F4971" s="203"/>
    </row>
    <row r="4972" spans="2:6" ht="15.75">
      <c r="B4972" s="188"/>
      <c r="C4972" s="188"/>
      <c r="D4972" s="203"/>
      <c r="E4972" s="203"/>
      <c r="F4972" s="203"/>
    </row>
    <row r="4973" spans="2:6" ht="15.75">
      <c r="B4973" s="188"/>
      <c r="C4973" s="188"/>
      <c r="D4973" s="203"/>
      <c r="E4973" s="203"/>
      <c r="F4973" s="203"/>
    </row>
    <row r="4974" spans="2:6" ht="15.75">
      <c r="B4974" s="188"/>
      <c r="C4974" s="188"/>
      <c r="D4974" s="203"/>
      <c r="E4974" s="203"/>
      <c r="F4974" s="203"/>
    </row>
    <row r="4975" spans="2:6" ht="15.75">
      <c r="B4975" s="188"/>
      <c r="C4975" s="188"/>
      <c r="D4975" s="203"/>
      <c r="E4975" s="203"/>
      <c r="F4975" s="203"/>
    </row>
    <row r="4976" spans="2:6" ht="15.75">
      <c r="B4976" s="188"/>
      <c r="C4976" s="188"/>
      <c r="D4976" s="203"/>
      <c r="E4976" s="203"/>
      <c r="F4976" s="203"/>
    </row>
    <row r="4977" spans="2:6" ht="15.75">
      <c r="B4977" s="188"/>
      <c r="C4977" s="188"/>
      <c r="D4977" s="203"/>
      <c r="E4977" s="203"/>
      <c r="F4977" s="203"/>
    </row>
    <row r="4978" spans="2:6" ht="15.75">
      <c r="B4978" s="188"/>
      <c r="C4978" s="188"/>
      <c r="D4978" s="203"/>
      <c r="E4978" s="203"/>
      <c r="F4978" s="203"/>
    </row>
    <row r="4979" spans="2:6" ht="15.75">
      <c r="B4979" s="188"/>
      <c r="C4979" s="188"/>
      <c r="D4979" s="203"/>
      <c r="E4979" s="203"/>
      <c r="F4979" s="203"/>
    </row>
    <row r="4980" spans="2:6" ht="15.75">
      <c r="B4980" s="188"/>
      <c r="C4980" s="188"/>
      <c r="D4980" s="203"/>
      <c r="E4980" s="203"/>
      <c r="F4980" s="203"/>
    </row>
    <row r="4981" spans="2:6" ht="15.75">
      <c r="B4981" s="188"/>
      <c r="C4981" s="188"/>
      <c r="D4981" s="203"/>
      <c r="E4981" s="203"/>
      <c r="F4981" s="203"/>
    </row>
    <row r="4982" spans="2:6" ht="15.75">
      <c r="B4982" s="188"/>
      <c r="C4982" s="188"/>
      <c r="D4982" s="203"/>
      <c r="E4982" s="203"/>
      <c r="F4982" s="203"/>
    </row>
    <row r="4983" spans="2:6" ht="15.75">
      <c r="B4983" s="188"/>
      <c r="C4983" s="188"/>
      <c r="D4983" s="203"/>
      <c r="E4983" s="203"/>
      <c r="F4983" s="203"/>
    </row>
    <row r="4984" spans="2:6" ht="15.75">
      <c r="B4984" s="188"/>
      <c r="C4984" s="188"/>
      <c r="D4984" s="203"/>
      <c r="E4984" s="203"/>
      <c r="F4984" s="203"/>
    </row>
    <row r="4985" spans="2:6" ht="15.75">
      <c r="B4985" s="188"/>
      <c r="C4985" s="188"/>
      <c r="D4985" s="203"/>
      <c r="E4985" s="203"/>
      <c r="F4985" s="203"/>
    </row>
    <row r="4986" spans="2:6" ht="15.75">
      <c r="B4986" s="188"/>
      <c r="C4986" s="188"/>
      <c r="D4986" s="203"/>
      <c r="E4986" s="203"/>
      <c r="F4986" s="203"/>
    </row>
    <row r="4987" spans="2:6" ht="15.75">
      <c r="B4987" s="188"/>
      <c r="C4987" s="188"/>
      <c r="D4987" s="203"/>
      <c r="E4987" s="203"/>
      <c r="F4987" s="203"/>
    </row>
    <row r="4988" spans="2:6" ht="15.75">
      <c r="B4988" s="188"/>
      <c r="C4988" s="188"/>
      <c r="D4988" s="203"/>
      <c r="E4988" s="203"/>
      <c r="F4988" s="203"/>
    </row>
    <row r="4989" spans="2:6" ht="15.75">
      <c r="B4989" s="188"/>
      <c r="C4989" s="188"/>
      <c r="D4989" s="203"/>
      <c r="E4989" s="203"/>
      <c r="F4989" s="203"/>
    </row>
    <row r="4990" spans="2:6" ht="15.75">
      <c r="B4990" s="188"/>
      <c r="C4990" s="188"/>
      <c r="D4990" s="203"/>
      <c r="E4990" s="203"/>
      <c r="F4990" s="203"/>
    </row>
    <row r="4991" spans="2:6" ht="15.75">
      <c r="B4991" s="188"/>
      <c r="C4991" s="188"/>
      <c r="D4991" s="203"/>
      <c r="E4991" s="203"/>
      <c r="F4991" s="203"/>
    </row>
    <row r="4992" spans="2:6" ht="15.75">
      <c r="B4992" s="188"/>
      <c r="C4992" s="188"/>
      <c r="D4992" s="203"/>
      <c r="E4992" s="203"/>
      <c r="F4992" s="203"/>
    </row>
    <row r="4993" spans="2:6" ht="15.75">
      <c r="B4993" s="188"/>
      <c r="C4993" s="188"/>
      <c r="D4993" s="203"/>
      <c r="E4993" s="203"/>
      <c r="F4993" s="203"/>
    </row>
    <row r="4994" spans="2:6" ht="15.75">
      <c r="B4994" s="188"/>
      <c r="C4994" s="188"/>
      <c r="D4994" s="203"/>
      <c r="E4994" s="203"/>
      <c r="F4994" s="203"/>
    </row>
    <row r="4995" spans="2:6" ht="15.75">
      <c r="B4995" s="188"/>
      <c r="C4995" s="188"/>
      <c r="D4995" s="203"/>
      <c r="E4995" s="203"/>
      <c r="F4995" s="203"/>
    </row>
    <row r="4996" spans="2:6" ht="15.75">
      <c r="B4996" s="188"/>
      <c r="C4996" s="188"/>
      <c r="D4996" s="203"/>
      <c r="E4996" s="203"/>
      <c r="F4996" s="203"/>
    </row>
    <row r="4997" spans="2:6" ht="15.75">
      <c r="B4997" s="188"/>
      <c r="C4997" s="188"/>
      <c r="D4997" s="203"/>
      <c r="E4997" s="203"/>
      <c r="F4997" s="203"/>
    </row>
    <row r="4998" spans="2:6" ht="15.75">
      <c r="B4998" s="188"/>
      <c r="C4998" s="188"/>
      <c r="D4998" s="203"/>
      <c r="E4998" s="203"/>
      <c r="F4998" s="203"/>
    </row>
    <row r="4999" spans="2:6" ht="15.75">
      <c r="B4999" s="188"/>
      <c r="C4999" s="188"/>
      <c r="D4999" s="203"/>
      <c r="E4999" s="203"/>
      <c r="F4999" s="203"/>
    </row>
    <row r="5000" spans="2:6" ht="15.75">
      <c r="B5000" s="188"/>
      <c r="C5000" s="188"/>
      <c r="D5000" s="203"/>
      <c r="E5000" s="203"/>
      <c r="F5000" s="203"/>
    </row>
    <row r="5001" spans="2:6" ht="15.75">
      <c r="B5001" s="188"/>
      <c r="C5001" s="188"/>
      <c r="D5001" s="203"/>
      <c r="E5001" s="203"/>
      <c r="F5001" s="203"/>
    </row>
    <row r="5002" spans="2:6" ht="15.75">
      <c r="B5002" s="188"/>
      <c r="C5002" s="188"/>
      <c r="D5002" s="203"/>
      <c r="E5002" s="203"/>
      <c r="F5002" s="203"/>
    </row>
    <row r="5003" spans="2:6" ht="15.75">
      <c r="B5003" s="188"/>
      <c r="C5003" s="188"/>
      <c r="D5003" s="203"/>
      <c r="E5003" s="203"/>
      <c r="F5003" s="203"/>
    </row>
    <row r="5004" spans="2:6" ht="15.75">
      <c r="B5004" s="188"/>
      <c r="C5004" s="188"/>
      <c r="D5004" s="203"/>
      <c r="E5004" s="203"/>
      <c r="F5004" s="203"/>
    </row>
    <row r="5005" spans="2:6" ht="15.75">
      <c r="B5005" s="188"/>
      <c r="C5005" s="188"/>
      <c r="D5005" s="203"/>
      <c r="E5005" s="203"/>
      <c r="F5005" s="203"/>
    </row>
    <row r="5006" spans="2:6" ht="15.75">
      <c r="B5006" s="188"/>
      <c r="C5006" s="188"/>
      <c r="D5006" s="203"/>
      <c r="E5006" s="203"/>
      <c r="F5006" s="203"/>
    </row>
    <row r="5007" spans="2:6" ht="15.75">
      <c r="B5007" s="188"/>
      <c r="C5007" s="188"/>
      <c r="D5007" s="203"/>
      <c r="E5007" s="203"/>
      <c r="F5007" s="203"/>
    </row>
    <row r="5008" spans="2:6" ht="15.75">
      <c r="B5008" s="188"/>
      <c r="C5008" s="188"/>
      <c r="D5008" s="203"/>
      <c r="E5008" s="203"/>
      <c r="F5008" s="203"/>
    </row>
    <row r="5009" spans="2:6" ht="15.75">
      <c r="B5009" s="188"/>
      <c r="C5009" s="188"/>
      <c r="D5009" s="203"/>
      <c r="E5009" s="203"/>
      <c r="F5009" s="203"/>
    </row>
    <row r="5010" spans="2:6" ht="15.75">
      <c r="B5010" s="188"/>
      <c r="C5010" s="188"/>
      <c r="D5010" s="203"/>
      <c r="E5010" s="203"/>
      <c r="F5010" s="203"/>
    </row>
    <row r="5011" spans="2:6" ht="15.75">
      <c r="B5011" s="188"/>
      <c r="C5011" s="188"/>
      <c r="D5011" s="203"/>
      <c r="E5011" s="203"/>
      <c r="F5011" s="203"/>
    </row>
    <row r="5012" spans="2:6" ht="15.75">
      <c r="B5012" s="188"/>
      <c r="C5012" s="188"/>
      <c r="D5012" s="203"/>
      <c r="E5012" s="203"/>
      <c r="F5012" s="203"/>
    </row>
    <row r="5013" spans="2:6" ht="15.75">
      <c r="B5013" s="188"/>
      <c r="C5013" s="188"/>
      <c r="D5013" s="203"/>
      <c r="E5013" s="203"/>
      <c r="F5013" s="203"/>
    </row>
    <row r="5014" spans="2:6" ht="15.75">
      <c r="B5014" s="188"/>
      <c r="C5014" s="188"/>
      <c r="D5014" s="203"/>
      <c r="E5014" s="203"/>
      <c r="F5014" s="203"/>
    </row>
    <row r="5015" spans="2:6" ht="15.75">
      <c r="B5015" s="188"/>
      <c r="C5015" s="188"/>
      <c r="D5015" s="203"/>
      <c r="E5015" s="203"/>
      <c r="F5015" s="203"/>
    </row>
    <row r="5016" spans="2:6" ht="15.75">
      <c r="B5016" s="188"/>
      <c r="C5016" s="188"/>
      <c r="D5016" s="203"/>
      <c r="E5016" s="203"/>
      <c r="F5016" s="203"/>
    </row>
    <row r="5017" spans="2:6" ht="15.75">
      <c r="B5017" s="188"/>
      <c r="C5017" s="188"/>
      <c r="D5017" s="203"/>
      <c r="E5017" s="203"/>
      <c r="F5017" s="203"/>
    </row>
    <row r="5018" spans="2:6" ht="15.75">
      <c r="B5018" s="188"/>
      <c r="C5018" s="188"/>
      <c r="D5018" s="203"/>
      <c r="E5018" s="203"/>
      <c r="F5018" s="203"/>
    </row>
    <row r="5019" spans="2:6" ht="15.75">
      <c r="B5019" s="188"/>
      <c r="C5019" s="188"/>
      <c r="D5019" s="203"/>
      <c r="E5019" s="203"/>
      <c r="F5019" s="203"/>
    </row>
    <row r="5020" spans="2:6" ht="15.75">
      <c r="B5020" s="188"/>
      <c r="C5020" s="188"/>
      <c r="D5020" s="203"/>
      <c r="E5020" s="203"/>
      <c r="F5020" s="203"/>
    </row>
    <row r="5021" spans="2:6" ht="15.75">
      <c r="B5021" s="188"/>
      <c r="C5021" s="188"/>
      <c r="D5021" s="203"/>
      <c r="E5021" s="203"/>
      <c r="F5021" s="203"/>
    </row>
    <row r="5022" spans="2:6" ht="15.75">
      <c r="B5022" s="188"/>
      <c r="C5022" s="188"/>
      <c r="D5022" s="203"/>
      <c r="E5022" s="203"/>
      <c r="F5022" s="203"/>
    </row>
    <row r="5023" spans="2:6" ht="15.75">
      <c r="B5023" s="188"/>
      <c r="C5023" s="188"/>
      <c r="D5023" s="203"/>
      <c r="E5023" s="203"/>
      <c r="F5023" s="203"/>
    </row>
    <row r="5024" spans="2:6" ht="15.75">
      <c r="B5024" s="188"/>
      <c r="C5024" s="188"/>
      <c r="D5024" s="203"/>
      <c r="E5024" s="203"/>
      <c r="F5024" s="203"/>
    </row>
    <row r="5025" spans="2:6" ht="15.75">
      <c r="B5025" s="188"/>
      <c r="C5025" s="188"/>
      <c r="D5025" s="203"/>
      <c r="E5025" s="203"/>
      <c r="F5025" s="203"/>
    </row>
    <row r="5026" spans="2:6" ht="15.75">
      <c r="B5026" s="188"/>
      <c r="C5026" s="188"/>
      <c r="D5026" s="203"/>
      <c r="E5026" s="203"/>
      <c r="F5026" s="203"/>
    </row>
    <row r="5027" spans="2:6" ht="15.75">
      <c r="B5027" s="188"/>
      <c r="C5027" s="188"/>
      <c r="D5027" s="203"/>
      <c r="E5027" s="203"/>
      <c r="F5027" s="203"/>
    </row>
    <row r="5028" spans="2:6" ht="15.75">
      <c r="B5028" s="188"/>
      <c r="C5028" s="188"/>
      <c r="D5028" s="203"/>
      <c r="E5028" s="203"/>
      <c r="F5028" s="203"/>
    </row>
    <row r="5029" spans="2:6" ht="15.75">
      <c r="B5029" s="188"/>
      <c r="C5029" s="188"/>
      <c r="D5029" s="203"/>
      <c r="E5029" s="203"/>
      <c r="F5029" s="203"/>
    </row>
    <row r="5030" spans="2:6" ht="15.75">
      <c r="B5030" s="188"/>
      <c r="C5030" s="188"/>
      <c r="D5030" s="203"/>
      <c r="E5030" s="203"/>
      <c r="F5030" s="203"/>
    </row>
    <row r="5031" spans="2:6" ht="15.75">
      <c r="B5031" s="188"/>
      <c r="C5031" s="188"/>
      <c r="D5031" s="203"/>
      <c r="E5031" s="203"/>
      <c r="F5031" s="203"/>
    </row>
    <row r="5032" spans="2:6" ht="15.75">
      <c r="B5032" s="188"/>
      <c r="C5032" s="188"/>
      <c r="D5032" s="203"/>
      <c r="E5032" s="203"/>
      <c r="F5032" s="203"/>
    </row>
    <row r="5033" spans="2:6" ht="15.75">
      <c r="B5033" s="188"/>
      <c r="C5033" s="188"/>
      <c r="D5033" s="203"/>
      <c r="E5033" s="203"/>
      <c r="F5033" s="203"/>
    </row>
    <row r="5034" spans="2:6" ht="15.75">
      <c r="B5034" s="188"/>
      <c r="C5034" s="188"/>
      <c r="D5034" s="203"/>
      <c r="E5034" s="203"/>
      <c r="F5034" s="203"/>
    </row>
    <row r="5035" spans="2:6" ht="15.75">
      <c r="B5035" s="188"/>
      <c r="C5035" s="188"/>
      <c r="D5035" s="203"/>
      <c r="E5035" s="203"/>
      <c r="F5035" s="203"/>
    </row>
    <row r="5036" spans="2:6" ht="15.75">
      <c r="B5036" s="188"/>
      <c r="C5036" s="188"/>
      <c r="D5036" s="203"/>
      <c r="E5036" s="203"/>
      <c r="F5036" s="203"/>
    </row>
    <row r="5037" spans="2:6" ht="15.75">
      <c r="B5037" s="188"/>
      <c r="C5037" s="188"/>
      <c r="D5037" s="203"/>
      <c r="E5037" s="203"/>
      <c r="F5037" s="203"/>
    </row>
    <row r="5038" spans="2:6" ht="15.75">
      <c r="B5038" s="188"/>
      <c r="C5038" s="188"/>
      <c r="D5038" s="203"/>
      <c r="E5038" s="203"/>
      <c r="F5038" s="203"/>
    </row>
    <row r="5039" spans="2:6" ht="15.75">
      <c r="B5039" s="188"/>
      <c r="C5039" s="188"/>
      <c r="D5039" s="203"/>
      <c r="E5039" s="203"/>
      <c r="F5039" s="203"/>
    </row>
    <row r="5040" spans="2:6" ht="15.75">
      <c r="B5040" s="188"/>
      <c r="C5040" s="188"/>
      <c r="D5040" s="203"/>
      <c r="E5040" s="203"/>
      <c r="F5040" s="203"/>
    </row>
    <row r="5041" spans="2:6" ht="15.75">
      <c r="B5041" s="188"/>
      <c r="C5041" s="188"/>
      <c r="D5041" s="203"/>
      <c r="E5041" s="203"/>
      <c r="F5041" s="203"/>
    </row>
    <row r="5042" spans="2:6" ht="15.75">
      <c r="B5042" s="188"/>
      <c r="C5042" s="188"/>
      <c r="D5042" s="203"/>
      <c r="E5042" s="203"/>
      <c r="F5042" s="203"/>
    </row>
    <row r="5043" spans="2:6" ht="15.75">
      <c r="B5043" s="188"/>
      <c r="C5043" s="188"/>
      <c r="D5043" s="203"/>
      <c r="E5043" s="203"/>
      <c r="F5043" s="203"/>
    </row>
    <row r="5044" spans="2:6" ht="15.75">
      <c r="B5044" s="188"/>
      <c r="C5044" s="188"/>
      <c r="D5044" s="203"/>
      <c r="E5044" s="203"/>
      <c r="F5044" s="203"/>
    </row>
    <row r="5045" spans="2:6" ht="15.75">
      <c r="B5045" s="188"/>
      <c r="C5045" s="188"/>
      <c r="D5045" s="203"/>
      <c r="E5045" s="203"/>
      <c r="F5045" s="203"/>
    </row>
    <row r="5046" spans="2:6" ht="15.75">
      <c r="B5046" s="188"/>
      <c r="C5046" s="188"/>
      <c r="D5046" s="203"/>
      <c r="E5046" s="203"/>
      <c r="F5046" s="203"/>
    </row>
    <row r="5047" spans="2:6" ht="15.75">
      <c r="B5047" s="188"/>
      <c r="C5047" s="188"/>
      <c r="D5047" s="203"/>
      <c r="E5047" s="203"/>
      <c r="F5047" s="203"/>
    </row>
    <row r="5048" spans="2:6" ht="15.75">
      <c r="B5048" s="188"/>
      <c r="C5048" s="188"/>
      <c r="D5048" s="203"/>
      <c r="E5048" s="203"/>
      <c r="F5048" s="203"/>
    </row>
    <row r="5049" spans="2:6" ht="15.75">
      <c r="B5049" s="188"/>
      <c r="C5049" s="188"/>
      <c r="D5049" s="203"/>
      <c r="E5049" s="203"/>
      <c r="F5049" s="203"/>
    </row>
    <row r="5050" spans="2:6" ht="15.75">
      <c r="B5050" s="188"/>
      <c r="C5050" s="188"/>
      <c r="D5050" s="203"/>
      <c r="E5050" s="203"/>
      <c r="F5050" s="203"/>
    </row>
    <row r="5051" spans="2:6" ht="15.75">
      <c r="B5051" s="188"/>
      <c r="C5051" s="188"/>
      <c r="D5051" s="203"/>
      <c r="E5051" s="203"/>
      <c r="F5051" s="203"/>
    </row>
    <row r="5052" spans="2:6" ht="15.75">
      <c r="B5052" s="188"/>
      <c r="C5052" s="188"/>
      <c r="D5052" s="203"/>
      <c r="E5052" s="203"/>
      <c r="F5052" s="203"/>
    </row>
    <row r="5053" spans="2:6" ht="15.75">
      <c r="B5053" s="188"/>
      <c r="C5053" s="188"/>
      <c r="D5053" s="203"/>
      <c r="E5053" s="203"/>
      <c r="F5053" s="203"/>
    </row>
    <row r="5054" spans="2:6" ht="15.75">
      <c r="B5054" s="188"/>
      <c r="C5054" s="188"/>
      <c r="D5054" s="203"/>
      <c r="E5054" s="203"/>
      <c r="F5054" s="203"/>
    </row>
    <row r="5055" spans="2:6" ht="15.75">
      <c r="B5055" s="188"/>
      <c r="C5055" s="188"/>
      <c r="D5055" s="203"/>
      <c r="E5055" s="203"/>
      <c r="F5055" s="203"/>
    </row>
    <row r="5056" spans="2:6" ht="15.75">
      <c r="B5056" s="188"/>
      <c r="C5056" s="188"/>
      <c r="D5056" s="203"/>
      <c r="E5056" s="203"/>
      <c r="F5056" s="203"/>
    </row>
    <row r="5057" spans="2:6" ht="15.75">
      <c r="B5057" s="188"/>
      <c r="C5057" s="188"/>
      <c r="D5057" s="203"/>
      <c r="E5057" s="203"/>
      <c r="F5057" s="203"/>
    </row>
    <row r="5058" spans="2:6" ht="15.75">
      <c r="B5058" s="188"/>
      <c r="C5058" s="188"/>
      <c r="D5058" s="203"/>
      <c r="E5058" s="203"/>
      <c r="F5058" s="203"/>
    </row>
    <row r="5059" spans="2:6" ht="15.75">
      <c r="B5059" s="188"/>
      <c r="C5059" s="188"/>
      <c r="D5059" s="203"/>
      <c r="E5059" s="203"/>
      <c r="F5059" s="203"/>
    </row>
    <row r="5060" spans="2:6" ht="15.75">
      <c r="B5060" s="188"/>
      <c r="C5060" s="188"/>
      <c r="D5060" s="203"/>
      <c r="E5060" s="203"/>
      <c r="F5060" s="203"/>
    </row>
    <row r="5061" spans="2:6" ht="15.75">
      <c r="B5061" s="188"/>
      <c r="C5061" s="188"/>
      <c r="D5061" s="203"/>
      <c r="E5061" s="203"/>
      <c r="F5061" s="203"/>
    </row>
    <row r="5062" spans="2:6" ht="15.75">
      <c r="B5062" s="188"/>
      <c r="C5062" s="188"/>
      <c r="D5062" s="203"/>
      <c r="E5062" s="203"/>
      <c r="F5062" s="203"/>
    </row>
    <row r="5063" spans="2:6" ht="15.75">
      <c r="B5063" s="188"/>
      <c r="C5063" s="188"/>
      <c r="D5063" s="203"/>
      <c r="E5063" s="203"/>
      <c r="F5063" s="203"/>
    </row>
    <row r="5064" spans="2:6" ht="15.75">
      <c r="B5064" s="188"/>
      <c r="C5064" s="188"/>
      <c r="D5064" s="203"/>
      <c r="E5064" s="203"/>
      <c r="F5064" s="203"/>
    </row>
    <row r="5065" spans="2:6" ht="15.75">
      <c r="B5065" s="188"/>
      <c r="C5065" s="188"/>
      <c r="D5065" s="203"/>
      <c r="E5065" s="203"/>
      <c r="F5065" s="203"/>
    </row>
    <row r="5066" spans="2:6" ht="15.75">
      <c r="B5066" s="188"/>
      <c r="C5066" s="188"/>
      <c r="D5066" s="203"/>
      <c r="E5066" s="203"/>
      <c r="F5066" s="203"/>
    </row>
    <row r="5067" spans="2:6" ht="15.75">
      <c r="B5067" s="188"/>
      <c r="C5067" s="188"/>
      <c r="D5067" s="203"/>
      <c r="E5067" s="203"/>
      <c r="F5067" s="203"/>
    </row>
    <row r="5068" spans="2:6" ht="15.75">
      <c r="B5068" s="188"/>
      <c r="C5068" s="188"/>
      <c r="D5068" s="203"/>
      <c r="E5068" s="203"/>
      <c r="F5068" s="203"/>
    </row>
    <row r="5069" spans="2:6" ht="15.75">
      <c r="B5069" s="188"/>
      <c r="C5069" s="188"/>
      <c r="D5069" s="203"/>
      <c r="E5069" s="203"/>
      <c r="F5069" s="203"/>
    </row>
    <row r="5070" spans="2:6" ht="15.75">
      <c r="B5070" s="188"/>
      <c r="C5070" s="188"/>
      <c r="D5070" s="203"/>
      <c r="E5070" s="203"/>
      <c r="F5070" s="203"/>
    </row>
    <row r="5071" spans="2:6" ht="15.75">
      <c r="B5071" s="188"/>
      <c r="C5071" s="188"/>
      <c r="D5071" s="203"/>
      <c r="E5071" s="203"/>
      <c r="F5071" s="203"/>
    </row>
    <row r="5072" spans="2:6" ht="15.75">
      <c r="B5072" s="188"/>
      <c r="C5072" s="188"/>
      <c r="D5072" s="203"/>
      <c r="E5072" s="203"/>
      <c r="F5072" s="203"/>
    </row>
    <row r="5073" spans="2:6" ht="15.75">
      <c r="B5073" s="188"/>
      <c r="C5073" s="188"/>
      <c r="D5073" s="203"/>
      <c r="E5073" s="203"/>
      <c r="F5073" s="203"/>
    </row>
    <row r="5074" spans="2:6" ht="15.75">
      <c r="B5074" s="188"/>
      <c r="C5074" s="188"/>
      <c r="D5074" s="203"/>
      <c r="E5074" s="203"/>
      <c r="F5074" s="203"/>
    </row>
    <row r="5075" spans="2:6" ht="15.75">
      <c r="B5075" s="188"/>
      <c r="C5075" s="188"/>
      <c r="D5075" s="203"/>
      <c r="E5075" s="203"/>
      <c r="F5075" s="203"/>
    </row>
    <row r="5076" spans="2:6" ht="15.75">
      <c r="B5076" s="188"/>
      <c r="C5076" s="188"/>
      <c r="D5076" s="203"/>
      <c r="E5076" s="203"/>
      <c r="F5076" s="203"/>
    </row>
    <row r="5077" spans="2:6" ht="15.75">
      <c r="B5077" s="188"/>
      <c r="C5077" s="188"/>
      <c r="D5077" s="203"/>
      <c r="E5077" s="203"/>
      <c r="F5077" s="203"/>
    </row>
    <row r="5078" spans="2:6" ht="15.75">
      <c r="B5078" s="188"/>
      <c r="C5078" s="188"/>
      <c r="D5078" s="203"/>
      <c r="E5078" s="203"/>
      <c r="F5078" s="203"/>
    </row>
    <row r="5079" spans="2:6" ht="15.75">
      <c r="B5079" s="188"/>
      <c r="C5079" s="188"/>
      <c r="D5079" s="203"/>
      <c r="E5079" s="203"/>
      <c r="F5079" s="203"/>
    </row>
    <row r="5080" spans="2:6" ht="15.75">
      <c r="B5080" s="188"/>
      <c r="C5080" s="188"/>
      <c r="D5080" s="203"/>
      <c r="E5080" s="203"/>
      <c r="F5080" s="203"/>
    </row>
    <row r="5081" spans="2:6" ht="15.75">
      <c r="B5081" s="188"/>
      <c r="C5081" s="188"/>
      <c r="D5081" s="203"/>
      <c r="E5081" s="203"/>
      <c r="F5081" s="203"/>
    </row>
    <row r="5082" spans="2:6" ht="15.75">
      <c r="B5082" s="188"/>
      <c r="C5082" s="188"/>
      <c r="D5082" s="203"/>
      <c r="E5082" s="203"/>
      <c r="F5082" s="203"/>
    </row>
    <row r="5083" spans="2:6" ht="15.75">
      <c r="B5083" s="188"/>
      <c r="C5083" s="188"/>
      <c r="D5083" s="203"/>
      <c r="E5083" s="203"/>
      <c r="F5083" s="203"/>
    </row>
    <row r="5084" spans="2:6" ht="15.75">
      <c r="B5084" s="188"/>
      <c r="C5084" s="188"/>
      <c r="D5084" s="203"/>
      <c r="E5084" s="203"/>
      <c r="F5084" s="203"/>
    </row>
    <row r="5085" spans="2:6" ht="15.75">
      <c r="B5085" s="188"/>
      <c r="C5085" s="188"/>
      <c r="D5085" s="203"/>
      <c r="E5085" s="203"/>
      <c r="F5085" s="203"/>
    </row>
    <row r="5086" spans="2:6" ht="15.75">
      <c r="B5086" s="188"/>
      <c r="C5086" s="188"/>
      <c r="D5086" s="203"/>
      <c r="E5086" s="203"/>
      <c r="F5086" s="203"/>
    </row>
    <row r="5087" spans="2:6" ht="15.75">
      <c r="B5087" s="188"/>
      <c r="C5087" s="188"/>
      <c r="D5087" s="203"/>
      <c r="E5087" s="203"/>
      <c r="F5087" s="203"/>
    </row>
    <row r="5088" spans="2:6" ht="15.75">
      <c r="B5088" s="188"/>
      <c r="C5088" s="188"/>
      <c r="D5088" s="203"/>
      <c r="E5088" s="203"/>
      <c r="F5088" s="203"/>
    </row>
    <row r="5089" spans="2:6" ht="15.75">
      <c r="B5089" s="188"/>
      <c r="C5089" s="188"/>
      <c r="D5089" s="203"/>
      <c r="E5089" s="203"/>
      <c r="F5089" s="203"/>
    </row>
    <row r="5090" spans="2:6" ht="15.75">
      <c r="B5090" s="188"/>
      <c r="C5090" s="188"/>
      <c r="D5090" s="203"/>
      <c r="E5090" s="203"/>
      <c r="F5090" s="203"/>
    </row>
    <row r="5091" spans="2:6" ht="15.75">
      <c r="B5091" s="188"/>
      <c r="C5091" s="188"/>
      <c r="D5091" s="203"/>
      <c r="E5091" s="203"/>
      <c r="F5091" s="203"/>
    </row>
    <row r="5092" spans="2:6" ht="15.75">
      <c r="B5092" s="188"/>
      <c r="C5092" s="188"/>
      <c r="D5092" s="203"/>
      <c r="E5092" s="203"/>
      <c r="F5092" s="203"/>
    </row>
    <row r="5093" spans="2:6" ht="15.75">
      <c r="B5093" s="188"/>
      <c r="C5093" s="188"/>
      <c r="D5093" s="203"/>
      <c r="E5093" s="203"/>
      <c r="F5093" s="203"/>
    </row>
    <row r="5094" spans="2:6" ht="15.75">
      <c r="B5094" s="188"/>
      <c r="C5094" s="188"/>
      <c r="D5094" s="203"/>
      <c r="E5094" s="203"/>
      <c r="F5094" s="203"/>
    </row>
    <row r="5095" spans="2:6" ht="15.75">
      <c r="B5095" s="188"/>
      <c r="C5095" s="188"/>
      <c r="D5095" s="203"/>
      <c r="E5095" s="203"/>
      <c r="F5095" s="203"/>
    </row>
    <row r="5096" spans="2:6" ht="15.75">
      <c r="B5096" s="188"/>
      <c r="C5096" s="188"/>
      <c r="D5096" s="203"/>
      <c r="E5096" s="203"/>
      <c r="F5096" s="203"/>
    </row>
    <row r="5097" spans="2:6" ht="15.75">
      <c r="B5097" s="188"/>
      <c r="C5097" s="188"/>
      <c r="D5097" s="203"/>
      <c r="E5097" s="203"/>
      <c r="F5097" s="203"/>
    </row>
    <row r="5098" spans="2:6" ht="15.75">
      <c r="B5098" s="188"/>
      <c r="C5098" s="188"/>
      <c r="D5098" s="203"/>
      <c r="E5098" s="203"/>
      <c r="F5098" s="203"/>
    </row>
    <row r="5099" spans="2:6" ht="15.75">
      <c r="B5099" s="188"/>
      <c r="C5099" s="188"/>
      <c r="D5099" s="203"/>
      <c r="E5099" s="203"/>
      <c r="F5099" s="203"/>
    </row>
    <row r="5100" spans="2:6" ht="15.75">
      <c r="B5100" s="188"/>
      <c r="C5100" s="188"/>
      <c r="D5100" s="203"/>
      <c r="E5100" s="203"/>
      <c r="F5100" s="203"/>
    </row>
    <row r="5101" spans="2:6" ht="15.75">
      <c r="B5101" s="188"/>
      <c r="C5101" s="188"/>
      <c r="D5101" s="203"/>
      <c r="E5101" s="203"/>
      <c r="F5101" s="203"/>
    </row>
    <row r="5102" spans="2:6" ht="15.75">
      <c r="B5102" s="188"/>
      <c r="C5102" s="188"/>
      <c r="D5102" s="203"/>
      <c r="E5102" s="203"/>
      <c r="F5102" s="203"/>
    </row>
    <row r="5103" spans="2:6" ht="15.75">
      <c r="B5103" s="188"/>
      <c r="C5103" s="188"/>
      <c r="D5103" s="203"/>
      <c r="E5103" s="203"/>
      <c r="F5103" s="203"/>
    </row>
    <row r="5104" spans="2:6" ht="15.75">
      <c r="B5104" s="188"/>
      <c r="C5104" s="188"/>
      <c r="D5104" s="203"/>
      <c r="E5104" s="203"/>
      <c r="F5104" s="203"/>
    </row>
    <row r="5105" spans="2:6" ht="15.75">
      <c r="B5105" s="188"/>
      <c r="C5105" s="188"/>
      <c r="D5105" s="203"/>
      <c r="E5105" s="203"/>
      <c r="F5105" s="203"/>
    </row>
    <row r="5106" spans="2:6" ht="15.75">
      <c r="B5106" s="188"/>
      <c r="C5106" s="188"/>
      <c r="D5106" s="203"/>
      <c r="E5106" s="203"/>
      <c r="F5106" s="203"/>
    </row>
    <row r="5107" spans="2:6" ht="15.75">
      <c r="B5107" s="188"/>
      <c r="C5107" s="188"/>
      <c r="D5107" s="203"/>
      <c r="E5107" s="203"/>
      <c r="F5107" s="203"/>
    </row>
    <row r="5108" spans="2:6" ht="15.75">
      <c r="B5108" s="188"/>
      <c r="C5108" s="188"/>
      <c r="D5108" s="203"/>
      <c r="E5108" s="203"/>
      <c r="F5108" s="203"/>
    </row>
    <row r="5109" spans="2:6" ht="15.75">
      <c r="B5109" s="188"/>
      <c r="C5109" s="188"/>
      <c r="D5109" s="203"/>
      <c r="E5109" s="203"/>
      <c r="F5109" s="203"/>
    </row>
    <row r="5110" spans="2:6" ht="15.75">
      <c r="B5110" s="188"/>
      <c r="C5110" s="188"/>
      <c r="D5110" s="203"/>
      <c r="E5110" s="203"/>
      <c r="F5110" s="203"/>
    </row>
    <row r="5111" spans="2:6" ht="15.75">
      <c r="B5111" s="188"/>
      <c r="C5111" s="188"/>
      <c r="D5111" s="203"/>
      <c r="E5111" s="203"/>
      <c r="F5111" s="203"/>
    </row>
    <row r="5112" spans="2:6" ht="15.75">
      <c r="B5112" s="188"/>
      <c r="C5112" s="188"/>
      <c r="D5112" s="203"/>
      <c r="E5112" s="203"/>
      <c r="F5112" s="203"/>
    </row>
    <row r="5113" spans="2:6" ht="15.75">
      <c r="B5113" s="188"/>
      <c r="C5113" s="188"/>
      <c r="D5113" s="203"/>
      <c r="E5113" s="203"/>
      <c r="F5113" s="203"/>
    </row>
    <row r="5114" spans="2:6" ht="15.75">
      <c r="B5114" s="188"/>
      <c r="C5114" s="188"/>
      <c r="D5114" s="203"/>
      <c r="E5114" s="203"/>
      <c r="F5114" s="203"/>
    </row>
    <row r="5115" spans="2:6" ht="15.75">
      <c r="B5115" s="188"/>
      <c r="C5115" s="188"/>
      <c r="D5115" s="203"/>
      <c r="E5115" s="203"/>
      <c r="F5115" s="203"/>
    </row>
    <row r="5116" spans="2:6" ht="15.75">
      <c r="B5116" s="188"/>
      <c r="C5116" s="188"/>
      <c r="D5116" s="203"/>
      <c r="E5116" s="203"/>
      <c r="F5116" s="203"/>
    </row>
    <row r="5117" spans="2:6" ht="15.75">
      <c r="B5117" s="188"/>
      <c r="C5117" s="188"/>
      <c r="D5117" s="203"/>
      <c r="E5117" s="203"/>
      <c r="F5117" s="203"/>
    </row>
    <row r="5118" spans="2:6" ht="15.75">
      <c r="B5118" s="188"/>
      <c r="C5118" s="188"/>
      <c r="D5118" s="203"/>
      <c r="E5118" s="203"/>
      <c r="F5118" s="203"/>
    </row>
    <row r="5119" spans="2:6" ht="15.75">
      <c r="B5119" s="188"/>
      <c r="C5119" s="188"/>
      <c r="D5119" s="203"/>
      <c r="E5119" s="203"/>
      <c r="F5119" s="203"/>
    </row>
    <row r="5120" spans="2:6" ht="15.75">
      <c r="B5120" s="188"/>
      <c r="C5120" s="188"/>
      <c r="D5120" s="203"/>
      <c r="E5120" s="203"/>
      <c r="F5120" s="203"/>
    </row>
    <row r="5121" spans="2:6" ht="15.75">
      <c r="B5121" s="188"/>
      <c r="C5121" s="188"/>
      <c r="D5121" s="203"/>
      <c r="E5121" s="203"/>
      <c r="F5121" s="203"/>
    </row>
    <row r="5122" spans="2:6" ht="15.75">
      <c r="B5122" s="188"/>
      <c r="C5122" s="188"/>
      <c r="D5122" s="203"/>
      <c r="E5122" s="203"/>
      <c r="F5122" s="203"/>
    </row>
    <row r="5123" spans="2:6" ht="15.75">
      <c r="B5123" s="188"/>
      <c r="C5123" s="188"/>
      <c r="D5123" s="203"/>
      <c r="E5123" s="203"/>
      <c r="F5123" s="203"/>
    </row>
    <row r="5124" spans="2:6" ht="15.75">
      <c r="B5124" s="188"/>
      <c r="C5124" s="188"/>
      <c r="D5124" s="203"/>
      <c r="E5124" s="203"/>
      <c r="F5124" s="203"/>
    </row>
    <row r="5125" spans="2:6" ht="15.75">
      <c r="B5125" s="188"/>
      <c r="C5125" s="188"/>
      <c r="D5125" s="203"/>
      <c r="E5125" s="203"/>
      <c r="F5125" s="203"/>
    </row>
    <row r="5126" spans="2:6" ht="15.75">
      <c r="B5126" s="188"/>
      <c r="C5126" s="188"/>
      <c r="D5126" s="203"/>
      <c r="E5126" s="203"/>
      <c r="F5126" s="203"/>
    </row>
    <row r="5127" spans="2:6" ht="15.75">
      <c r="B5127" s="188"/>
      <c r="C5127" s="188"/>
      <c r="D5127" s="203"/>
      <c r="E5127" s="203"/>
      <c r="F5127" s="203"/>
    </row>
    <row r="5128" spans="2:6" ht="15.75">
      <c r="B5128" s="188"/>
      <c r="C5128" s="188"/>
      <c r="D5128" s="203"/>
      <c r="E5128" s="203"/>
      <c r="F5128" s="203"/>
    </row>
    <row r="5129" spans="2:6" ht="15.75">
      <c r="B5129" s="188"/>
      <c r="C5129" s="188"/>
      <c r="D5129" s="203"/>
      <c r="E5129" s="203"/>
      <c r="F5129" s="203"/>
    </row>
    <row r="5130" spans="2:6" ht="15.75">
      <c r="B5130" s="188"/>
      <c r="C5130" s="188"/>
      <c r="D5130" s="203"/>
      <c r="E5130" s="203"/>
      <c r="F5130" s="203"/>
    </row>
    <row r="5131" spans="2:6" ht="15.75">
      <c r="B5131" s="188"/>
      <c r="C5131" s="188"/>
      <c r="D5131" s="203"/>
      <c r="E5131" s="203"/>
      <c r="F5131" s="203"/>
    </row>
    <row r="5132" spans="2:6" ht="15.75">
      <c r="B5132" s="188"/>
      <c r="C5132" s="188"/>
      <c r="D5132" s="203"/>
      <c r="E5132" s="203"/>
      <c r="F5132" s="203"/>
    </row>
    <row r="5133" spans="2:6" ht="15.75">
      <c r="B5133" s="188"/>
      <c r="C5133" s="188"/>
      <c r="D5133" s="203"/>
      <c r="E5133" s="203"/>
      <c r="F5133" s="203"/>
    </row>
    <row r="5134" spans="2:6" ht="15.75">
      <c r="B5134" s="188"/>
      <c r="C5134" s="188"/>
      <c r="D5134" s="203"/>
      <c r="E5134" s="203"/>
      <c r="F5134" s="203"/>
    </row>
    <row r="5135" spans="2:6" ht="15.75">
      <c r="B5135" s="188"/>
      <c r="C5135" s="188"/>
      <c r="D5135" s="203"/>
      <c r="E5135" s="203"/>
      <c r="F5135" s="203"/>
    </row>
    <row r="5136" spans="2:6" ht="15.75">
      <c r="B5136" s="188"/>
      <c r="C5136" s="188"/>
      <c r="D5136" s="203"/>
      <c r="E5136" s="203"/>
      <c r="F5136" s="203"/>
    </row>
    <row r="5137" spans="2:6" ht="15.75">
      <c r="B5137" s="188"/>
      <c r="C5137" s="188"/>
      <c r="D5137" s="203"/>
      <c r="E5137" s="203"/>
      <c r="F5137" s="203"/>
    </row>
    <row r="5138" spans="2:6" ht="15.75">
      <c r="B5138" s="188"/>
      <c r="C5138" s="188"/>
      <c r="D5138" s="203"/>
      <c r="E5138" s="203"/>
      <c r="F5138" s="203"/>
    </row>
    <row r="5139" spans="2:6" ht="15.75">
      <c r="B5139" s="188"/>
      <c r="C5139" s="188"/>
      <c r="D5139" s="203"/>
      <c r="E5139" s="203"/>
      <c r="F5139" s="203"/>
    </row>
    <row r="5140" spans="2:6" ht="15.75">
      <c r="B5140" s="188"/>
      <c r="C5140" s="188"/>
      <c r="D5140" s="203"/>
      <c r="E5140" s="203"/>
      <c r="F5140" s="203"/>
    </row>
    <row r="5141" spans="2:6" ht="15.75">
      <c r="B5141" s="188"/>
      <c r="C5141" s="188"/>
      <c r="D5141" s="203"/>
      <c r="E5141" s="203"/>
      <c r="F5141" s="203"/>
    </row>
    <row r="5142" spans="2:6" ht="15.75">
      <c r="B5142" s="188"/>
      <c r="C5142" s="188"/>
      <c r="D5142" s="203"/>
      <c r="E5142" s="203"/>
      <c r="F5142" s="203"/>
    </row>
    <row r="5143" spans="2:6" ht="15.75">
      <c r="B5143" s="188"/>
      <c r="C5143" s="188"/>
      <c r="D5143" s="203"/>
      <c r="E5143" s="203"/>
      <c r="F5143" s="203"/>
    </row>
    <row r="5144" spans="2:6" ht="15.75">
      <c r="B5144" s="188"/>
      <c r="C5144" s="188"/>
      <c r="D5144" s="203"/>
      <c r="E5144" s="203"/>
      <c r="F5144" s="203"/>
    </row>
    <row r="5145" spans="2:6" ht="15.75">
      <c r="B5145" s="188"/>
      <c r="C5145" s="188"/>
      <c r="D5145" s="203"/>
      <c r="E5145" s="203"/>
      <c r="F5145" s="203"/>
    </row>
    <row r="5146" spans="2:6" ht="15.75">
      <c r="B5146" s="188"/>
      <c r="C5146" s="188"/>
      <c r="D5146" s="203"/>
      <c r="E5146" s="203"/>
      <c r="F5146" s="203"/>
    </row>
    <row r="5147" spans="2:6" ht="15.75">
      <c r="B5147" s="188"/>
      <c r="C5147" s="188"/>
      <c r="D5147" s="203"/>
      <c r="E5147" s="203"/>
      <c r="F5147" s="203"/>
    </row>
    <row r="5148" spans="2:6" ht="15.75">
      <c r="B5148" s="188"/>
      <c r="C5148" s="188"/>
      <c r="D5148" s="203"/>
      <c r="E5148" s="203"/>
      <c r="F5148" s="203"/>
    </row>
    <row r="5149" spans="2:6" ht="15.75">
      <c r="B5149" s="188"/>
      <c r="C5149" s="188"/>
      <c r="D5149" s="203"/>
      <c r="E5149" s="203"/>
      <c r="F5149" s="203"/>
    </row>
    <row r="5150" spans="2:6" ht="15.75">
      <c r="B5150" s="188"/>
      <c r="C5150" s="188"/>
      <c r="D5150" s="203"/>
      <c r="E5150" s="203"/>
      <c r="F5150" s="203"/>
    </row>
    <row r="5151" spans="2:6" ht="15.75">
      <c r="B5151" s="188"/>
      <c r="C5151" s="188"/>
      <c r="D5151" s="203"/>
      <c r="E5151" s="203"/>
      <c r="F5151" s="203"/>
    </row>
    <row r="5152" spans="2:6" ht="15.75">
      <c r="B5152" s="188"/>
      <c r="C5152" s="188"/>
      <c r="D5152" s="203"/>
      <c r="E5152" s="203"/>
      <c r="F5152" s="203"/>
    </row>
    <row r="5153" spans="2:6" ht="15.75">
      <c r="B5153" s="188"/>
      <c r="C5153" s="188"/>
      <c r="D5153" s="203"/>
      <c r="E5153" s="203"/>
      <c r="F5153" s="203"/>
    </row>
    <row r="5154" spans="2:6" ht="15.75">
      <c r="B5154" s="188"/>
      <c r="C5154" s="188"/>
      <c r="D5154" s="203"/>
      <c r="E5154" s="203"/>
      <c r="F5154" s="203"/>
    </row>
    <row r="5155" spans="2:6" ht="15.75">
      <c r="B5155" s="188"/>
      <c r="C5155" s="188"/>
      <c r="D5155" s="203"/>
      <c r="E5155" s="203"/>
      <c r="F5155" s="203"/>
    </row>
    <row r="5156" spans="2:6" ht="15.75">
      <c r="B5156" s="188"/>
      <c r="C5156" s="188"/>
      <c r="D5156" s="203"/>
      <c r="E5156" s="203"/>
      <c r="F5156" s="203"/>
    </row>
    <row r="5157" spans="2:6" ht="15.75">
      <c r="B5157" s="188"/>
      <c r="C5157" s="188"/>
      <c r="D5157" s="203"/>
      <c r="E5157" s="203"/>
      <c r="F5157" s="203"/>
    </row>
    <row r="5158" spans="2:6" ht="15.75">
      <c r="B5158" s="188"/>
      <c r="C5158" s="188"/>
      <c r="D5158" s="203"/>
      <c r="E5158" s="203"/>
      <c r="F5158" s="203"/>
    </row>
    <row r="5159" spans="2:6" ht="15.75">
      <c r="B5159" s="188"/>
      <c r="C5159" s="188"/>
      <c r="D5159" s="203"/>
      <c r="E5159" s="203"/>
      <c r="F5159" s="203"/>
    </row>
    <row r="5160" spans="2:6" ht="15.75">
      <c r="B5160" s="188"/>
      <c r="C5160" s="188"/>
      <c r="D5160" s="203"/>
      <c r="E5160" s="203"/>
      <c r="F5160" s="203"/>
    </row>
    <row r="5161" spans="2:6" ht="15.75">
      <c r="B5161" s="188"/>
      <c r="C5161" s="188"/>
      <c r="D5161" s="203"/>
      <c r="E5161" s="203"/>
      <c r="F5161" s="203"/>
    </row>
    <row r="5162" spans="2:6" ht="15.75">
      <c r="B5162" s="188"/>
      <c r="C5162" s="188"/>
      <c r="D5162" s="203"/>
      <c r="E5162" s="203"/>
      <c r="F5162" s="203"/>
    </row>
    <row r="5163" spans="2:6" ht="15.75">
      <c r="B5163" s="188"/>
      <c r="C5163" s="188"/>
      <c r="D5163" s="203"/>
      <c r="E5163" s="203"/>
      <c r="F5163" s="203"/>
    </row>
    <row r="5164" spans="2:6" ht="15.75">
      <c r="B5164" s="188"/>
      <c r="C5164" s="188"/>
      <c r="D5164" s="203"/>
      <c r="E5164" s="203"/>
      <c r="F5164" s="203"/>
    </row>
    <row r="5165" spans="2:6" ht="15.75">
      <c r="B5165" s="188"/>
      <c r="C5165" s="188"/>
      <c r="D5165" s="203"/>
      <c r="E5165" s="203"/>
      <c r="F5165" s="203"/>
    </row>
    <row r="5166" spans="2:6" ht="15.75">
      <c r="B5166" s="188"/>
      <c r="C5166" s="188"/>
      <c r="D5166" s="203"/>
      <c r="E5166" s="203"/>
      <c r="F5166" s="203"/>
    </row>
    <row r="5167" spans="2:6" ht="15.75">
      <c r="B5167" s="188"/>
      <c r="C5167" s="188"/>
      <c r="D5167" s="203"/>
      <c r="E5167" s="203"/>
      <c r="F5167" s="203"/>
    </row>
    <row r="5168" spans="2:6" ht="15.75">
      <c r="B5168" s="188"/>
      <c r="C5168" s="188"/>
      <c r="D5168" s="203"/>
      <c r="E5168" s="203"/>
      <c r="F5168" s="203"/>
    </row>
    <row r="5169" spans="2:6" ht="15.75">
      <c r="B5169" s="188"/>
      <c r="C5169" s="188"/>
      <c r="D5169" s="203"/>
      <c r="E5169" s="203"/>
      <c r="F5169" s="203"/>
    </row>
    <row r="5170" spans="2:6" ht="15.75">
      <c r="B5170" s="188"/>
      <c r="C5170" s="188"/>
      <c r="D5170" s="203"/>
      <c r="E5170" s="203"/>
      <c r="F5170" s="203"/>
    </row>
    <row r="5171" spans="2:6" ht="15.75">
      <c r="B5171" s="188"/>
      <c r="C5171" s="188"/>
      <c r="D5171" s="203"/>
      <c r="E5171" s="203"/>
      <c r="F5171" s="203"/>
    </row>
    <row r="5172" spans="2:6" ht="15.75">
      <c r="B5172" s="188"/>
      <c r="C5172" s="188"/>
      <c r="D5172" s="203"/>
      <c r="E5172" s="203"/>
      <c r="F5172" s="203"/>
    </row>
    <row r="5173" spans="2:6" ht="15.75">
      <c r="B5173" s="188"/>
      <c r="C5173" s="188"/>
      <c r="D5173" s="203"/>
      <c r="E5173" s="203"/>
      <c r="F5173" s="203"/>
    </row>
    <row r="5174" spans="2:6" ht="15.75">
      <c r="B5174" s="188"/>
      <c r="C5174" s="188"/>
      <c r="D5174" s="203"/>
      <c r="E5174" s="203"/>
      <c r="F5174" s="203"/>
    </row>
    <row r="5175" spans="2:6" ht="15.75">
      <c r="B5175" s="188"/>
      <c r="C5175" s="188"/>
      <c r="D5175" s="203"/>
      <c r="E5175" s="203"/>
      <c r="F5175" s="203"/>
    </row>
    <row r="5176" spans="2:6" ht="15.75">
      <c r="B5176" s="188"/>
      <c r="C5176" s="188"/>
      <c r="D5176" s="203"/>
      <c r="E5176" s="203"/>
      <c r="F5176" s="203"/>
    </row>
    <row r="5177" spans="2:6" ht="15.75">
      <c r="B5177" s="188"/>
      <c r="C5177" s="188"/>
      <c r="D5177" s="203"/>
      <c r="E5177" s="203"/>
      <c r="F5177" s="203"/>
    </row>
    <row r="5178" spans="2:6" ht="15.75">
      <c r="B5178" s="188"/>
      <c r="C5178" s="188"/>
      <c r="D5178" s="203"/>
      <c r="E5178" s="203"/>
      <c r="F5178" s="203"/>
    </row>
    <row r="5179" spans="2:6" ht="15.75">
      <c r="B5179" s="188"/>
      <c r="C5179" s="188"/>
      <c r="D5179" s="203"/>
      <c r="E5179" s="203"/>
      <c r="F5179" s="203"/>
    </row>
    <row r="5180" spans="2:6" ht="15.75">
      <c r="B5180" s="188"/>
      <c r="C5180" s="188"/>
      <c r="D5180" s="203"/>
      <c r="E5180" s="203"/>
      <c r="F5180" s="203"/>
    </row>
    <row r="5181" spans="2:6" ht="15.75">
      <c r="B5181" s="188"/>
      <c r="C5181" s="188"/>
      <c r="D5181" s="203"/>
      <c r="E5181" s="203"/>
      <c r="F5181" s="203"/>
    </row>
    <row r="5182" spans="2:6" ht="15.75">
      <c r="B5182" s="188"/>
      <c r="C5182" s="188"/>
      <c r="D5182" s="203"/>
      <c r="E5182" s="203"/>
      <c r="F5182" s="203"/>
    </row>
    <row r="5183" spans="2:6" ht="15.75">
      <c r="B5183" s="188"/>
      <c r="C5183" s="188"/>
      <c r="D5183" s="203"/>
      <c r="E5183" s="203"/>
      <c r="F5183" s="203"/>
    </row>
    <row r="5184" spans="2:6" ht="15.75">
      <c r="B5184" s="188"/>
      <c r="C5184" s="188"/>
      <c r="D5184" s="203"/>
      <c r="E5184" s="203"/>
      <c r="F5184" s="203"/>
    </row>
    <row r="5185" spans="2:6" ht="15.75">
      <c r="B5185" s="188"/>
      <c r="C5185" s="188"/>
      <c r="D5185" s="203"/>
      <c r="E5185" s="203"/>
      <c r="F5185" s="203"/>
    </row>
    <row r="5186" spans="2:6" ht="15.75">
      <c r="B5186" s="188"/>
      <c r="C5186" s="188"/>
      <c r="D5186" s="203"/>
      <c r="E5186" s="203"/>
      <c r="F5186" s="203"/>
    </row>
    <row r="5187" spans="2:6" ht="15.75">
      <c r="B5187" s="188"/>
      <c r="C5187" s="188"/>
      <c r="D5187" s="203"/>
      <c r="E5187" s="203"/>
      <c r="F5187" s="203"/>
    </row>
    <row r="5188" spans="2:6" ht="15.75">
      <c r="B5188" s="188"/>
      <c r="C5188" s="188"/>
      <c r="D5188" s="203"/>
      <c r="E5188" s="203"/>
      <c r="F5188" s="203"/>
    </row>
    <row r="5189" spans="2:6" ht="15.75">
      <c r="B5189" s="188"/>
      <c r="C5189" s="188"/>
      <c r="D5189" s="203"/>
      <c r="E5189" s="203"/>
      <c r="F5189" s="203"/>
    </row>
    <row r="5190" spans="2:6" ht="15.75">
      <c r="B5190" s="188"/>
      <c r="C5190" s="188"/>
      <c r="D5190" s="203"/>
      <c r="E5190" s="203"/>
      <c r="F5190" s="203"/>
    </row>
    <row r="5191" spans="2:6" ht="15.75">
      <c r="B5191" s="188"/>
      <c r="C5191" s="188"/>
      <c r="D5191" s="203"/>
      <c r="E5191" s="203"/>
      <c r="F5191" s="203"/>
    </row>
    <row r="5192" spans="2:6" ht="15.75">
      <c r="B5192" s="188"/>
      <c r="C5192" s="188"/>
      <c r="D5192" s="203"/>
      <c r="E5192" s="203"/>
      <c r="F5192" s="203"/>
    </row>
    <row r="5193" spans="2:6" ht="15.75">
      <c r="B5193" s="188"/>
      <c r="C5193" s="188"/>
      <c r="D5193" s="203"/>
      <c r="E5193" s="203"/>
      <c r="F5193" s="203"/>
    </row>
    <row r="5194" spans="2:6" ht="15.75">
      <c r="B5194" s="188"/>
      <c r="C5194" s="188"/>
      <c r="D5194" s="203"/>
      <c r="E5194" s="203"/>
      <c r="F5194" s="203"/>
    </row>
    <row r="5195" spans="2:6" ht="15.75">
      <c r="B5195" s="188"/>
      <c r="C5195" s="188"/>
      <c r="D5195" s="203"/>
      <c r="E5195" s="203"/>
      <c r="F5195" s="203"/>
    </row>
    <row r="5196" spans="2:6" ht="15.75">
      <c r="B5196" s="188"/>
      <c r="C5196" s="188"/>
      <c r="D5196" s="203"/>
      <c r="E5196" s="203"/>
      <c r="F5196" s="203"/>
    </row>
    <row r="5197" spans="2:6" ht="15.75">
      <c r="B5197" s="188"/>
      <c r="C5197" s="188"/>
      <c r="D5197" s="203"/>
      <c r="E5197" s="203"/>
      <c r="F5197" s="203"/>
    </row>
    <row r="5198" spans="2:6" ht="15.75">
      <c r="B5198" s="188"/>
      <c r="C5198" s="188"/>
      <c r="D5198" s="203"/>
      <c r="E5198" s="203"/>
      <c r="F5198" s="203"/>
    </row>
    <row r="5199" spans="2:6" ht="15.75">
      <c r="B5199" s="188"/>
      <c r="C5199" s="188"/>
      <c r="D5199" s="203"/>
      <c r="E5199" s="203"/>
      <c r="F5199" s="203"/>
    </row>
    <row r="5200" spans="2:6" ht="15.75">
      <c r="B5200" s="188"/>
      <c r="C5200" s="188"/>
      <c r="D5200" s="203"/>
      <c r="E5200" s="203"/>
      <c r="F5200" s="203"/>
    </row>
    <row r="5201" spans="2:6" ht="15.75">
      <c r="B5201" s="188"/>
      <c r="C5201" s="188"/>
      <c r="D5201" s="203"/>
      <c r="E5201" s="203"/>
      <c r="F5201" s="203"/>
    </row>
    <row r="5202" spans="2:6" ht="15.75">
      <c r="B5202" s="188"/>
      <c r="C5202" s="188"/>
      <c r="D5202" s="203"/>
      <c r="E5202" s="203"/>
      <c r="F5202" s="203"/>
    </row>
    <row r="5203" spans="2:6" ht="15.75">
      <c r="B5203" s="188"/>
      <c r="C5203" s="188"/>
      <c r="D5203" s="203"/>
      <c r="E5203" s="203"/>
      <c r="F5203" s="203"/>
    </row>
    <row r="5204" spans="2:6" ht="15.75">
      <c r="B5204" s="188"/>
      <c r="C5204" s="188"/>
      <c r="D5204" s="203"/>
      <c r="E5204" s="203"/>
      <c r="F5204" s="203"/>
    </row>
    <row r="5205" spans="2:6" ht="15.75">
      <c r="B5205" s="188"/>
      <c r="C5205" s="188"/>
      <c r="D5205" s="203"/>
      <c r="E5205" s="203"/>
      <c r="F5205" s="203"/>
    </row>
    <row r="5206" spans="2:6" ht="15.75">
      <c r="B5206" s="188"/>
      <c r="C5206" s="188"/>
      <c r="D5206" s="203"/>
      <c r="E5206" s="203"/>
      <c r="F5206" s="203"/>
    </row>
    <row r="5207" spans="2:6" ht="15.75">
      <c r="B5207" s="188"/>
      <c r="C5207" s="188"/>
      <c r="D5207" s="203"/>
      <c r="E5207" s="203"/>
      <c r="F5207" s="203"/>
    </row>
    <row r="5208" spans="2:6" ht="15.75">
      <c r="B5208" s="188"/>
      <c r="C5208" s="188"/>
      <c r="D5208" s="203"/>
      <c r="E5208" s="203"/>
      <c r="F5208" s="203"/>
    </row>
    <row r="5209" spans="2:6" ht="15.75">
      <c r="B5209" s="188"/>
      <c r="C5209" s="188"/>
      <c r="D5209" s="203"/>
      <c r="E5209" s="203"/>
      <c r="F5209" s="203"/>
    </row>
    <row r="5210" spans="2:6" ht="15.75">
      <c r="B5210" s="188"/>
      <c r="C5210" s="188"/>
      <c r="D5210" s="203"/>
      <c r="E5210" s="203"/>
      <c r="F5210" s="203"/>
    </row>
    <row r="5211" spans="2:6" ht="15.75">
      <c r="B5211" s="188"/>
      <c r="C5211" s="188"/>
      <c r="D5211" s="203"/>
      <c r="E5211" s="203"/>
      <c r="F5211" s="203"/>
    </row>
    <row r="5212" spans="2:6" ht="15.75">
      <c r="B5212" s="188"/>
      <c r="C5212" s="188"/>
      <c r="D5212" s="203"/>
      <c r="E5212" s="203"/>
      <c r="F5212" s="203"/>
    </row>
    <row r="5213" spans="2:6" ht="15.75">
      <c r="B5213" s="188"/>
      <c r="C5213" s="188"/>
      <c r="D5213" s="203"/>
      <c r="E5213" s="203"/>
      <c r="F5213" s="203"/>
    </row>
    <row r="5214" spans="2:6" ht="15.75">
      <c r="B5214" s="188"/>
      <c r="C5214" s="188"/>
      <c r="D5214" s="203"/>
      <c r="E5214" s="203"/>
      <c r="F5214" s="203"/>
    </row>
    <row r="5215" spans="2:6" ht="15.75">
      <c r="B5215" s="188"/>
      <c r="C5215" s="188"/>
      <c r="D5215" s="203"/>
      <c r="E5215" s="203"/>
      <c r="F5215" s="203"/>
    </row>
    <row r="5216" spans="2:6" ht="15.75">
      <c r="B5216" s="188"/>
      <c r="C5216" s="188"/>
      <c r="D5216" s="203"/>
      <c r="E5216" s="203"/>
      <c r="F5216" s="203"/>
    </row>
    <row r="5217" spans="2:6" ht="15.75">
      <c r="B5217" s="188"/>
      <c r="C5217" s="188"/>
      <c r="D5217" s="203"/>
      <c r="E5217" s="203"/>
      <c r="F5217" s="203"/>
    </row>
    <row r="5218" spans="2:6" ht="15.75">
      <c r="B5218" s="188"/>
      <c r="C5218" s="188"/>
      <c r="D5218" s="203"/>
      <c r="E5218" s="203"/>
      <c r="F5218" s="203"/>
    </row>
    <row r="5219" spans="2:6" ht="15.75">
      <c r="B5219" s="188"/>
      <c r="C5219" s="188"/>
      <c r="D5219" s="203"/>
      <c r="E5219" s="203"/>
      <c r="F5219" s="203"/>
    </row>
    <row r="5220" spans="2:6" ht="15.75">
      <c r="B5220" s="188"/>
      <c r="C5220" s="188"/>
      <c r="D5220" s="203"/>
      <c r="E5220" s="203"/>
      <c r="F5220" s="203"/>
    </row>
    <row r="5221" spans="2:6" ht="15.75">
      <c r="B5221" s="188"/>
      <c r="C5221" s="188"/>
      <c r="D5221" s="203"/>
      <c r="E5221" s="203"/>
      <c r="F5221" s="203"/>
    </row>
    <row r="5222" spans="2:6" ht="15.75">
      <c r="B5222" s="188"/>
      <c r="C5222" s="188"/>
      <c r="D5222" s="203"/>
      <c r="E5222" s="203"/>
      <c r="F5222" s="203"/>
    </row>
    <row r="5223" spans="2:6" ht="15.75">
      <c r="B5223" s="188"/>
      <c r="C5223" s="188"/>
      <c r="D5223" s="203"/>
      <c r="E5223" s="203"/>
      <c r="F5223" s="203"/>
    </row>
    <row r="5224" spans="2:6" ht="15.75">
      <c r="B5224" s="188"/>
      <c r="C5224" s="188"/>
      <c r="D5224" s="203"/>
      <c r="E5224" s="203"/>
      <c r="F5224" s="203"/>
    </row>
    <row r="5225" spans="2:6" ht="15.75">
      <c r="B5225" s="188"/>
      <c r="C5225" s="188"/>
      <c r="D5225" s="203"/>
      <c r="E5225" s="203"/>
      <c r="F5225" s="203"/>
    </row>
    <row r="5226" spans="2:6" ht="15.75">
      <c r="B5226" s="188"/>
      <c r="C5226" s="188"/>
      <c r="D5226" s="203"/>
      <c r="E5226" s="203"/>
      <c r="F5226" s="203"/>
    </row>
    <row r="5227" spans="2:6" ht="15.75">
      <c r="B5227" s="188"/>
      <c r="C5227" s="188"/>
      <c r="D5227" s="203"/>
      <c r="E5227" s="203"/>
      <c r="F5227" s="203"/>
    </row>
    <row r="5228" spans="2:6" ht="15.75">
      <c r="B5228" s="188"/>
      <c r="C5228" s="188"/>
      <c r="D5228" s="203"/>
      <c r="E5228" s="203"/>
      <c r="F5228" s="203"/>
    </row>
    <row r="5229" spans="2:6" ht="15.75">
      <c r="B5229" s="188"/>
      <c r="C5229" s="188"/>
      <c r="D5229" s="203"/>
      <c r="E5229" s="203"/>
      <c r="F5229" s="203"/>
    </row>
    <row r="5230" spans="2:6" ht="15.75">
      <c r="B5230" s="188"/>
      <c r="C5230" s="188"/>
      <c r="D5230" s="203"/>
      <c r="E5230" s="203"/>
      <c r="F5230" s="203"/>
    </row>
    <row r="5231" spans="2:6" ht="15.75">
      <c r="B5231" s="188"/>
      <c r="C5231" s="188"/>
      <c r="D5231" s="203"/>
      <c r="E5231" s="203"/>
      <c r="F5231" s="203"/>
    </row>
    <row r="5232" spans="2:6" ht="15.75">
      <c r="B5232" s="188"/>
      <c r="C5232" s="188"/>
      <c r="D5232" s="203"/>
      <c r="E5232" s="203"/>
      <c r="F5232" s="203"/>
    </row>
    <row r="5233" spans="2:6" ht="15.75">
      <c r="B5233" s="188"/>
      <c r="C5233" s="188"/>
      <c r="D5233" s="203"/>
      <c r="E5233" s="203"/>
      <c r="F5233" s="203"/>
    </row>
    <row r="5234" spans="2:6" ht="15.75">
      <c r="B5234" s="188"/>
      <c r="C5234" s="188"/>
      <c r="D5234" s="203"/>
      <c r="E5234" s="203"/>
      <c r="F5234" s="203"/>
    </row>
    <row r="5235" spans="2:6" ht="15.75">
      <c r="B5235" s="188"/>
      <c r="C5235" s="188"/>
      <c r="D5235" s="203"/>
      <c r="E5235" s="203"/>
      <c r="F5235" s="203"/>
    </row>
    <row r="5236" spans="2:6" ht="15.75">
      <c r="B5236" s="188"/>
      <c r="C5236" s="188"/>
      <c r="D5236" s="203"/>
      <c r="E5236" s="203"/>
      <c r="F5236" s="203"/>
    </row>
    <row r="5237" spans="2:6" ht="15.75">
      <c r="B5237" s="188"/>
      <c r="C5237" s="188"/>
      <c r="D5237" s="203"/>
      <c r="E5237" s="203"/>
      <c r="F5237" s="203"/>
    </row>
    <row r="5238" spans="2:6" ht="15.75">
      <c r="B5238" s="188"/>
      <c r="C5238" s="188"/>
      <c r="D5238" s="203"/>
      <c r="E5238" s="203"/>
      <c r="F5238" s="203"/>
    </row>
    <row r="5239" spans="2:6" ht="15.75">
      <c r="B5239" s="188"/>
      <c r="C5239" s="188"/>
      <c r="D5239" s="203"/>
      <c r="E5239" s="203"/>
      <c r="F5239" s="203"/>
    </row>
    <row r="5240" spans="2:6" ht="15.75">
      <c r="B5240" s="188"/>
      <c r="C5240" s="188"/>
      <c r="D5240" s="203"/>
      <c r="E5240" s="203"/>
      <c r="F5240" s="203"/>
    </row>
    <row r="5241" spans="2:6" ht="15.75">
      <c r="B5241" s="188"/>
      <c r="C5241" s="188"/>
      <c r="D5241" s="203"/>
      <c r="E5241" s="203"/>
      <c r="F5241" s="203"/>
    </row>
    <row r="5242" spans="2:6" ht="15.75">
      <c r="B5242" s="188"/>
      <c r="C5242" s="188"/>
      <c r="D5242" s="203"/>
      <c r="E5242" s="203"/>
      <c r="F5242" s="203"/>
    </row>
    <row r="5243" spans="2:6" ht="15.75">
      <c r="B5243" s="188"/>
      <c r="C5243" s="188"/>
      <c r="D5243" s="203"/>
      <c r="E5243" s="203"/>
      <c r="F5243" s="203"/>
    </row>
    <row r="5244" spans="2:6" ht="15.75">
      <c r="B5244" s="188"/>
      <c r="C5244" s="188"/>
      <c r="D5244" s="203"/>
      <c r="E5244" s="203"/>
      <c r="F5244" s="203"/>
    </row>
    <row r="5245" spans="2:6" ht="15.75">
      <c r="B5245" s="188"/>
      <c r="C5245" s="188"/>
      <c r="D5245" s="203"/>
      <c r="E5245" s="203"/>
      <c r="F5245" s="203"/>
    </row>
    <row r="5246" spans="2:6" ht="15.75">
      <c r="B5246" s="188"/>
      <c r="C5246" s="188"/>
      <c r="D5246" s="203"/>
      <c r="E5246" s="203"/>
      <c r="F5246" s="203"/>
    </row>
    <row r="5247" spans="2:6" ht="15.75">
      <c r="B5247" s="188"/>
      <c r="C5247" s="188"/>
      <c r="D5247" s="203"/>
      <c r="E5247" s="203"/>
      <c r="F5247" s="203"/>
    </row>
    <row r="5248" spans="2:6" ht="15.75">
      <c r="B5248" s="188"/>
      <c r="C5248" s="188"/>
      <c r="D5248" s="203"/>
      <c r="E5248" s="203"/>
      <c r="F5248" s="203"/>
    </row>
    <row r="5249" spans="2:6" ht="15.75">
      <c r="B5249" s="188"/>
      <c r="C5249" s="188"/>
      <c r="D5249" s="203"/>
      <c r="E5249" s="203"/>
      <c r="F5249" s="203"/>
    </row>
    <row r="5250" spans="2:6" ht="15.75">
      <c r="B5250" s="188"/>
      <c r="C5250" s="188"/>
      <c r="D5250" s="203"/>
      <c r="E5250" s="203"/>
      <c r="F5250" s="203"/>
    </row>
    <row r="5251" spans="2:6" ht="15.75">
      <c r="B5251" s="188"/>
      <c r="C5251" s="188"/>
      <c r="D5251" s="203"/>
      <c r="E5251" s="203"/>
      <c r="F5251" s="203"/>
    </row>
    <row r="5252" spans="2:6" ht="15.75">
      <c r="B5252" s="188"/>
      <c r="C5252" s="188"/>
      <c r="D5252" s="203"/>
      <c r="E5252" s="203"/>
      <c r="F5252" s="203"/>
    </row>
    <row r="5253" spans="2:6" ht="15.75">
      <c r="B5253" s="188"/>
      <c r="C5253" s="188"/>
      <c r="D5253" s="203"/>
      <c r="E5253" s="203"/>
      <c r="F5253" s="203"/>
    </row>
    <row r="5254" spans="2:6" ht="15.75">
      <c r="B5254" s="188"/>
      <c r="C5254" s="188"/>
      <c r="D5254" s="203"/>
      <c r="E5254" s="203"/>
      <c r="F5254" s="203"/>
    </row>
    <row r="5255" spans="2:6" ht="15.75">
      <c r="B5255" s="188"/>
      <c r="C5255" s="188"/>
      <c r="D5255" s="203"/>
      <c r="E5255" s="203"/>
      <c r="F5255" s="203"/>
    </row>
    <row r="5256" spans="2:6" ht="15.75">
      <c r="B5256" s="188"/>
      <c r="C5256" s="188"/>
      <c r="D5256" s="203"/>
      <c r="E5256" s="203"/>
      <c r="F5256" s="203"/>
    </row>
    <row r="5257" spans="2:6" ht="15.75">
      <c r="B5257" s="188"/>
      <c r="C5257" s="188"/>
      <c r="D5257" s="203"/>
      <c r="E5257" s="203"/>
      <c r="F5257" s="203"/>
    </row>
    <row r="5258" spans="2:6" ht="15.75">
      <c r="B5258" s="188"/>
      <c r="C5258" s="188"/>
      <c r="D5258" s="203"/>
      <c r="E5258" s="203"/>
      <c r="F5258" s="203"/>
    </row>
    <row r="5259" spans="2:6" ht="15.75">
      <c r="B5259" s="188"/>
      <c r="C5259" s="188"/>
      <c r="D5259" s="203"/>
      <c r="E5259" s="203"/>
      <c r="F5259" s="203"/>
    </row>
    <row r="5260" spans="2:6" ht="15.75">
      <c r="B5260" s="188"/>
      <c r="C5260" s="188"/>
      <c r="D5260" s="203"/>
      <c r="E5260" s="203"/>
      <c r="F5260" s="203"/>
    </row>
    <row r="5261" spans="2:6" ht="15.75">
      <c r="B5261" s="188"/>
      <c r="C5261" s="188"/>
      <c r="D5261" s="203"/>
      <c r="E5261" s="203"/>
      <c r="F5261" s="203"/>
    </row>
    <row r="5262" spans="2:6" ht="15.75">
      <c r="B5262" s="188"/>
      <c r="C5262" s="188"/>
      <c r="D5262" s="203"/>
      <c r="E5262" s="203"/>
      <c r="F5262" s="203"/>
    </row>
    <row r="5263" spans="2:6" ht="15.75">
      <c r="B5263" s="188"/>
      <c r="C5263" s="188"/>
      <c r="D5263" s="203"/>
      <c r="E5263" s="203"/>
      <c r="F5263" s="203"/>
    </row>
    <row r="5264" spans="2:6" ht="15.75">
      <c r="B5264" s="188"/>
      <c r="C5264" s="188"/>
      <c r="D5264" s="203"/>
      <c r="E5264" s="203"/>
      <c r="F5264" s="203"/>
    </row>
    <row r="5265" spans="2:6" ht="15.75">
      <c r="B5265" s="188"/>
      <c r="C5265" s="188"/>
      <c r="D5265" s="203"/>
      <c r="E5265" s="203"/>
      <c r="F5265" s="203"/>
    </row>
    <row r="5266" spans="2:6" ht="15.75">
      <c r="B5266" s="188"/>
      <c r="C5266" s="188"/>
      <c r="D5266" s="203"/>
      <c r="E5266" s="203"/>
      <c r="F5266" s="203"/>
    </row>
    <row r="5267" spans="2:6" ht="15.75">
      <c r="B5267" s="188"/>
      <c r="C5267" s="188"/>
      <c r="D5267" s="203"/>
      <c r="E5267" s="203"/>
      <c r="F5267" s="203"/>
    </row>
    <row r="5268" spans="2:6" ht="15.75">
      <c r="B5268" s="188"/>
      <c r="C5268" s="188"/>
      <c r="D5268" s="203"/>
      <c r="E5268" s="203"/>
      <c r="F5268" s="203"/>
    </row>
    <row r="5269" spans="2:6" ht="15.75">
      <c r="B5269" s="188"/>
      <c r="C5269" s="188"/>
      <c r="D5269" s="203"/>
      <c r="E5269" s="203"/>
      <c r="F5269" s="203"/>
    </row>
    <row r="5270" spans="2:6" ht="15.75">
      <c r="B5270" s="188"/>
      <c r="C5270" s="188"/>
      <c r="D5270" s="203"/>
      <c r="E5270" s="203"/>
      <c r="F5270" s="203"/>
    </row>
    <row r="5271" spans="2:6" ht="15.75">
      <c r="B5271" s="188"/>
      <c r="C5271" s="188"/>
      <c r="D5271" s="203"/>
      <c r="E5271" s="203"/>
      <c r="F5271" s="203"/>
    </row>
    <row r="5272" spans="2:6" ht="15.75">
      <c r="B5272" s="188"/>
      <c r="C5272" s="188"/>
      <c r="D5272" s="203"/>
      <c r="E5272" s="203"/>
      <c r="F5272" s="203"/>
    </row>
    <row r="5273" spans="2:6" ht="15.75">
      <c r="B5273" s="188"/>
      <c r="C5273" s="188"/>
      <c r="D5273" s="203"/>
      <c r="E5273" s="203"/>
      <c r="F5273" s="203"/>
    </row>
    <row r="5274" spans="2:6" ht="15.75">
      <c r="B5274" s="188"/>
      <c r="C5274" s="188"/>
      <c r="D5274" s="203"/>
      <c r="E5274" s="203"/>
      <c r="F5274" s="203"/>
    </row>
    <row r="5275" spans="2:6" ht="15.75">
      <c r="B5275" s="188"/>
      <c r="C5275" s="188"/>
      <c r="D5275" s="203"/>
      <c r="E5275" s="203"/>
      <c r="F5275" s="203"/>
    </row>
    <row r="5276" spans="2:6" ht="15.75">
      <c r="B5276" s="188"/>
      <c r="C5276" s="188"/>
      <c r="D5276" s="203"/>
      <c r="E5276" s="203"/>
      <c r="F5276" s="203"/>
    </row>
    <row r="5277" spans="2:6" ht="15.75">
      <c r="B5277" s="188"/>
      <c r="C5277" s="188"/>
      <c r="D5277" s="203"/>
      <c r="E5277" s="203"/>
      <c r="F5277" s="203"/>
    </row>
    <row r="5278" spans="2:6" ht="15.75">
      <c r="B5278" s="188"/>
      <c r="C5278" s="188"/>
      <c r="D5278" s="203"/>
      <c r="E5278" s="203"/>
      <c r="F5278" s="203"/>
    </row>
    <row r="5279" spans="2:6" ht="15.75">
      <c r="B5279" s="188"/>
      <c r="C5279" s="188"/>
      <c r="D5279" s="203"/>
      <c r="E5279" s="203"/>
      <c r="F5279" s="203"/>
    </row>
    <row r="5280" spans="2:6" ht="15.75">
      <c r="B5280" s="188"/>
      <c r="C5280" s="188"/>
      <c r="D5280" s="203"/>
      <c r="E5280" s="203"/>
      <c r="F5280" s="203"/>
    </row>
    <row r="5281" spans="2:6" ht="15.75">
      <c r="B5281" s="188"/>
      <c r="C5281" s="188"/>
      <c r="D5281" s="203"/>
      <c r="E5281" s="203"/>
      <c r="F5281" s="203"/>
    </row>
    <row r="5282" spans="2:6" ht="15.75">
      <c r="B5282" s="188"/>
      <c r="C5282" s="188"/>
      <c r="D5282" s="203"/>
      <c r="E5282" s="203"/>
      <c r="F5282" s="203"/>
    </row>
    <row r="5283" spans="2:6" ht="15.75">
      <c r="B5283" s="188"/>
      <c r="C5283" s="188"/>
      <c r="D5283" s="203"/>
      <c r="E5283" s="203"/>
      <c r="F5283" s="203"/>
    </row>
    <row r="5284" spans="2:6" ht="15.75">
      <c r="B5284" s="188"/>
      <c r="C5284" s="188"/>
      <c r="D5284" s="203"/>
      <c r="E5284" s="203"/>
      <c r="F5284" s="203"/>
    </row>
    <row r="5285" spans="2:6" ht="15.75">
      <c r="B5285" s="188"/>
      <c r="C5285" s="188"/>
      <c r="D5285" s="203"/>
      <c r="E5285" s="203"/>
      <c r="F5285" s="203"/>
    </row>
    <row r="5286" spans="2:6" ht="15.75">
      <c r="B5286" s="188"/>
      <c r="C5286" s="188"/>
      <c r="D5286" s="203"/>
      <c r="E5286" s="203"/>
      <c r="F5286" s="203"/>
    </row>
    <row r="5287" spans="2:6" ht="15.75">
      <c r="B5287" s="188"/>
      <c r="C5287" s="188"/>
      <c r="D5287" s="203"/>
      <c r="E5287" s="203"/>
      <c r="F5287" s="203"/>
    </row>
    <row r="5288" spans="2:6" ht="15.75">
      <c r="B5288" s="188"/>
      <c r="C5288" s="188"/>
      <c r="D5288" s="203"/>
      <c r="E5288" s="203"/>
      <c r="F5288" s="203"/>
    </row>
    <row r="5289" spans="2:6" ht="15.75">
      <c r="B5289" s="188"/>
      <c r="C5289" s="188"/>
      <c r="D5289" s="203"/>
      <c r="E5289" s="203"/>
      <c r="F5289" s="203"/>
    </row>
    <row r="5290" spans="2:6" ht="15.75">
      <c r="B5290" s="188"/>
      <c r="C5290" s="188"/>
      <c r="D5290" s="203"/>
      <c r="E5290" s="203"/>
      <c r="F5290" s="203"/>
    </row>
    <row r="5291" spans="2:6" ht="15.75">
      <c r="B5291" s="188"/>
      <c r="C5291" s="188"/>
      <c r="D5291" s="203"/>
      <c r="E5291" s="203"/>
      <c r="F5291" s="203"/>
    </row>
    <row r="5292" spans="2:6" ht="15.75">
      <c r="B5292" s="188"/>
      <c r="C5292" s="188"/>
      <c r="D5292" s="203"/>
      <c r="E5292" s="203"/>
      <c r="F5292" s="203"/>
    </row>
    <row r="5293" spans="2:6" ht="15.75">
      <c r="B5293" s="188"/>
      <c r="C5293" s="188"/>
      <c r="D5293" s="203"/>
      <c r="E5293" s="203"/>
      <c r="F5293" s="203"/>
    </row>
    <row r="5294" spans="2:6" ht="15.75">
      <c r="B5294" s="188"/>
      <c r="C5294" s="188"/>
      <c r="D5294" s="203"/>
      <c r="E5294" s="203"/>
      <c r="F5294" s="203"/>
    </row>
    <row r="5295" spans="2:6" ht="15.75">
      <c r="B5295" s="188"/>
      <c r="C5295" s="188"/>
      <c r="D5295" s="203"/>
      <c r="E5295" s="203"/>
      <c r="F5295" s="203"/>
    </row>
    <row r="5296" spans="2:6" ht="15.75">
      <c r="B5296" s="188"/>
      <c r="C5296" s="188"/>
      <c r="D5296" s="203"/>
      <c r="E5296" s="203"/>
      <c r="F5296" s="203"/>
    </row>
    <row r="5297" spans="2:6" ht="15.75">
      <c r="B5297" s="188"/>
      <c r="C5297" s="188"/>
      <c r="D5297" s="203"/>
      <c r="E5297" s="203"/>
      <c r="F5297" s="203"/>
    </row>
    <row r="5298" spans="2:6" ht="15.75">
      <c r="B5298" s="188"/>
      <c r="C5298" s="188"/>
      <c r="D5298" s="203"/>
      <c r="E5298" s="203"/>
      <c r="F5298" s="203"/>
    </row>
    <row r="5299" spans="2:6" ht="15.75">
      <c r="B5299" s="188"/>
      <c r="C5299" s="188"/>
      <c r="D5299" s="203"/>
      <c r="E5299" s="203"/>
      <c r="F5299" s="203"/>
    </row>
    <row r="5300" spans="2:6" ht="15.75">
      <c r="B5300" s="188"/>
      <c r="C5300" s="188"/>
      <c r="D5300" s="203"/>
      <c r="E5300" s="203"/>
      <c r="F5300" s="203"/>
    </row>
    <row r="5301" spans="2:6" ht="15.75">
      <c r="B5301" s="188"/>
      <c r="C5301" s="188"/>
      <c r="D5301" s="203"/>
      <c r="E5301" s="203"/>
      <c r="F5301" s="203"/>
    </row>
    <row r="5302" spans="2:6" ht="15.75">
      <c r="B5302" s="188"/>
      <c r="C5302" s="188"/>
      <c r="D5302" s="203"/>
      <c r="E5302" s="203"/>
      <c r="F5302" s="203"/>
    </row>
    <row r="5303" spans="2:6" ht="15.75">
      <c r="B5303" s="188"/>
      <c r="C5303" s="188"/>
      <c r="D5303" s="203"/>
      <c r="E5303" s="203"/>
      <c r="F5303" s="203"/>
    </row>
    <row r="5304" spans="2:6" ht="15.75">
      <c r="B5304" s="188"/>
      <c r="C5304" s="188"/>
      <c r="D5304" s="203"/>
      <c r="E5304" s="203"/>
      <c r="F5304" s="203"/>
    </row>
    <row r="5305" spans="2:6" ht="15.75">
      <c r="B5305" s="188"/>
      <c r="C5305" s="188"/>
      <c r="D5305" s="203"/>
      <c r="E5305" s="203"/>
      <c r="F5305" s="203"/>
    </row>
    <row r="5306" spans="2:6" ht="15.75">
      <c r="B5306" s="188"/>
      <c r="C5306" s="188"/>
      <c r="D5306" s="203"/>
      <c r="E5306" s="203"/>
      <c r="F5306" s="203"/>
    </row>
    <row r="5307" spans="2:6" ht="15.75">
      <c r="B5307" s="188"/>
      <c r="C5307" s="188"/>
      <c r="D5307" s="203"/>
      <c r="E5307" s="203"/>
      <c r="F5307" s="203"/>
    </row>
    <row r="5308" spans="2:6" ht="15.75">
      <c r="B5308" s="188"/>
      <c r="C5308" s="188"/>
      <c r="D5308" s="203"/>
      <c r="E5308" s="203"/>
      <c r="F5308" s="203"/>
    </row>
    <row r="5309" spans="2:6" ht="15.75">
      <c r="B5309" s="188"/>
      <c r="C5309" s="188"/>
      <c r="D5309" s="203"/>
      <c r="E5309" s="203"/>
      <c r="F5309" s="203"/>
    </row>
    <row r="5310" spans="2:6" ht="15.75">
      <c r="B5310" s="188"/>
      <c r="C5310" s="188"/>
      <c r="D5310" s="203"/>
      <c r="E5310" s="203"/>
      <c r="F5310" s="203"/>
    </row>
    <row r="5311" spans="2:6" ht="15.75">
      <c r="B5311" s="188"/>
      <c r="C5311" s="188"/>
      <c r="D5311" s="203"/>
      <c r="E5311" s="203"/>
      <c r="F5311" s="203"/>
    </row>
    <row r="5312" spans="2:6" ht="15.75">
      <c r="B5312" s="188"/>
      <c r="C5312" s="188"/>
      <c r="D5312" s="203"/>
      <c r="E5312" s="203"/>
      <c r="F5312" s="203"/>
    </row>
    <row r="5313" spans="2:6" ht="15.75">
      <c r="B5313" s="188"/>
      <c r="C5313" s="188"/>
      <c r="D5313" s="203"/>
      <c r="E5313" s="203"/>
      <c r="F5313" s="203"/>
    </row>
    <row r="5314" spans="2:6" ht="15.75">
      <c r="B5314" s="188"/>
      <c r="C5314" s="188"/>
      <c r="D5314" s="203"/>
      <c r="E5314" s="203"/>
      <c r="F5314" s="203"/>
    </row>
    <row r="5315" spans="2:6" ht="15.75">
      <c r="B5315" s="188"/>
      <c r="C5315" s="188"/>
      <c r="D5315" s="203"/>
      <c r="E5315" s="203"/>
      <c r="F5315" s="203"/>
    </row>
    <row r="5316" spans="2:6" ht="15.75">
      <c r="B5316" s="188"/>
      <c r="C5316" s="188"/>
      <c r="D5316" s="203"/>
      <c r="E5316" s="203"/>
      <c r="F5316" s="203"/>
    </row>
    <row r="5317" spans="2:6" ht="15.75">
      <c r="B5317" s="188"/>
      <c r="C5317" s="188"/>
      <c r="D5317" s="203"/>
      <c r="E5317" s="203"/>
      <c r="F5317" s="203"/>
    </row>
    <row r="5318" spans="2:6" ht="15.75">
      <c r="B5318" s="188"/>
      <c r="C5318" s="188"/>
      <c r="D5318" s="203"/>
      <c r="E5318" s="203"/>
      <c r="F5318" s="203"/>
    </row>
    <row r="5319" spans="2:6" ht="15.75">
      <c r="B5319" s="188"/>
      <c r="C5319" s="188"/>
      <c r="D5319" s="203"/>
      <c r="E5319" s="203"/>
      <c r="F5319" s="203"/>
    </row>
    <row r="5320" spans="2:6" ht="15.75">
      <c r="B5320" s="188"/>
      <c r="C5320" s="188"/>
      <c r="D5320" s="203"/>
      <c r="E5320" s="203"/>
      <c r="F5320" s="203"/>
    </row>
    <row r="5321" spans="2:6" ht="15.75">
      <c r="B5321" s="188"/>
      <c r="C5321" s="188"/>
      <c r="D5321" s="203"/>
      <c r="E5321" s="203"/>
      <c r="F5321" s="203"/>
    </row>
    <row r="5322" spans="2:6" ht="15.75">
      <c r="B5322" s="188"/>
      <c r="C5322" s="188"/>
      <c r="D5322" s="203"/>
      <c r="E5322" s="203"/>
      <c r="F5322" s="203"/>
    </row>
    <row r="5323" spans="2:6" ht="15.75">
      <c r="B5323" s="188"/>
      <c r="C5323" s="188"/>
      <c r="D5323" s="203"/>
      <c r="E5323" s="203"/>
      <c r="F5323" s="203"/>
    </row>
    <row r="5324" spans="2:6" ht="15.75">
      <c r="B5324" s="188"/>
      <c r="C5324" s="188"/>
      <c r="D5324" s="203"/>
      <c r="E5324" s="203"/>
      <c r="F5324" s="203"/>
    </row>
    <row r="5325" spans="2:6" ht="15.75">
      <c r="B5325" s="188"/>
      <c r="C5325" s="188"/>
      <c r="D5325" s="203"/>
      <c r="E5325" s="203"/>
      <c r="F5325" s="203"/>
    </row>
    <row r="5326" spans="2:6" ht="15.75">
      <c r="B5326" s="188"/>
      <c r="C5326" s="188"/>
      <c r="D5326" s="203"/>
      <c r="E5326" s="203"/>
      <c r="F5326" s="203"/>
    </row>
    <row r="5327" spans="2:6" ht="15.75">
      <c r="B5327" s="188"/>
      <c r="C5327" s="188"/>
      <c r="D5327" s="203"/>
      <c r="E5327" s="203"/>
      <c r="F5327" s="203"/>
    </row>
    <row r="5328" spans="2:6" ht="15.75">
      <c r="B5328" s="188"/>
      <c r="C5328" s="188"/>
      <c r="D5328" s="203"/>
      <c r="E5328" s="203"/>
      <c r="F5328" s="203"/>
    </row>
    <row r="5329" spans="2:6" ht="15.75">
      <c r="B5329" s="188"/>
      <c r="C5329" s="188"/>
      <c r="D5329" s="203"/>
      <c r="E5329" s="203"/>
      <c r="F5329" s="203"/>
    </row>
    <row r="5330" spans="2:6" ht="15.75">
      <c r="B5330" s="188"/>
      <c r="C5330" s="188"/>
      <c r="D5330" s="203"/>
      <c r="E5330" s="203"/>
      <c r="F5330" s="203"/>
    </row>
    <row r="5331" spans="2:6" ht="15.75">
      <c r="B5331" s="188"/>
      <c r="C5331" s="188"/>
      <c r="D5331" s="203"/>
      <c r="E5331" s="203"/>
      <c r="F5331" s="203"/>
    </row>
    <row r="5332" spans="2:6" ht="15.75">
      <c r="B5332" s="188"/>
      <c r="C5332" s="188"/>
      <c r="D5332" s="203"/>
      <c r="E5332" s="203"/>
      <c r="F5332" s="203"/>
    </row>
    <row r="5333" spans="2:6" ht="15.75">
      <c r="B5333" s="188"/>
      <c r="C5333" s="188"/>
      <c r="D5333" s="203"/>
      <c r="E5333" s="203"/>
      <c r="F5333" s="203"/>
    </row>
    <row r="5334" spans="2:6" ht="15.75">
      <c r="B5334" s="188"/>
      <c r="C5334" s="188"/>
      <c r="D5334" s="203"/>
      <c r="E5334" s="203"/>
      <c r="F5334" s="203"/>
    </row>
    <row r="5335" spans="2:6" ht="15.75">
      <c r="B5335" s="188"/>
      <c r="C5335" s="188"/>
      <c r="D5335" s="203"/>
      <c r="E5335" s="203"/>
      <c r="F5335" s="203"/>
    </row>
    <row r="5336" spans="2:6" ht="15.75">
      <c r="B5336" s="188"/>
      <c r="C5336" s="188"/>
      <c r="D5336" s="203"/>
      <c r="E5336" s="203"/>
      <c r="F5336" s="203"/>
    </row>
    <row r="5337" spans="2:6" ht="15.75">
      <c r="B5337" s="188"/>
      <c r="C5337" s="188"/>
      <c r="D5337" s="203"/>
      <c r="E5337" s="203"/>
      <c r="F5337" s="203"/>
    </row>
    <row r="5338" spans="2:6" ht="15.75">
      <c r="B5338" s="188"/>
      <c r="C5338" s="188"/>
      <c r="D5338" s="203"/>
      <c r="E5338" s="203"/>
      <c r="F5338" s="203"/>
    </row>
    <row r="5339" spans="2:6" ht="15.75">
      <c r="B5339" s="188"/>
      <c r="C5339" s="188"/>
      <c r="D5339" s="203"/>
      <c r="E5339" s="203"/>
      <c r="F5339" s="203"/>
    </row>
    <row r="5340" spans="2:6" ht="15.75">
      <c r="B5340" s="188"/>
      <c r="C5340" s="188"/>
      <c r="D5340" s="203"/>
      <c r="E5340" s="203"/>
      <c r="F5340" s="203"/>
    </row>
    <row r="5341" spans="2:6" ht="15.75">
      <c r="B5341" s="188"/>
      <c r="C5341" s="188"/>
      <c r="D5341" s="203"/>
      <c r="E5341" s="203"/>
      <c r="F5341" s="203"/>
    </row>
    <row r="5342" spans="2:6" ht="15.75">
      <c r="B5342" s="188"/>
      <c r="C5342" s="188"/>
      <c r="D5342" s="203"/>
      <c r="E5342" s="203"/>
      <c r="F5342" s="203"/>
    </row>
    <row r="5343" spans="2:6" ht="15.75">
      <c r="B5343" s="188"/>
      <c r="C5343" s="188"/>
      <c r="D5343" s="203"/>
      <c r="E5343" s="203"/>
      <c r="F5343" s="203"/>
    </row>
    <row r="5344" spans="2:6" ht="15.75">
      <c r="B5344" s="188"/>
      <c r="C5344" s="188"/>
      <c r="D5344" s="203"/>
      <c r="E5344" s="203"/>
      <c r="F5344" s="203"/>
    </row>
    <row r="5345" spans="2:6" ht="15.75">
      <c r="B5345" s="188"/>
      <c r="C5345" s="188"/>
      <c r="D5345" s="203"/>
      <c r="E5345" s="203"/>
      <c r="F5345" s="203"/>
    </row>
    <row r="5346" spans="2:6" ht="15.75">
      <c r="B5346" s="188"/>
      <c r="C5346" s="188"/>
      <c r="D5346" s="203"/>
      <c r="E5346" s="203"/>
      <c r="F5346" s="203"/>
    </row>
    <row r="5347" spans="2:6" ht="15.75">
      <c r="B5347" s="188"/>
      <c r="C5347" s="188"/>
      <c r="D5347" s="203"/>
      <c r="E5347" s="203"/>
      <c r="F5347" s="203"/>
    </row>
    <row r="5348" spans="2:6" ht="15.75">
      <c r="B5348" s="188"/>
      <c r="C5348" s="188"/>
      <c r="D5348" s="203"/>
      <c r="E5348" s="203"/>
      <c r="F5348" s="203"/>
    </row>
    <row r="5349" spans="2:6" ht="15.75">
      <c r="B5349" s="188"/>
      <c r="C5349" s="188"/>
      <c r="D5349" s="203"/>
      <c r="E5349" s="203"/>
      <c r="F5349" s="203"/>
    </row>
    <row r="5350" spans="2:6" ht="15.75">
      <c r="B5350" s="188"/>
      <c r="C5350" s="188"/>
      <c r="D5350" s="203"/>
      <c r="E5350" s="203"/>
      <c r="F5350" s="203"/>
    </row>
    <row r="5351" spans="2:6" ht="15.75">
      <c r="B5351" s="188"/>
      <c r="C5351" s="188"/>
      <c r="D5351" s="203"/>
      <c r="E5351" s="203"/>
      <c r="F5351" s="203"/>
    </row>
    <row r="5352" spans="2:6" ht="15.75">
      <c r="B5352" s="188"/>
      <c r="C5352" s="188"/>
      <c r="D5352" s="203"/>
      <c r="E5352" s="203"/>
      <c r="F5352" s="203"/>
    </row>
    <row r="5353" spans="2:6" ht="15.75">
      <c r="B5353" s="188"/>
      <c r="C5353" s="188"/>
      <c r="D5353" s="203"/>
      <c r="E5353" s="203"/>
      <c r="F5353" s="203"/>
    </row>
    <row r="5354" spans="2:6" ht="15.75">
      <c r="B5354" s="188"/>
      <c r="C5354" s="188"/>
      <c r="D5354" s="203"/>
      <c r="E5354" s="203"/>
      <c r="F5354" s="203"/>
    </row>
    <row r="5355" spans="2:6" ht="15.75">
      <c r="B5355" s="188"/>
      <c r="C5355" s="188"/>
      <c r="D5355" s="203"/>
      <c r="E5355" s="203"/>
      <c r="F5355" s="203"/>
    </row>
    <row r="5356" spans="2:6" ht="15.75">
      <c r="B5356" s="188"/>
      <c r="C5356" s="188"/>
      <c r="D5356" s="203"/>
      <c r="E5356" s="203"/>
      <c r="F5356" s="203"/>
    </row>
    <row r="5357" spans="2:6" ht="15.75">
      <c r="B5357" s="188"/>
      <c r="C5357" s="188"/>
      <c r="D5357" s="203"/>
      <c r="E5357" s="203"/>
      <c r="F5357" s="203"/>
    </row>
    <row r="5358" spans="2:6" ht="15.75">
      <c r="B5358" s="188"/>
      <c r="C5358" s="188"/>
      <c r="D5358" s="203"/>
      <c r="E5358" s="203"/>
      <c r="F5358" s="203"/>
    </row>
    <row r="5359" spans="2:6" ht="15.75">
      <c r="B5359" s="188"/>
      <c r="C5359" s="188"/>
      <c r="D5359" s="203"/>
      <c r="E5359" s="203"/>
      <c r="F5359" s="203"/>
    </row>
    <row r="5360" spans="2:6" ht="15.75">
      <c r="B5360" s="188"/>
      <c r="C5360" s="188"/>
      <c r="D5360" s="203"/>
      <c r="E5360" s="203"/>
      <c r="F5360" s="203"/>
    </row>
    <row r="5361" spans="2:6" ht="15.75">
      <c r="B5361" s="188"/>
      <c r="C5361" s="188"/>
      <c r="D5361" s="203"/>
      <c r="E5361" s="203"/>
      <c r="F5361" s="203"/>
    </row>
    <row r="5362" spans="2:6" ht="15.75">
      <c r="B5362" s="188"/>
      <c r="C5362" s="188"/>
      <c r="D5362" s="203"/>
      <c r="E5362" s="203"/>
      <c r="F5362" s="203"/>
    </row>
    <row r="5363" spans="2:6" ht="15.75">
      <c r="B5363" s="188"/>
      <c r="C5363" s="188"/>
      <c r="D5363" s="203"/>
      <c r="E5363" s="203"/>
      <c r="F5363" s="203"/>
    </row>
    <row r="5364" spans="2:6" ht="15.75">
      <c r="B5364" s="188"/>
      <c r="C5364" s="188"/>
      <c r="D5364" s="203"/>
      <c r="E5364" s="203"/>
      <c r="F5364" s="203"/>
    </row>
    <row r="5365" spans="2:6" ht="15.75">
      <c r="B5365" s="188"/>
      <c r="C5365" s="188"/>
      <c r="D5365" s="203"/>
      <c r="E5365" s="203"/>
      <c r="F5365" s="203"/>
    </row>
    <row r="5366" spans="2:6" ht="15.75">
      <c r="B5366" s="188"/>
      <c r="C5366" s="188"/>
      <c r="D5366" s="203"/>
      <c r="E5366" s="203"/>
      <c r="F5366" s="203"/>
    </row>
    <row r="5367" spans="2:6" ht="15.75">
      <c r="B5367" s="188"/>
      <c r="C5367" s="188"/>
      <c r="D5367" s="203"/>
      <c r="E5367" s="203"/>
      <c r="F5367" s="203"/>
    </row>
    <row r="5368" spans="2:6" ht="15.75">
      <c r="B5368" s="188"/>
      <c r="C5368" s="188"/>
      <c r="D5368" s="203"/>
      <c r="E5368" s="203"/>
      <c r="F5368" s="203"/>
    </row>
    <row r="5369" spans="2:6" ht="15.75">
      <c r="B5369" s="188"/>
      <c r="C5369" s="188"/>
      <c r="D5369" s="203"/>
      <c r="E5369" s="203"/>
      <c r="F5369" s="203"/>
    </row>
    <row r="5370" spans="2:6" ht="15.75">
      <c r="B5370" s="188"/>
      <c r="C5370" s="188"/>
      <c r="D5370" s="203"/>
      <c r="E5370" s="203"/>
      <c r="F5370" s="203"/>
    </row>
    <row r="5371" spans="2:6" ht="15.75">
      <c r="B5371" s="188"/>
      <c r="C5371" s="188"/>
      <c r="D5371" s="203"/>
      <c r="E5371" s="203"/>
      <c r="F5371" s="203"/>
    </row>
    <row r="5372" spans="2:6" ht="15.75">
      <c r="B5372" s="188"/>
      <c r="C5372" s="188"/>
      <c r="D5372" s="203"/>
      <c r="E5372" s="203"/>
      <c r="F5372" s="203"/>
    </row>
    <row r="5373" spans="2:6" ht="15.75">
      <c r="B5373" s="188"/>
      <c r="C5373" s="188"/>
      <c r="D5373" s="203"/>
      <c r="E5373" s="203"/>
      <c r="F5373" s="203"/>
    </row>
    <row r="5374" spans="2:6" ht="15.75">
      <c r="B5374" s="188"/>
      <c r="C5374" s="188"/>
      <c r="D5374" s="203"/>
      <c r="E5374" s="203"/>
      <c r="F5374" s="203"/>
    </row>
    <row r="5375" spans="2:6" ht="15.75">
      <c r="B5375" s="188"/>
      <c r="C5375" s="188"/>
      <c r="D5375" s="203"/>
      <c r="E5375" s="203"/>
      <c r="F5375" s="203"/>
    </row>
    <row r="5376" spans="2:6" ht="15.75">
      <c r="B5376" s="188"/>
      <c r="C5376" s="188"/>
      <c r="D5376" s="203"/>
      <c r="E5376" s="203"/>
      <c r="F5376" s="203"/>
    </row>
    <row r="5377" spans="2:6" ht="15.75">
      <c r="B5377" s="188"/>
      <c r="C5377" s="188"/>
      <c r="D5377" s="203"/>
      <c r="E5377" s="203"/>
      <c r="F5377" s="203"/>
    </row>
    <row r="5378" spans="2:6" ht="15.75">
      <c r="B5378" s="188"/>
      <c r="C5378" s="188"/>
      <c r="D5378" s="203"/>
      <c r="E5378" s="203"/>
      <c r="F5378" s="203"/>
    </row>
    <row r="5379" spans="2:6" ht="15.75">
      <c r="B5379" s="188"/>
      <c r="C5379" s="188"/>
      <c r="D5379" s="203"/>
      <c r="E5379" s="203"/>
      <c r="F5379" s="203"/>
    </row>
    <row r="5380" spans="2:6" ht="15.75">
      <c r="B5380" s="188"/>
      <c r="C5380" s="188"/>
      <c r="D5380" s="203"/>
      <c r="E5380" s="203"/>
      <c r="F5380" s="203"/>
    </row>
    <row r="5381" spans="2:6" ht="15.75">
      <c r="B5381" s="188"/>
      <c r="C5381" s="188"/>
      <c r="D5381" s="203"/>
      <c r="E5381" s="203"/>
      <c r="F5381" s="203"/>
    </row>
    <row r="5382" spans="2:6" ht="15.75">
      <c r="B5382" s="188"/>
      <c r="C5382" s="188"/>
      <c r="D5382" s="203"/>
      <c r="E5382" s="203"/>
      <c r="F5382" s="203"/>
    </row>
    <row r="5383" spans="2:6" ht="15.75">
      <c r="B5383" s="188"/>
      <c r="C5383" s="188"/>
      <c r="D5383" s="203"/>
      <c r="E5383" s="203"/>
      <c r="F5383" s="203"/>
    </row>
    <row r="5384" spans="2:6" ht="15.75">
      <c r="B5384" s="188"/>
      <c r="C5384" s="188"/>
      <c r="D5384" s="203"/>
      <c r="E5384" s="203"/>
      <c r="F5384" s="203"/>
    </row>
    <row r="5385" spans="2:6" ht="15.75">
      <c r="B5385" s="188"/>
      <c r="C5385" s="188"/>
      <c r="D5385" s="203"/>
      <c r="E5385" s="203"/>
      <c r="F5385" s="203"/>
    </row>
    <row r="5386" spans="2:6" ht="15.75">
      <c r="B5386" s="188"/>
      <c r="C5386" s="188"/>
      <c r="D5386" s="203"/>
      <c r="E5386" s="203"/>
      <c r="F5386" s="203"/>
    </row>
    <row r="5387" spans="2:6" ht="15.75">
      <c r="B5387" s="188"/>
      <c r="C5387" s="188"/>
      <c r="D5387" s="203"/>
      <c r="E5387" s="203"/>
      <c r="F5387" s="203"/>
    </row>
    <row r="5388" spans="2:6" ht="15.75">
      <c r="B5388" s="188"/>
      <c r="C5388" s="188"/>
      <c r="D5388" s="203"/>
      <c r="E5388" s="203"/>
      <c r="F5388" s="203"/>
    </row>
    <row r="5389" spans="2:6" ht="15.75">
      <c r="B5389" s="188"/>
      <c r="C5389" s="188"/>
      <c r="D5389" s="203"/>
      <c r="E5389" s="203"/>
      <c r="F5389" s="203"/>
    </row>
    <row r="5390" spans="2:6" ht="15.75">
      <c r="B5390" s="188"/>
      <c r="C5390" s="188"/>
      <c r="D5390" s="203"/>
      <c r="E5390" s="203"/>
      <c r="F5390" s="203"/>
    </row>
    <row r="5391" spans="2:6" ht="15.75">
      <c r="B5391" s="188"/>
      <c r="C5391" s="188"/>
      <c r="D5391" s="203"/>
      <c r="E5391" s="203"/>
      <c r="F5391" s="203"/>
    </row>
    <row r="5392" spans="2:6" ht="15.75">
      <c r="B5392" s="188"/>
      <c r="C5392" s="188"/>
      <c r="D5392" s="203"/>
      <c r="E5392" s="203"/>
      <c r="F5392" s="203"/>
    </row>
    <row r="5393" spans="2:6" ht="15.75">
      <c r="B5393" s="188"/>
      <c r="C5393" s="188"/>
      <c r="D5393" s="203"/>
      <c r="E5393" s="203"/>
      <c r="F5393" s="203"/>
    </row>
    <row r="5394" spans="2:6" ht="15.75">
      <c r="B5394" s="188"/>
      <c r="C5394" s="188"/>
      <c r="D5394" s="203"/>
      <c r="E5394" s="203"/>
      <c r="F5394" s="203"/>
    </row>
    <row r="5395" spans="2:6" ht="15.75">
      <c r="B5395" s="188"/>
      <c r="C5395" s="188"/>
      <c r="D5395" s="203"/>
      <c r="E5395" s="203"/>
      <c r="F5395" s="203"/>
    </row>
    <row r="5396" spans="2:6" ht="15.75">
      <c r="B5396" s="188"/>
      <c r="C5396" s="188"/>
      <c r="D5396" s="203"/>
      <c r="E5396" s="203"/>
      <c r="F5396" s="203"/>
    </row>
    <row r="5397" spans="2:6" ht="15.75">
      <c r="B5397" s="188"/>
      <c r="C5397" s="188"/>
      <c r="D5397" s="203"/>
      <c r="E5397" s="203"/>
      <c r="F5397" s="203"/>
    </row>
    <row r="5398" spans="2:6" ht="15.75">
      <c r="B5398" s="188"/>
      <c r="C5398" s="188"/>
      <c r="D5398" s="203"/>
      <c r="E5398" s="203"/>
      <c r="F5398" s="203"/>
    </row>
    <row r="5399" spans="2:6" ht="15.75">
      <c r="B5399" s="188"/>
      <c r="C5399" s="188"/>
      <c r="D5399" s="203"/>
      <c r="E5399" s="203"/>
      <c r="F5399" s="203"/>
    </row>
    <row r="5400" spans="2:6" ht="15.75">
      <c r="B5400" s="188"/>
      <c r="C5400" s="188"/>
      <c r="D5400" s="203"/>
      <c r="E5400" s="203"/>
      <c r="F5400" s="203"/>
    </row>
    <row r="5401" spans="2:6" ht="15.75">
      <c r="B5401" s="188"/>
      <c r="C5401" s="188"/>
      <c r="D5401" s="203"/>
      <c r="E5401" s="203"/>
      <c r="F5401" s="203"/>
    </row>
    <row r="5402" spans="2:6" ht="15.75">
      <c r="B5402" s="188"/>
      <c r="C5402" s="188"/>
      <c r="D5402" s="203"/>
      <c r="E5402" s="203"/>
      <c r="F5402" s="203"/>
    </row>
    <row r="5403" spans="2:6" ht="15.75">
      <c r="B5403" s="188"/>
      <c r="C5403" s="188"/>
      <c r="D5403" s="203"/>
      <c r="E5403" s="203"/>
      <c r="F5403" s="203"/>
    </row>
    <row r="5404" spans="2:6" ht="15.75">
      <c r="B5404" s="188"/>
      <c r="C5404" s="188"/>
      <c r="D5404" s="203"/>
      <c r="E5404" s="203"/>
      <c r="F5404" s="203"/>
    </row>
    <row r="5405" spans="2:6" ht="15.75">
      <c r="B5405" s="188"/>
      <c r="C5405" s="188"/>
      <c r="D5405" s="203"/>
      <c r="E5405" s="203"/>
      <c r="F5405" s="203"/>
    </row>
    <row r="5406" spans="2:6" ht="15.75">
      <c r="B5406" s="188"/>
      <c r="C5406" s="188"/>
      <c r="D5406" s="203"/>
      <c r="E5406" s="203"/>
      <c r="F5406" s="203"/>
    </row>
    <row r="5407" spans="2:6" ht="15.75">
      <c r="B5407" s="188"/>
      <c r="C5407" s="188"/>
      <c r="D5407" s="203"/>
      <c r="E5407" s="203"/>
      <c r="F5407" s="203"/>
    </row>
    <row r="5408" spans="2:6" ht="15.75">
      <c r="B5408" s="188"/>
      <c r="C5408" s="188"/>
      <c r="D5408" s="203"/>
      <c r="E5408" s="203"/>
      <c r="F5408" s="203"/>
    </row>
    <row r="5409" spans="2:6" ht="15.75">
      <c r="B5409" s="188"/>
      <c r="C5409" s="188"/>
      <c r="D5409" s="203"/>
      <c r="E5409" s="203"/>
      <c r="F5409" s="203"/>
    </row>
    <row r="5410" spans="2:6" ht="15.75">
      <c r="B5410" s="188"/>
      <c r="C5410" s="188"/>
      <c r="D5410" s="203"/>
      <c r="E5410" s="203"/>
      <c r="F5410" s="203"/>
    </row>
    <row r="5411" spans="2:6" ht="15.75">
      <c r="B5411" s="188"/>
      <c r="C5411" s="188"/>
      <c r="D5411" s="203"/>
      <c r="E5411" s="203"/>
      <c r="F5411" s="203"/>
    </row>
    <row r="5412" spans="2:6" ht="15.75">
      <c r="B5412" s="188"/>
      <c r="C5412" s="188"/>
      <c r="D5412" s="203"/>
      <c r="E5412" s="203"/>
      <c r="F5412" s="203"/>
    </row>
    <row r="5413" spans="2:6" ht="15.75">
      <c r="B5413" s="188"/>
      <c r="C5413" s="188"/>
      <c r="D5413" s="203"/>
      <c r="E5413" s="203"/>
      <c r="F5413" s="203"/>
    </row>
    <row r="5414" spans="2:6" ht="15.75">
      <c r="B5414" s="188"/>
      <c r="C5414" s="188"/>
      <c r="D5414" s="203"/>
      <c r="E5414" s="203"/>
      <c r="F5414" s="203"/>
    </row>
    <row r="5415" spans="2:6" ht="15.75">
      <c r="B5415" s="188"/>
      <c r="C5415" s="188"/>
      <c r="D5415" s="203"/>
      <c r="E5415" s="203"/>
      <c r="F5415" s="203"/>
    </row>
    <row r="5416" spans="2:6" ht="15.75">
      <c r="B5416" s="188"/>
      <c r="C5416" s="188"/>
      <c r="D5416" s="203"/>
      <c r="E5416" s="203"/>
      <c r="F5416" s="203"/>
    </row>
    <row r="5417" spans="2:6" ht="15.75">
      <c r="B5417" s="188"/>
      <c r="C5417" s="188"/>
      <c r="D5417" s="203"/>
      <c r="E5417" s="203"/>
      <c r="F5417" s="203"/>
    </row>
    <row r="5418" spans="2:6" ht="15.75">
      <c r="B5418" s="188"/>
      <c r="C5418" s="188"/>
      <c r="D5418" s="203"/>
      <c r="E5418" s="203"/>
      <c r="F5418" s="203"/>
    </row>
    <row r="5419" spans="2:6" ht="15.75">
      <c r="B5419" s="188"/>
      <c r="C5419" s="188"/>
      <c r="D5419" s="203"/>
      <c r="E5419" s="203"/>
      <c r="F5419" s="203"/>
    </row>
    <row r="5420" spans="2:6" ht="15.75">
      <c r="B5420" s="188"/>
      <c r="C5420" s="188"/>
      <c r="D5420" s="203"/>
      <c r="E5420" s="203"/>
      <c r="F5420" s="203"/>
    </row>
    <row r="5421" spans="2:6" ht="15.75">
      <c r="B5421" s="188"/>
      <c r="C5421" s="188"/>
      <c r="D5421" s="203"/>
      <c r="E5421" s="203"/>
      <c r="F5421" s="203"/>
    </row>
    <row r="5422" spans="2:6" ht="15.75">
      <c r="B5422" s="188"/>
      <c r="C5422" s="188"/>
      <c r="D5422" s="203"/>
      <c r="E5422" s="203"/>
      <c r="F5422" s="203"/>
    </row>
    <row r="5423" spans="2:6" ht="15.75">
      <c r="B5423" s="188"/>
      <c r="C5423" s="188"/>
      <c r="D5423" s="203"/>
      <c r="E5423" s="203"/>
      <c r="F5423" s="203"/>
    </row>
    <row r="5424" spans="2:6" ht="15.75">
      <c r="B5424" s="188"/>
      <c r="C5424" s="188"/>
      <c r="D5424" s="203"/>
      <c r="E5424" s="203"/>
      <c r="F5424" s="203"/>
    </row>
    <row r="5425" spans="2:6" ht="15.75">
      <c r="B5425" s="188"/>
      <c r="C5425" s="188"/>
      <c r="D5425" s="203"/>
      <c r="E5425" s="203"/>
      <c r="F5425" s="203"/>
    </row>
    <row r="5426" spans="2:6" ht="15.75">
      <c r="B5426" s="188"/>
      <c r="C5426" s="188"/>
      <c r="D5426" s="203"/>
      <c r="E5426" s="203"/>
      <c r="F5426" s="203"/>
    </row>
    <row r="5427" spans="2:6" ht="15.75">
      <c r="B5427" s="188"/>
      <c r="C5427" s="188"/>
      <c r="D5427" s="203"/>
      <c r="E5427" s="203"/>
      <c r="F5427" s="203"/>
    </row>
    <row r="5428" spans="2:6" ht="15.75">
      <c r="B5428" s="188"/>
      <c r="C5428" s="188"/>
      <c r="D5428" s="203"/>
      <c r="E5428" s="203"/>
      <c r="F5428" s="203"/>
    </row>
    <row r="5429" spans="2:6" ht="15.75">
      <c r="B5429" s="188"/>
      <c r="C5429" s="188"/>
      <c r="D5429" s="203"/>
      <c r="E5429" s="203"/>
      <c r="F5429" s="203"/>
    </row>
    <row r="5430" spans="2:6" ht="15.75">
      <c r="B5430" s="188"/>
      <c r="C5430" s="188"/>
      <c r="D5430" s="203"/>
      <c r="E5430" s="203"/>
      <c r="F5430" s="203"/>
    </row>
    <row r="5431" spans="2:6" ht="15.75">
      <c r="B5431" s="188"/>
      <c r="C5431" s="188"/>
      <c r="D5431" s="203"/>
      <c r="E5431" s="203"/>
      <c r="F5431" s="203"/>
    </row>
    <row r="5432" spans="2:6" ht="15.75">
      <c r="B5432" s="188"/>
      <c r="C5432" s="188"/>
      <c r="D5432" s="203"/>
      <c r="E5432" s="203"/>
      <c r="F5432" s="203"/>
    </row>
    <row r="5433" spans="2:6" ht="15.75">
      <c r="B5433" s="188"/>
      <c r="C5433" s="188"/>
      <c r="D5433" s="203"/>
      <c r="E5433" s="203"/>
      <c r="F5433" s="203"/>
    </row>
    <row r="5434" spans="2:6" ht="15.75">
      <c r="B5434" s="188"/>
      <c r="C5434" s="188"/>
      <c r="D5434" s="203"/>
      <c r="E5434" s="203"/>
      <c r="F5434" s="203"/>
    </row>
    <row r="5435" spans="2:6" ht="15.75">
      <c r="B5435" s="188"/>
      <c r="C5435" s="188"/>
      <c r="D5435" s="203"/>
      <c r="E5435" s="203"/>
      <c r="F5435" s="203"/>
    </row>
    <row r="5436" spans="2:6" ht="15.75">
      <c r="B5436" s="188"/>
      <c r="C5436" s="188"/>
      <c r="D5436" s="203"/>
      <c r="E5436" s="203"/>
      <c r="F5436" s="203"/>
    </row>
    <row r="5437" spans="2:6" ht="15.75">
      <c r="B5437" s="188"/>
      <c r="C5437" s="188"/>
      <c r="D5437" s="203"/>
      <c r="E5437" s="203"/>
      <c r="F5437" s="203"/>
    </row>
    <row r="5438" spans="2:6" ht="15.75">
      <c r="B5438" s="188"/>
      <c r="C5438" s="188"/>
      <c r="D5438" s="203"/>
      <c r="E5438" s="203"/>
      <c r="F5438" s="203"/>
    </row>
    <row r="5439" spans="2:6" ht="15.75">
      <c r="B5439" s="188"/>
      <c r="C5439" s="188"/>
      <c r="D5439" s="203"/>
      <c r="E5439" s="203"/>
      <c r="F5439" s="203"/>
    </row>
    <row r="5440" spans="2:6" ht="15.75">
      <c r="B5440" s="188"/>
      <c r="C5440" s="188"/>
      <c r="D5440" s="203"/>
      <c r="E5440" s="203"/>
      <c r="F5440" s="203"/>
    </row>
    <row r="5441" spans="2:6" ht="15.75">
      <c r="B5441" s="188"/>
      <c r="C5441" s="188"/>
      <c r="D5441" s="203"/>
      <c r="E5441" s="203"/>
      <c r="F5441" s="203"/>
    </row>
    <row r="5442" spans="2:6" ht="15.75">
      <c r="B5442" s="188"/>
      <c r="C5442" s="188"/>
      <c r="D5442" s="203"/>
      <c r="E5442" s="203"/>
      <c r="F5442" s="203"/>
    </row>
    <row r="5443" spans="2:6" ht="15.75">
      <c r="B5443" s="188"/>
      <c r="C5443" s="188"/>
      <c r="D5443" s="203"/>
      <c r="E5443" s="203"/>
      <c r="F5443" s="203"/>
    </row>
    <row r="5444" spans="2:6" ht="15.75">
      <c r="B5444" s="188"/>
      <c r="C5444" s="188"/>
      <c r="D5444" s="203"/>
      <c r="E5444" s="203"/>
      <c r="F5444" s="203"/>
    </row>
    <row r="5445" spans="2:6" ht="15.75">
      <c r="B5445" s="188"/>
      <c r="C5445" s="188"/>
      <c r="D5445" s="203"/>
      <c r="E5445" s="203"/>
      <c r="F5445" s="203"/>
    </row>
    <row r="5446" spans="2:6" ht="15.75">
      <c r="B5446" s="188"/>
      <c r="C5446" s="188"/>
      <c r="D5446" s="203"/>
      <c r="E5446" s="203"/>
      <c r="F5446" s="203"/>
    </row>
    <row r="5447" spans="2:6" ht="15.75">
      <c r="B5447" s="188"/>
      <c r="C5447" s="188"/>
      <c r="D5447" s="203"/>
      <c r="E5447" s="203"/>
      <c r="F5447" s="203"/>
    </row>
    <row r="5448" spans="2:6" ht="15.75">
      <c r="B5448" s="188"/>
      <c r="C5448" s="188"/>
      <c r="D5448" s="203"/>
      <c r="E5448" s="203"/>
      <c r="F5448" s="203"/>
    </row>
    <row r="5449" spans="2:6" ht="15.75">
      <c r="B5449" s="188"/>
      <c r="C5449" s="188"/>
      <c r="D5449" s="203"/>
      <c r="E5449" s="203"/>
      <c r="F5449" s="203"/>
    </row>
    <row r="5450" spans="2:6" ht="15.75">
      <c r="B5450" s="188"/>
      <c r="C5450" s="188"/>
      <c r="D5450" s="203"/>
      <c r="E5450" s="203"/>
      <c r="F5450" s="203"/>
    </row>
    <row r="5451" spans="2:6" ht="15.75">
      <c r="B5451" s="188"/>
      <c r="C5451" s="188"/>
      <c r="D5451" s="203"/>
      <c r="E5451" s="203"/>
      <c r="F5451" s="203"/>
    </row>
    <row r="5452" spans="2:6" ht="15.75">
      <c r="B5452" s="188"/>
      <c r="C5452" s="188"/>
      <c r="D5452" s="203"/>
      <c r="E5452" s="203"/>
      <c r="F5452" s="203"/>
    </row>
    <row r="5453" spans="2:6" ht="15.75">
      <c r="B5453" s="188"/>
      <c r="C5453" s="188"/>
      <c r="D5453" s="203"/>
      <c r="E5453" s="203"/>
      <c r="F5453" s="203"/>
    </row>
    <row r="5454" spans="2:6" ht="15.75">
      <c r="B5454" s="188"/>
      <c r="C5454" s="188"/>
      <c r="D5454" s="203"/>
      <c r="E5454" s="203"/>
      <c r="F5454" s="203"/>
    </row>
    <row r="5455" spans="2:6" ht="15.75">
      <c r="B5455" s="188"/>
      <c r="C5455" s="188"/>
      <c r="D5455" s="203"/>
      <c r="E5455" s="203"/>
      <c r="F5455" s="203"/>
    </row>
    <row r="5456" spans="2:6" ht="15.75">
      <c r="B5456" s="188"/>
      <c r="C5456" s="188"/>
      <c r="D5456" s="203"/>
      <c r="E5456" s="203"/>
      <c r="F5456" s="203"/>
    </row>
    <row r="5457" spans="2:6" ht="15.75">
      <c r="B5457" s="188"/>
      <c r="C5457" s="188"/>
      <c r="D5457" s="203"/>
      <c r="E5457" s="203"/>
      <c r="F5457" s="203"/>
    </row>
    <row r="5458" spans="2:6" ht="15.75">
      <c r="B5458" s="188"/>
      <c r="C5458" s="188"/>
      <c r="D5458" s="203"/>
      <c r="E5458" s="203"/>
      <c r="F5458" s="203"/>
    </row>
    <row r="5459" spans="2:6" ht="15.75">
      <c r="B5459" s="188"/>
      <c r="C5459" s="188"/>
      <c r="D5459" s="203"/>
      <c r="E5459" s="203"/>
      <c r="F5459" s="203"/>
    </row>
    <row r="5460" spans="2:6" ht="15.75">
      <c r="B5460" s="188"/>
      <c r="C5460" s="188"/>
      <c r="D5460" s="203"/>
      <c r="E5460" s="203"/>
      <c r="F5460" s="203"/>
    </row>
    <row r="5461" spans="2:6" ht="15.75">
      <c r="B5461" s="188"/>
      <c r="C5461" s="188"/>
      <c r="D5461" s="203"/>
      <c r="E5461" s="203"/>
      <c r="F5461" s="203"/>
    </row>
    <row r="5462" spans="2:6" ht="15.75">
      <c r="B5462" s="188"/>
      <c r="C5462" s="188"/>
      <c r="D5462" s="203"/>
      <c r="E5462" s="203"/>
      <c r="F5462" s="203"/>
    </row>
    <row r="5463" spans="2:6" ht="15.75">
      <c r="B5463" s="188"/>
      <c r="C5463" s="188"/>
      <c r="D5463" s="203"/>
      <c r="E5463" s="203"/>
      <c r="F5463" s="203"/>
    </row>
    <row r="5464" spans="2:6" ht="15.75">
      <c r="B5464" s="188"/>
      <c r="C5464" s="188"/>
      <c r="D5464" s="203"/>
      <c r="E5464" s="203"/>
      <c r="F5464" s="203"/>
    </row>
    <row r="5465" spans="2:6" ht="15.75">
      <c r="B5465" s="188"/>
      <c r="C5465" s="188"/>
      <c r="D5465" s="203"/>
      <c r="E5465" s="203"/>
      <c r="F5465" s="203"/>
    </row>
    <row r="5466" spans="2:6" ht="15.75">
      <c r="B5466" s="188"/>
      <c r="C5466" s="188"/>
      <c r="D5466" s="203"/>
      <c r="E5466" s="203"/>
      <c r="F5466" s="203"/>
    </row>
    <row r="5467" spans="2:6" ht="15.75">
      <c r="B5467" s="188"/>
      <c r="C5467" s="188"/>
      <c r="D5467" s="203"/>
      <c r="E5467" s="203"/>
      <c r="F5467" s="203"/>
    </row>
    <row r="5468" spans="2:6" ht="15.75">
      <c r="B5468" s="188"/>
      <c r="C5468" s="188"/>
      <c r="D5468" s="203"/>
      <c r="E5468" s="203"/>
      <c r="F5468" s="203"/>
    </row>
    <row r="5469" spans="2:6" ht="15.75">
      <c r="B5469" s="188"/>
      <c r="C5469" s="188"/>
      <c r="D5469" s="203"/>
      <c r="E5469" s="203"/>
      <c r="F5469" s="203"/>
    </row>
    <row r="5470" spans="2:6" ht="15.75">
      <c r="B5470" s="188"/>
      <c r="C5470" s="188"/>
      <c r="D5470" s="203"/>
      <c r="E5470" s="203"/>
      <c r="F5470" s="203"/>
    </row>
    <row r="5471" spans="2:6" ht="15.75">
      <c r="B5471" s="188"/>
      <c r="C5471" s="188"/>
      <c r="D5471" s="203"/>
      <c r="E5471" s="203"/>
      <c r="F5471" s="203"/>
    </row>
    <row r="5472" spans="2:6" ht="15.75">
      <c r="B5472" s="188"/>
      <c r="C5472" s="188"/>
      <c r="D5472" s="203"/>
      <c r="E5472" s="203"/>
      <c r="F5472" s="203"/>
    </row>
    <row r="5473" spans="2:6" ht="15.75">
      <c r="B5473" s="188"/>
      <c r="C5473" s="188"/>
      <c r="D5473" s="203"/>
      <c r="E5473" s="203"/>
      <c r="F5473" s="203"/>
    </row>
    <row r="5474" spans="2:6" ht="15.75">
      <c r="B5474" s="188"/>
      <c r="C5474" s="188"/>
      <c r="D5474" s="203"/>
      <c r="E5474" s="203"/>
      <c r="F5474" s="203"/>
    </row>
    <row r="5475" spans="2:6" ht="15.75">
      <c r="B5475" s="188"/>
      <c r="C5475" s="188"/>
      <c r="D5475" s="203"/>
      <c r="E5475" s="203"/>
      <c r="F5475" s="203"/>
    </row>
    <row r="5476" spans="2:6" ht="15.75">
      <c r="B5476" s="188"/>
      <c r="C5476" s="188"/>
      <c r="D5476" s="203"/>
      <c r="E5476" s="203"/>
      <c r="F5476" s="203"/>
    </row>
    <row r="5477" spans="2:6" ht="15.75">
      <c r="B5477" s="188"/>
      <c r="C5477" s="188"/>
      <c r="D5477" s="203"/>
      <c r="E5477" s="203"/>
      <c r="F5477" s="203"/>
    </row>
    <row r="5478" spans="2:6" ht="15.75">
      <c r="B5478" s="188"/>
      <c r="C5478" s="188"/>
      <c r="D5478" s="203"/>
      <c r="E5478" s="203"/>
      <c r="F5478" s="203"/>
    </row>
    <row r="5479" spans="2:6" ht="15.75">
      <c r="B5479" s="188"/>
      <c r="C5479" s="188"/>
      <c r="D5479" s="203"/>
      <c r="E5479" s="203"/>
      <c r="F5479" s="203"/>
    </row>
    <row r="5480" spans="2:6" ht="15.75">
      <c r="B5480" s="188"/>
      <c r="C5480" s="188"/>
      <c r="D5480" s="203"/>
      <c r="E5480" s="203"/>
      <c r="F5480" s="203"/>
    </row>
    <row r="5481" spans="2:6" ht="15.75">
      <c r="B5481" s="188"/>
      <c r="C5481" s="188"/>
      <c r="D5481" s="203"/>
      <c r="E5481" s="203"/>
      <c r="F5481" s="203"/>
    </row>
    <row r="5482" spans="2:6" ht="15.75">
      <c r="B5482" s="188"/>
      <c r="C5482" s="188"/>
      <c r="D5482" s="203"/>
      <c r="E5482" s="203"/>
      <c r="F5482" s="203"/>
    </row>
    <row r="5483" spans="2:6" ht="15.75">
      <c r="B5483" s="188"/>
      <c r="C5483" s="188"/>
      <c r="D5483" s="203"/>
      <c r="E5483" s="203"/>
      <c r="F5483" s="203"/>
    </row>
    <row r="5484" spans="2:6" ht="15.75">
      <c r="B5484" s="188"/>
      <c r="C5484" s="188"/>
      <c r="D5484" s="203"/>
      <c r="E5484" s="203"/>
      <c r="F5484" s="203"/>
    </row>
    <row r="5485" spans="2:6" ht="15.75">
      <c r="B5485" s="188"/>
      <c r="C5485" s="188"/>
      <c r="D5485" s="203"/>
      <c r="E5485" s="203"/>
      <c r="F5485" s="203"/>
    </row>
    <row r="5486" spans="2:6" ht="15.75">
      <c r="B5486" s="188"/>
      <c r="C5486" s="188"/>
      <c r="D5486" s="203"/>
      <c r="E5486" s="203"/>
      <c r="F5486" s="203"/>
    </row>
    <row r="5487" spans="2:6" ht="15.75">
      <c r="B5487" s="188"/>
      <c r="C5487" s="188"/>
      <c r="D5487" s="203"/>
      <c r="E5487" s="203"/>
      <c r="F5487" s="203"/>
    </row>
    <row r="5488" spans="2:6" ht="15.75">
      <c r="B5488" s="188"/>
      <c r="C5488" s="188"/>
      <c r="D5488" s="203"/>
      <c r="E5488" s="203"/>
      <c r="F5488" s="203"/>
    </row>
    <row r="5489" spans="2:6" ht="15.75">
      <c r="B5489" s="188"/>
      <c r="C5489" s="188"/>
      <c r="D5489" s="203"/>
      <c r="E5489" s="203"/>
      <c r="F5489" s="203"/>
    </row>
    <row r="5490" spans="2:6" ht="15.75">
      <c r="B5490" s="188"/>
      <c r="C5490" s="188"/>
      <c r="D5490" s="203"/>
      <c r="E5490" s="203"/>
      <c r="F5490" s="203"/>
    </row>
    <row r="5491" spans="2:6" ht="15.75">
      <c r="B5491" s="188"/>
      <c r="C5491" s="188"/>
      <c r="D5491" s="203"/>
      <c r="E5491" s="203"/>
      <c r="F5491" s="203"/>
    </row>
    <row r="5492" spans="2:6" ht="15.75">
      <c r="B5492" s="188"/>
      <c r="C5492" s="188"/>
      <c r="D5492" s="203"/>
      <c r="E5492" s="203"/>
      <c r="F5492" s="203"/>
    </row>
    <row r="5493" spans="2:6" ht="15.75">
      <c r="B5493" s="188"/>
      <c r="C5493" s="188"/>
      <c r="D5493" s="203"/>
      <c r="E5493" s="203"/>
      <c r="F5493" s="203"/>
    </row>
    <row r="5494" spans="2:6" ht="15.75">
      <c r="B5494" s="188"/>
      <c r="C5494" s="188"/>
      <c r="D5494" s="203"/>
      <c r="E5494" s="203"/>
      <c r="F5494" s="203"/>
    </row>
    <row r="5495" spans="2:6" ht="15.75">
      <c r="B5495" s="188"/>
      <c r="C5495" s="188"/>
      <c r="D5495" s="203"/>
      <c r="E5495" s="203"/>
      <c r="F5495" s="203"/>
    </row>
    <row r="5496" spans="2:6" ht="15.75">
      <c r="B5496" s="188"/>
      <c r="C5496" s="188"/>
      <c r="D5496" s="203"/>
      <c r="E5496" s="203"/>
      <c r="F5496" s="203"/>
    </row>
    <row r="5497" spans="2:6" ht="15.75">
      <c r="B5497" s="188"/>
      <c r="C5497" s="188"/>
      <c r="D5497" s="203"/>
      <c r="E5497" s="203"/>
      <c r="F5497" s="203"/>
    </row>
    <row r="5498" spans="2:6" ht="15.75">
      <c r="B5498" s="188"/>
      <c r="C5498" s="188"/>
      <c r="D5498" s="203"/>
      <c r="E5498" s="203"/>
      <c r="F5498" s="203"/>
    </row>
    <row r="5499" spans="2:6" ht="15.75">
      <c r="B5499" s="188"/>
      <c r="C5499" s="188"/>
      <c r="D5499" s="203"/>
      <c r="E5499" s="203"/>
      <c r="F5499" s="203"/>
    </row>
    <row r="5500" spans="2:6" ht="15.75">
      <c r="B5500" s="188"/>
      <c r="C5500" s="188"/>
      <c r="D5500" s="203"/>
      <c r="E5500" s="203"/>
      <c r="F5500" s="203"/>
    </row>
    <row r="5501" spans="2:6" ht="15.75">
      <c r="B5501" s="188"/>
      <c r="C5501" s="188"/>
      <c r="D5501" s="203"/>
      <c r="E5501" s="203"/>
      <c r="F5501" s="203"/>
    </row>
    <row r="5502" spans="2:6" ht="15.75">
      <c r="B5502" s="188"/>
      <c r="C5502" s="188"/>
      <c r="D5502" s="203"/>
      <c r="E5502" s="203"/>
      <c r="F5502" s="203"/>
    </row>
    <row r="5503" spans="2:6" ht="15.75">
      <c r="B5503" s="188"/>
      <c r="C5503" s="188"/>
      <c r="D5503" s="203"/>
      <c r="E5503" s="203"/>
      <c r="F5503" s="203"/>
    </row>
    <row r="5504" spans="2:6" ht="15.75">
      <c r="B5504" s="188"/>
      <c r="C5504" s="188"/>
      <c r="D5504" s="203"/>
      <c r="E5504" s="203"/>
      <c r="F5504" s="203"/>
    </row>
    <row r="5505" spans="2:6" ht="15.75">
      <c r="B5505" s="188"/>
      <c r="C5505" s="188"/>
      <c r="D5505" s="203"/>
      <c r="E5505" s="203"/>
      <c r="F5505" s="203"/>
    </row>
    <row r="5506" spans="2:6" ht="15.75">
      <c r="B5506" s="188"/>
      <c r="C5506" s="188"/>
      <c r="D5506" s="203"/>
      <c r="E5506" s="203"/>
      <c r="F5506" s="203"/>
    </row>
    <row r="5507" spans="2:6" ht="15.75">
      <c r="B5507" s="188"/>
      <c r="C5507" s="188"/>
      <c r="D5507" s="203"/>
      <c r="E5507" s="203"/>
      <c r="F5507" s="203"/>
    </row>
    <row r="5508" spans="2:6" ht="15.75">
      <c r="B5508" s="188"/>
      <c r="C5508" s="188"/>
      <c r="D5508" s="203"/>
      <c r="E5508" s="203"/>
      <c r="F5508" s="203"/>
    </row>
    <row r="5509" spans="2:6" ht="15.75">
      <c r="B5509" s="188"/>
      <c r="C5509" s="188"/>
      <c r="D5509" s="203"/>
      <c r="E5509" s="203"/>
      <c r="F5509" s="203"/>
    </row>
    <row r="5510" spans="2:6" ht="15.75">
      <c r="B5510" s="188"/>
      <c r="C5510" s="188"/>
      <c r="D5510" s="203"/>
      <c r="E5510" s="203"/>
      <c r="F5510" s="203"/>
    </row>
    <row r="5511" spans="2:6" ht="15.75">
      <c r="B5511" s="188"/>
      <c r="C5511" s="188"/>
      <c r="D5511" s="203"/>
      <c r="E5511" s="203"/>
      <c r="F5511" s="203"/>
    </row>
    <row r="5512" spans="2:6" ht="15.75">
      <c r="B5512" s="188"/>
      <c r="C5512" s="188"/>
      <c r="D5512" s="203"/>
      <c r="E5512" s="203"/>
      <c r="F5512" s="203"/>
    </row>
    <row r="5513" spans="2:6" ht="15.75">
      <c r="B5513" s="188"/>
      <c r="C5513" s="188"/>
      <c r="D5513" s="203"/>
      <c r="E5513" s="203"/>
      <c r="F5513" s="203"/>
    </row>
    <row r="5514" spans="2:6" ht="15.75">
      <c r="B5514" s="188"/>
      <c r="C5514" s="188"/>
      <c r="D5514" s="203"/>
      <c r="E5514" s="203"/>
      <c r="F5514" s="203"/>
    </row>
    <row r="5515" spans="2:6" ht="15.75">
      <c r="B5515" s="188"/>
      <c r="C5515" s="188"/>
      <c r="D5515" s="203"/>
      <c r="E5515" s="203"/>
      <c r="F5515" s="203"/>
    </row>
    <row r="5516" spans="2:6" ht="15.75">
      <c r="B5516" s="188"/>
      <c r="C5516" s="188"/>
      <c r="D5516" s="203"/>
      <c r="E5516" s="203"/>
      <c r="F5516" s="203"/>
    </row>
    <row r="5517" spans="2:6" ht="15.75">
      <c r="B5517" s="188"/>
      <c r="C5517" s="188"/>
      <c r="D5517" s="203"/>
      <c r="E5517" s="203"/>
      <c r="F5517" s="203"/>
    </row>
    <row r="5518" spans="2:6" ht="15.75">
      <c r="B5518" s="188"/>
      <c r="C5518" s="188"/>
      <c r="D5518" s="203"/>
      <c r="E5518" s="203"/>
      <c r="F5518" s="203"/>
    </row>
    <row r="5519" spans="2:6" ht="15.75">
      <c r="B5519" s="188"/>
      <c r="C5519" s="188"/>
      <c r="D5519" s="203"/>
      <c r="E5519" s="203"/>
      <c r="F5519" s="203"/>
    </row>
    <row r="5520" spans="2:6" ht="15.75">
      <c r="B5520" s="188"/>
      <c r="C5520" s="188"/>
      <c r="D5520" s="203"/>
      <c r="E5520" s="203"/>
      <c r="F5520" s="203"/>
    </row>
    <row r="5521" spans="2:6" ht="15.75">
      <c r="B5521" s="188"/>
      <c r="C5521" s="188"/>
      <c r="D5521" s="203"/>
      <c r="E5521" s="203"/>
      <c r="F5521" s="203"/>
    </row>
    <row r="5522" spans="2:6" ht="15.75">
      <c r="B5522" s="188"/>
      <c r="C5522" s="188"/>
      <c r="D5522" s="203"/>
      <c r="E5522" s="203"/>
      <c r="F5522" s="203"/>
    </row>
    <row r="5523" spans="2:6" ht="15.75">
      <c r="B5523" s="188"/>
      <c r="C5523" s="188"/>
      <c r="D5523" s="203"/>
      <c r="E5523" s="203"/>
      <c r="F5523" s="203"/>
    </row>
    <row r="5524" spans="2:6" ht="15.75">
      <c r="B5524" s="188"/>
      <c r="C5524" s="188"/>
      <c r="D5524" s="203"/>
      <c r="E5524" s="203"/>
      <c r="F5524" s="203"/>
    </row>
    <row r="5525" spans="2:6" ht="15.75">
      <c r="B5525" s="188"/>
      <c r="C5525" s="188"/>
      <c r="D5525" s="203"/>
      <c r="E5525" s="203"/>
      <c r="F5525" s="203"/>
    </row>
    <row r="5526" spans="2:6" ht="15.75">
      <c r="B5526" s="188"/>
      <c r="C5526" s="188"/>
      <c r="D5526" s="203"/>
      <c r="E5526" s="203"/>
      <c r="F5526" s="203"/>
    </row>
    <row r="5527" spans="2:6" ht="15.75">
      <c r="B5527" s="188"/>
      <c r="C5527" s="188"/>
      <c r="D5527" s="203"/>
      <c r="E5527" s="203"/>
      <c r="F5527" s="203"/>
    </row>
    <row r="5528" spans="2:6" ht="15.75">
      <c r="B5528" s="188"/>
      <c r="C5528" s="188"/>
      <c r="D5528" s="203"/>
      <c r="E5528" s="203"/>
      <c r="F5528" s="203"/>
    </row>
    <row r="5529" spans="2:6" ht="15.75">
      <c r="B5529" s="188"/>
      <c r="C5529" s="188"/>
      <c r="D5529" s="203"/>
      <c r="E5529" s="203"/>
      <c r="F5529" s="203"/>
    </row>
    <row r="5530" spans="2:6" ht="15.75">
      <c r="B5530" s="188"/>
      <c r="C5530" s="188"/>
      <c r="D5530" s="203"/>
      <c r="E5530" s="203"/>
      <c r="F5530" s="203"/>
    </row>
    <row r="5531" spans="2:6" ht="15.75">
      <c r="B5531" s="188"/>
      <c r="C5531" s="188"/>
      <c r="D5531" s="203"/>
      <c r="E5531" s="203"/>
      <c r="F5531" s="203"/>
    </row>
    <row r="5532" spans="2:6" ht="15.75">
      <c r="B5532" s="188"/>
      <c r="C5532" s="188"/>
      <c r="D5532" s="203"/>
      <c r="E5532" s="203"/>
      <c r="F5532" s="203"/>
    </row>
    <row r="5533" spans="2:6" ht="15.75">
      <c r="B5533" s="188"/>
      <c r="C5533" s="188"/>
      <c r="D5533" s="203"/>
      <c r="E5533" s="203"/>
      <c r="F5533" s="203"/>
    </row>
    <row r="5534" spans="2:6" ht="15.75">
      <c r="B5534" s="188"/>
      <c r="C5534" s="188"/>
      <c r="D5534" s="203"/>
      <c r="E5534" s="203"/>
      <c r="F5534" s="203"/>
    </row>
    <row r="5535" spans="2:6" ht="15.75">
      <c r="B5535" s="188"/>
      <c r="C5535" s="188"/>
      <c r="D5535" s="203"/>
      <c r="E5535" s="203"/>
      <c r="F5535" s="203"/>
    </row>
    <row r="5536" spans="2:6" ht="15.75">
      <c r="B5536" s="188"/>
      <c r="C5536" s="188"/>
      <c r="D5536" s="203"/>
      <c r="E5536" s="203"/>
      <c r="F5536" s="203"/>
    </row>
    <row r="5537" spans="2:6" ht="15.75">
      <c r="B5537" s="188"/>
      <c r="C5537" s="188"/>
      <c r="D5537" s="203"/>
      <c r="E5537" s="203"/>
      <c r="F5537" s="203"/>
    </row>
    <row r="5538" spans="2:6" ht="15.75">
      <c r="B5538" s="188"/>
      <c r="C5538" s="188"/>
      <c r="D5538" s="203"/>
      <c r="E5538" s="203"/>
      <c r="F5538" s="203"/>
    </row>
    <row r="5539" spans="2:6" ht="15.75">
      <c r="B5539" s="188"/>
      <c r="C5539" s="188"/>
      <c r="D5539" s="203"/>
      <c r="E5539" s="203"/>
      <c r="F5539" s="203"/>
    </row>
    <row r="5540" spans="2:6" ht="15.75">
      <c r="B5540" s="188"/>
      <c r="C5540" s="188"/>
      <c r="D5540" s="203"/>
      <c r="E5540" s="203"/>
      <c r="F5540" s="203"/>
    </row>
    <row r="5541" spans="2:6" ht="15.75">
      <c r="B5541" s="188"/>
      <c r="C5541" s="188"/>
      <c r="D5541" s="203"/>
      <c r="E5541" s="203"/>
      <c r="F5541" s="203"/>
    </row>
    <row r="5542" spans="2:6" ht="15.75">
      <c r="B5542" s="188"/>
      <c r="C5542" s="188"/>
      <c r="D5542" s="203"/>
      <c r="E5542" s="203"/>
      <c r="F5542" s="203"/>
    </row>
    <row r="5543" spans="2:6" ht="15.75">
      <c r="B5543" s="188"/>
      <c r="C5543" s="188"/>
      <c r="D5543" s="203"/>
      <c r="E5543" s="203"/>
      <c r="F5543" s="203"/>
    </row>
    <row r="5544" spans="2:6" ht="15.75">
      <c r="B5544" s="188"/>
      <c r="C5544" s="188"/>
      <c r="D5544" s="203"/>
      <c r="E5544" s="203"/>
      <c r="F5544" s="203"/>
    </row>
    <row r="5545" spans="2:6" ht="15.75">
      <c r="B5545" s="188"/>
      <c r="C5545" s="188"/>
      <c r="D5545" s="203"/>
      <c r="E5545" s="203"/>
      <c r="F5545" s="203"/>
    </row>
    <row r="5546" spans="2:6" ht="15.75">
      <c r="B5546" s="188"/>
      <c r="C5546" s="188"/>
      <c r="D5546" s="203"/>
      <c r="E5546" s="203"/>
      <c r="F5546" s="203"/>
    </row>
    <row r="5547" spans="2:6" ht="15.75">
      <c r="B5547" s="188"/>
      <c r="C5547" s="188"/>
      <c r="D5547" s="203"/>
      <c r="E5547" s="203"/>
      <c r="F5547" s="203"/>
    </row>
    <row r="5548" spans="2:6" ht="15.75">
      <c r="B5548" s="188"/>
      <c r="C5548" s="188"/>
      <c r="D5548" s="203"/>
      <c r="E5548" s="203"/>
      <c r="F5548" s="203"/>
    </row>
    <row r="5549" spans="2:6" ht="15.75">
      <c r="B5549" s="188"/>
      <c r="C5549" s="188"/>
      <c r="D5549" s="203"/>
      <c r="E5549" s="203"/>
      <c r="F5549" s="203"/>
    </row>
    <row r="5550" spans="2:6" ht="15.75">
      <c r="B5550" s="188"/>
      <c r="C5550" s="188"/>
      <c r="D5550" s="203"/>
      <c r="E5550" s="203"/>
      <c r="F5550" s="203"/>
    </row>
    <row r="5551" spans="2:6" ht="15.75">
      <c r="B5551" s="188"/>
      <c r="C5551" s="188"/>
      <c r="D5551" s="203"/>
      <c r="E5551" s="203"/>
      <c r="F5551" s="203"/>
    </row>
    <row r="5552" spans="2:6" ht="15.75">
      <c r="B5552" s="188"/>
      <c r="C5552" s="188"/>
      <c r="D5552" s="203"/>
      <c r="E5552" s="203"/>
      <c r="F5552" s="203"/>
    </row>
    <row r="5553" spans="2:6" ht="15.75">
      <c r="B5553" s="188"/>
      <c r="C5553" s="188"/>
      <c r="D5553" s="203"/>
      <c r="E5553" s="203"/>
      <c r="F5553" s="203"/>
    </row>
    <row r="5554" spans="2:6" ht="15.75">
      <c r="B5554" s="188"/>
      <c r="C5554" s="188"/>
      <c r="D5554" s="203"/>
      <c r="E5554" s="203"/>
      <c r="F5554" s="203"/>
    </row>
    <row r="5555" spans="2:6" ht="15.75">
      <c r="B5555" s="188"/>
      <c r="C5555" s="188"/>
      <c r="D5555" s="203"/>
      <c r="E5555" s="203"/>
      <c r="F5555" s="203"/>
    </row>
    <row r="5556" spans="2:6" ht="15.75">
      <c r="B5556" s="188"/>
      <c r="C5556" s="188"/>
      <c r="D5556" s="203"/>
      <c r="E5556" s="203"/>
      <c r="F5556" s="203"/>
    </row>
    <row r="5557" spans="2:6" ht="15.75">
      <c r="B5557" s="188"/>
      <c r="C5557" s="188"/>
      <c r="D5557" s="203"/>
      <c r="E5557" s="203"/>
      <c r="F5557" s="203"/>
    </row>
    <row r="5558" spans="2:6" ht="15.75">
      <c r="B5558" s="188"/>
      <c r="C5558" s="188"/>
      <c r="D5558" s="203"/>
      <c r="E5558" s="203"/>
      <c r="F5558" s="203"/>
    </row>
    <row r="5559" spans="2:6" ht="15.75">
      <c r="B5559" s="188"/>
      <c r="C5559" s="188"/>
      <c r="D5559" s="203"/>
      <c r="E5559" s="203"/>
      <c r="F5559" s="203"/>
    </row>
    <row r="5560" spans="2:6" ht="15.75">
      <c r="B5560" s="188"/>
      <c r="C5560" s="188"/>
      <c r="D5560" s="203"/>
      <c r="E5560" s="203"/>
      <c r="F5560" s="203"/>
    </row>
    <row r="5561" spans="2:6" ht="15.75">
      <c r="B5561" s="188"/>
      <c r="C5561" s="188"/>
      <c r="D5561" s="203"/>
      <c r="E5561" s="203"/>
      <c r="F5561" s="203"/>
    </row>
    <row r="5562" spans="2:6" ht="15.75">
      <c r="B5562" s="188"/>
      <c r="C5562" s="188"/>
      <c r="D5562" s="203"/>
      <c r="E5562" s="203"/>
      <c r="F5562" s="203"/>
    </row>
    <row r="5563" spans="2:6" ht="15.75">
      <c r="B5563" s="188"/>
      <c r="C5563" s="188"/>
      <c r="D5563" s="203"/>
      <c r="E5563" s="203"/>
      <c r="F5563" s="203"/>
    </row>
    <row r="5564" spans="2:6" ht="15.75">
      <c r="B5564" s="188"/>
      <c r="C5564" s="188"/>
      <c r="D5564" s="203"/>
      <c r="E5564" s="203"/>
      <c r="F5564" s="203"/>
    </row>
    <row r="5565" spans="2:6" ht="15.75">
      <c r="B5565" s="188"/>
      <c r="C5565" s="188"/>
      <c r="D5565" s="203"/>
      <c r="E5565" s="203"/>
      <c r="F5565" s="203"/>
    </row>
    <row r="5566" spans="2:6" ht="15.75">
      <c r="B5566" s="188"/>
      <c r="C5566" s="188"/>
      <c r="D5566" s="203"/>
      <c r="E5566" s="203"/>
      <c r="F5566" s="203"/>
    </row>
    <row r="5567" spans="2:6" ht="15.75">
      <c r="B5567" s="188"/>
      <c r="C5567" s="188"/>
      <c r="D5567" s="203"/>
      <c r="E5567" s="203"/>
      <c r="F5567" s="203"/>
    </row>
    <row r="5568" spans="2:6" ht="15.75">
      <c r="B5568" s="188"/>
      <c r="C5568" s="188"/>
      <c r="D5568" s="203"/>
      <c r="E5568" s="203"/>
      <c r="F5568" s="203"/>
    </row>
    <row r="5569" spans="2:6" ht="15.75">
      <c r="B5569" s="188"/>
      <c r="C5569" s="188"/>
      <c r="D5569" s="203"/>
      <c r="E5569" s="203"/>
      <c r="F5569" s="203"/>
    </row>
    <row r="5570" spans="2:6" ht="15.75">
      <c r="B5570" s="188"/>
      <c r="C5570" s="188"/>
      <c r="D5570" s="203"/>
      <c r="E5570" s="203"/>
      <c r="F5570" s="203"/>
    </row>
    <row r="5571" spans="2:6" ht="15.75">
      <c r="B5571" s="188"/>
      <c r="C5571" s="188"/>
      <c r="D5571" s="203"/>
      <c r="E5571" s="203"/>
      <c r="F5571" s="203"/>
    </row>
    <row r="5572" spans="2:6" ht="15.75">
      <c r="B5572" s="188"/>
      <c r="C5572" s="188"/>
      <c r="D5572" s="203"/>
      <c r="E5572" s="203"/>
      <c r="F5572" s="203"/>
    </row>
    <row r="5573" spans="2:6" ht="15.75">
      <c r="B5573" s="188"/>
      <c r="C5573" s="188"/>
      <c r="D5573" s="203"/>
      <c r="E5573" s="203"/>
      <c r="F5573" s="203"/>
    </row>
    <row r="5574" spans="2:6" ht="15.75">
      <c r="B5574" s="188"/>
      <c r="C5574" s="188"/>
      <c r="D5574" s="203"/>
      <c r="E5574" s="203"/>
      <c r="F5574" s="203"/>
    </row>
    <row r="5575" spans="2:6" ht="15.75">
      <c r="B5575" s="188"/>
      <c r="C5575" s="188"/>
      <c r="D5575" s="203"/>
      <c r="E5575" s="203"/>
      <c r="F5575" s="203"/>
    </row>
    <row r="5576" spans="2:6" ht="15.75">
      <c r="B5576" s="188"/>
      <c r="C5576" s="188"/>
      <c r="D5576" s="203"/>
      <c r="E5576" s="203"/>
      <c r="F5576" s="203"/>
    </row>
    <row r="5577" spans="2:6" ht="15.75">
      <c r="B5577" s="188"/>
      <c r="C5577" s="188"/>
      <c r="D5577" s="203"/>
      <c r="E5577" s="203"/>
      <c r="F5577" s="203"/>
    </row>
    <row r="5578" spans="2:6" ht="15.75">
      <c r="B5578" s="188"/>
      <c r="C5578" s="188"/>
      <c r="D5578" s="203"/>
      <c r="E5578" s="203"/>
      <c r="F5578" s="203"/>
    </row>
    <row r="5579" spans="2:6" ht="15.75">
      <c r="B5579" s="188"/>
      <c r="C5579" s="188"/>
      <c r="D5579" s="203"/>
      <c r="E5579" s="203"/>
      <c r="F5579" s="203"/>
    </row>
    <row r="5580" spans="2:6" ht="15.75">
      <c r="B5580" s="188"/>
      <c r="C5580" s="188"/>
      <c r="D5580" s="203"/>
      <c r="E5580" s="203"/>
      <c r="F5580" s="203"/>
    </row>
    <row r="5581" spans="2:6" ht="15.75">
      <c r="B5581" s="188"/>
      <c r="C5581" s="188"/>
      <c r="D5581" s="203"/>
      <c r="E5581" s="203"/>
      <c r="F5581" s="203"/>
    </row>
    <row r="5582" spans="2:6" ht="15.75">
      <c r="B5582" s="188"/>
      <c r="C5582" s="188"/>
      <c r="D5582" s="203"/>
      <c r="E5582" s="203"/>
      <c r="F5582" s="203"/>
    </row>
    <row r="5583" spans="2:6" ht="15.75">
      <c r="B5583" s="188"/>
      <c r="C5583" s="188"/>
      <c r="D5583" s="203"/>
      <c r="E5583" s="203"/>
      <c r="F5583" s="203"/>
    </row>
    <row r="5584" spans="2:6" ht="15.75">
      <c r="B5584" s="188"/>
      <c r="C5584" s="188"/>
      <c r="D5584" s="203"/>
      <c r="E5584" s="203"/>
      <c r="F5584" s="203"/>
    </row>
    <row r="5585" spans="2:6" ht="15.75">
      <c r="B5585" s="188"/>
      <c r="C5585" s="188"/>
      <c r="D5585" s="203"/>
      <c r="E5585" s="203"/>
      <c r="F5585" s="203"/>
    </row>
    <row r="5586" spans="2:6" ht="15.75">
      <c r="B5586" s="188"/>
      <c r="C5586" s="188"/>
      <c r="D5586" s="203"/>
      <c r="E5586" s="203"/>
      <c r="F5586" s="203"/>
    </row>
    <row r="5587" spans="2:6" ht="15.75">
      <c r="B5587" s="188"/>
      <c r="C5587" s="188"/>
      <c r="D5587" s="203"/>
      <c r="E5587" s="203"/>
      <c r="F5587" s="203"/>
    </row>
    <row r="5588" spans="2:6" ht="15.75">
      <c r="B5588" s="188"/>
      <c r="C5588" s="188"/>
      <c r="D5588" s="203"/>
      <c r="E5588" s="203"/>
      <c r="F5588" s="203"/>
    </row>
    <row r="5589" spans="2:6" ht="15.75">
      <c r="B5589" s="188"/>
      <c r="C5589" s="188"/>
      <c r="D5589" s="203"/>
      <c r="E5589" s="203"/>
      <c r="F5589" s="203"/>
    </row>
    <row r="5590" spans="2:6" ht="15.75">
      <c r="B5590" s="188"/>
      <c r="C5590" s="188"/>
      <c r="D5590" s="203"/>
      <c r="E5590" s="203"/>
      <c r="F5590" s="203"/>
    </row>
    <row r="5591" spans="2:6" ht="15.75">
      <c r="B5591" s="188"/>
      <c r="C5591" s="188"/>
      <c r="D5591" s="203"/>
      <c r="E5591" s="203"/>
      <c r="F5591" s="203"/>
    </row>
    <row r="5592" spans="2:6" ht="15.75">
      <c r="B5592" s="188"/>
      <c r="C5592" s="188"/>
      <c r="D5592" s="203"/>
      <c r="E5592" s="203"/>
      <c r="F5592" s="203"/>
    </row>
    <row r="5593" spans="2:6" ht="15.75">
      <c r="B5593" s="188"/>
      <c r="C5593" s="188"/>
      <c r="D5593" s="203"/>
      <c r="E5593" s="203"/>
      <c r="F5593" s="203"/>
    </row>
    <row r="5594" spans="2:6" ht="15.75">
      <c r="B5594" s="188"/>
      <c r="C5594" s="188"/>
      <c r="D5594" s="203"/>
      <c r="E5594" s="203"/>
      <c r="F5594" s="203"/>
    </row>
    <row r="5595" spans="2:6" ht="15.75">
      <c r="B5595" s="188"/>
      <c r="C5595" s="188"/>
      <c r="D5595" s="203"/>
      <c r="E5595" s="203"/>
      <c r="F5595" s="203"/>
    </row>
    <row r="5596" spans="2:6" ht="15.75">
      <c r="B5596" s="188"/>
      <c r="C5596" s="188"/>
      <c r="D5596" s="203"/>
      <c r="E5596" s="203"/>
      <c r="F5596" s="203"/>
    </row>
    <row r="5597" spans="2:6" ht="15.75">
      <c r="B5597" s="188"/>
      <c r="C5597" s="188"/>
      <c r="D5597" s="203"/>
      <c r="E5597" s="203"/>
      <c r="F5597" s="203"/>
    </row>
    <row r="5598" spans="2:6" ht="15.75">
      <c r="B5598" s="188"/>
      <c r="C5598" s="188"/>
      <c r="D5598" s="203"/>
      <c r="E5598" s="203"/>
      <c r="F5598" s="203"/>
    </row>
    <row r="5599" spans="2:6" ht="15.75">
      <c r="B5599" s="188"/>
      <c r="C5599" s="188"/>
      <c r="D5599" s="203"/>
      <c r="E5599" s="203"/>
      <c r="F5599" s="203"/>
    </row>
    <row r="5600" spans="2:6" ht="15.75">
      <c r="B5600" s="188"/>
      <c r="C5600" s="188"/>
      <c r="D5600" s="203"/>
      <c r="E5600" s="203"/>
      <c r="F5600" s="203"/>
    </row>
    <row r="5601" spans="2:6" ht="15.75">
      <c r="B5601" s="188"/>
      <c r="C5601" s="188"/>
      <c r="D5601" s="203"/>
      <c r="E5601" s="203"/>
      <c r="F5601" s="203"/>
    </row>
    <row r="5602" spans="2:6" ht="15.75">
      <c r="B5602" s="188"/>
      <c r="C5602" s="188"/>
      <c r="D5602" s="203"/>
      <c r="E5602" s="203"/>
      <c r="F5602" s="203"/>
    </row>
    <row r="5603" spans="2:6" ht="15.75">
      <c r="B5603" s="188"/>
      <c r="C5603" s="188"/>
      <c r="D5603" s="203"/>
      <c r="E5603" s="203"/>
      <c r="F5603" s="203"/>
    </row>
    <row r="5604" spans="2:6" ht="15.75">
      <c r="B5604" s="188"/>
      <c r="C5604" s="188"/>
      <c r="D5604" s="203"/>
      <c r="E5604" s="203"/>
      <c r="F5604" s="203"/>
    </row>
    <row r="5605" spans="2:6" ht="15.75">
      <c r="B5605" s="188"/>
      <c r="C5605" s="188"/>
      <c r="D5605" s="203"/>
      <c r="E5605" s="203"/>
      <c r="F5605" s="203"/>
    </row>
    <row r="5606" spans="2:6" ht="15.75">
      <c r="B5606" s="188"/>
      <c r="C5606" s="188"/>
      <c r="D5606" s="203"/>
      <c r="E5606" s="203"/>
      <c r="F5606" s="203"/>
    </row>
    <row r="5607" spans="2:6" ht="15.75">
      <c r="B5607" s="188"/>
      <c r="C5607" s="188"/>
      <c r="D5607" s="203"/>
      <c r="E5607" s="203"/>
      <c r="F5607" s="203"/>
    </row>
    <row r="5608" spans="2:6" ht="15.75">
      <c r="B5608" s="188"/>
      <c r="C5608" s="188"/>
      <c r="D5608" s="203"/>
      <c r="E5608" s="203"/>
      <c r="F5608" s="203"/>
    </row>
    <row r="5609" spans="2:6" ht="15.75">
      <c r="B5609" s="188"/>
      <c r="C5609" s="188"/>
      <c r="D5609" s="203"/>
      <c r="E5609" s="203"/>
      <c r="F5609" s="203"/>
    </row>
    <row r="5610" spans="2:6" ht="15.75">
      <c r="B5610" s="188"/>
      <c r="C5610" s="188"/>
      <c r="D5610" s="203"/>
      <c r="E5610" s="203"/>
      <c r="F5610" s="203"/>
    </row>
    <row r="5611" spans="2:6" ht="15.75">
      <c r="B5611" s="188"/>
      <c r="C5611" s="188"/>
      <c r="D5611" s="203"/>
      <c r="E5611" s="203"/>
      <c r="F5611" s="203"/>
    </row>
    <row r="5612" spans="2:6" ht="15.75">
      <c r="B5612" s="188"/>
      <c r="C5612" s="188"/>
      <c r="D5612" s="203"/>
      <c r="E5612" s="203"/>
      <c r="F5612" s="203"/>
    </row>
    <row r="5613" spans="2:6" ht="15.75">
      <c r="B5613" s="188"/>
      <c r="C5613" s="188"/>
      <c r="D5613" s="203"/>
      <c r="E5613" s="203"/>
      <c r="F5613" s="203"/>
    </row>
    <row r="5614" spans="2:6" ht="15.75">
      <c r="B5614" s="188"/>
      <c r="C5614" s="188"/>
      <c r="D5614" s="203"/>
      <c r="E5614" s="203"/>
      <c r="F5614" s="203"/>
    </row>
    <row r="5615" spans="2:6" ht="15.75">
      <c r="B5615" s="188"/>
      <c r="C5615" s="188"/>
      <c r="D5615" s="203"/>
      <c r="E5615" s="203"/>
      <c r="F5615" s="203"/>
    </row>
    <row r="5616" spans="2:6" ht="15.75">
      <c r="B5616" s="188"/>
      <c r="C5616" s="188"/>
      <c r="D5616" s="203"/>
      <c r="E5616" s="203"/>
      <c r="F5616" s="203"/>
    </row>
    <row r="5617" spans="2:6" ht="15.75">
      <c r="B5617" s="188"/>
      <c r="C5617" s="188"/>
      <c r="D5617" s="203"/>
      <c r="E5617" s="203"/>
      <c r="F5617" s="203"/>
    </row>
    <row r="5618" spans="2:6" ht="15.75">
      <c r="B5618" s="188"/>
      <c r="C5618" s="188"/>
      <c r="D5618" s="203"/>
      <c r="E5618" s="203"/>
      <c r="F5618" s="203"/>
    </row>
    <row r="5619" spans="2:6" ht="15.75">
      <c r="B5619" s="188"/>
      <c r="C5619" s="188"/>
      <c r="D5619" s="203"/>
      <c r="E5619" s="203"/>
      <c r="F5619" s="203"/>
    </row>
    <row r="5620" spans="2:6" ht="15.75">
      <c r="B5620" s="188"/>
      <c r="C5620" s="188"/>
      <c r="D5620" s="203"/>
      <c r="E5620" s="203"/>
      <c r="F5620" s="203"/>
    </row>
    <row r="5621" spans="2:6" ht="15.75">
      <c r="B5621" s="188"/>
      <c r="C5621" s="188"/>
      <c r="D5621" s="203"/>
      <c r="E5621" s="203"/>
      <c r="F5621" s="203"/>
    </row>
    <row r="5622" spans="2:6" ht="15.75">
      <c r="B5622" s="188"/>
      <c r="C5622" s="188"/>
      <c r="D5622" s="203"/>
      <c r="E5622" s="203"/>
      <c r="F5622" s="203"/>
    </row>
    <row r="5623" spans="2:6" ht="15.75">
      <c r="B5623" s="188"/>
      <c r="C5623" s="188"/>
      <c r="D5623" s="203"/>
      <c r="E5623" s="203"/>
      <c r="F5623" s="203"/>
    </row>
    <row r="5624" spans="2:6" ht="15.75">
      <c r="B5624" s="188"/>
      <c r="C5624" s="188"/>
      <c r="D5624" s="203"/>
      <c r="E5624" s="203"/>
      <c r="F5624" s="203"/>
    </row>
    <row r="5625" spans="2:6" ht="15.75">
      <c r="B5625" s="188"/>
      <c r="C5625" s="188"/>
      <c r="D5625" s="203"/>
      <c r="E5625" s="203"/>
      <c r="F5625" s="203"/>
    </row>
    <row r="5626" spans="2:6" ht="15.75">
      <c r="B5626" s="188"/>
      <c r="C5626" s="188"/>
      <c r="D5626" s="203"/>
      <c r="E5626" s="203"/>
      <c r="F5626" s="203"/>
    </row>
    <row r="5627" spans="2:6" ht="15.75">
      <c r="B5627" s="188"/>
      <c r="C5627" s="188"/>
      <c r="D5627" s="203"/>
      <c r="E5627" s="203"/>
      <c r="F5627" s="203"/>
    </row>
    <row r="5628" spans="2:6" ht="15.75">
      <c r="B5628" s="188"/>
      <c r="C5628" s="188"/>
      <c r="D5628" s="203"/>
      <c r="E5628" s="203"/>
      <c r="F5628" s="203"/>
    </row>
    <row r="5629" spans="2:6" ht="15.75">
      <c r="B5629" s="188"/>
      <c r="C5629" s="188"/>
      <c r="D5629" s="203"/>
      <c r="E5629" s="203"/>
      <c r="F5629" s="203"/>
    </row>
    <row r="5630" spans="2:6" ht="15.75">
      <c r="B5630" s="188"/>
      <c r="C5630" s="188"/>
      <c r="D5630" s="203"/>
      <c r="E5630" s="203"/>
      <c r="F5630" s="203"/>
    </row>
    <row r="5631" spans="2:6" ht="15.75">
      <c r="B5631" s="188"/>
      <c r="C5631" s="188"/>
      <c r="D5631" s="203"/>
      <c r="E5631" s="203"/>
      <c r="F5631" s="203"/>
    </row>
    <row r="5632" spans="2:6" ht="15.75">
      <c r="B5632" s="188"/>
      <c r="C5632" s="188"/>
      <c r="D5632" s="203"/>
      <c r="E5632" s="203"/>
      <c r="F5632" s="203"/>
    </row>
    <row r="5633" spans="2:6" ht="15.75">
      <c r="B5633" s="188"/>
      <c r="C5633" s="188"/>
      <c r="D5633" s="203"/>
      <c r="E5633" s="203"/>
      <c r="F5633" s="203"/>
    </row>
    <row r="5634" spans="2:6" ht="15.75">
      <c r="B5634" s="188"/>
      <c r="C5634" s="188"/>
      <c r="D5634" s="203"/>
      <c r="E5634" s="203"/>
      <c r="F5634" s="203"/>
    </row>
    <row r="5635" spans="2:6" ht="15.75">
      <c r="B5635" s="188"/>
      <c r="C5635" s="188"/>
      <c r="D5635" s="203"/>
      <c r="E5635" s="203"/>
      <c r="F5635" s="203"/>
    </row>
    <row r="5636" spans="2:6" ht="15.75">
      <c r="B5636" s="188"/>
      <c r="C5636" s="188"/>
      <c r="D5636" s="203"/>
      <c r="E5636" s="203"/>
      <c r="F5636" s="203"/>
    </row>
    <row r="5637" spans="2:6" ht="15.75">
      <c r="B5637" s="188"/>
      <c r="C5637" s="188"/>
      <c r="D5637" s="203"/>
      <c r="E5637" s="203"/>
      <c r="F5637" s="203"/>
    </row>
    <row r="5638" spans="2:6" ht="15.75">
      <c r="B5638" s="188"/>
      <c r="C5638" s="188"/>
      <c r="D5638" s="203"/>
      <c r="E5638" s="203"/>
      <c r="F5638" s="203"/>
    </row>
    <row r="5639" spans="2:6" ht="15.75">
      <c r="B5639" s="188"/>
      <c r="C5639" s="188"/>
      <c r="D5639" s="203"/>
      <c r="E5639" s="203"/>
      <c r="F5639" s="203"/>
    </row>
    <row r="5640" spans="2:6" ht="15.75">
      <c r="B5640" s="188"/>
      <c r="C5640" s="188"/>
      <c r="D5640" s="203"/>
      <c r="E5640" s="203"/>
      <c r="F5640" s="203"/>
    </row>
    <row r="5641" spans="2:6" ht="15.75">
      <c r="B5641" s="188"/>
      <c r="C5641" s="188"/>
      <c r="D5641" s="203"/>
      <c r="E5641" s="203"/>
      <c r="F5641" s="203"/>
    </row>
    <row r="5642" spans="2:6" ht="15.75">
      <c r="B5642" s="188"/>
      <c r="C5642" s="188"/>
      <c r="D5642" s="203"/>
      <c r="E5642" s="203"/>
      <c r="F5642" s="203"/>
    </row>
    <row r="5643" spans="2:6" ht="15.75">
      <c r="B5643" s="188"/>
      <c r="C5643" s="188"/>
      <c r="D5643" s="203"/>
      <c r="E5643" s="203"/>
      <c r="F5643" s="203"/>
    </row>
    <row r="5644" spans="2:6" ht="15.75">
      <c r="B5644" s="188"/>
      <c r="C5644" s="188"/>
      <c r="D5644" s="203"/>
      <c r="E5644" s="203"/>
      <c r="F5644" s="203"/>
    </row>
    <row r="5645" spans="2:6" ht="15.75">
      <c r="B5645" s="188"/>
      <c r="C5645" s="188"/>
      <c r="D5645" s="203"/>
      <c r="E5645" s="203"/>
      <c r="F5645" s="203"/>
    </row>
    <row r="5646" spans="2:6" ht="15.75">
      <c r="B5646" s="188"/>
      <c r="C5646" s="188"/>
      <c r="D5646" s="203"/>
      <c r="E5646" s="203"/>
      <c r="F5646" s="203"/>
    </row>
    <row r="5647" spans="2:6" ht="15.75">
      <c r="B5647" s="188"/>
      <c r="C5647" s="188"/>
      <c r="D5647" s="203"/>
      <c r="E5647" s="203"/>
      <c r="F5647" s="203"/>
    </row>
    <row r="5648" spans="2:6" ht="15.75">
      <c r="B5648" s="188"/>
      <c r="C5648" s="188"/>
      <c r="D5648" s="203"/>
      <c r="E5648" s="203"/>
      <c r="F5648" s="203"/>
    </row>
    <row r="5649" spans="2:6" ht="15.75">
      <c r="B5649" s="188"/>
      <c r="C5649" s="188"/>
      <c r="D5649" s="203"/>
      <c r="E5649" s="203"/>
      <c r="F5649" s="203"/>
    </row>
    <row r="5650" spans="2:6" ht="15.75">
      <c r="B5650" s="188"/>
      <c r="C5650" s="188"/>
      <c r="D5650" s="203"/>
      <c r="E5650" s="203"/>
      <c r="F5650" s="203"/>
    </row>
    <row r="5651" spans="2:6" ht="15.75">
      <c r="B5651" s="188"/>
      <c r="C5651" s="188"/>
      <c r="D5651" s="203"/>
      <c r="E5651" s="203"/>
      <c r="F5651" s="203"/>
    </row>
    <row r="5652" spans="2:6" ht="15.75">
      <c r="B5652" s="188"/>
      <c r="C5652" s="188"/>
      <c r="D5652" s="203"/>
      <c r="E5652" s="203"/>
      <c r="F5652" s="203"/>
    </row>
    <row r="5653" spans="2:6" ht="15.75">
      <c r="B5653" s="188"/>
      <c r="C5653" s="188"/>
      <c r="D5653" s="203"/>
      <c r="E5653" s="203"/>
      <c r="F5653" s="203"/>
    </row>
    <row r="5654" spans="2:6" ht="15.75">
      <c r="B5654" s="188"/>
      <c r="C5654" s="188"/>
      <c r="D5654" s="203"/>
      <c r="E5654" s="203"/>
      <c r="F5654" s="203"/>
    </row>
    <row r="5655" spans="2:6" ht="15.75">
      <c r="B5655" s="188"/>
      <c r="C5655" s="188"/>
      <c r="D5655" s="203"/>
      <c r="E5655" s="203"/>
      <c r="F5655" s="203"/>
    </row>
    <row r="5656" spans="2:6" ht="15.75">
      <c r="B5656" s="188"/>
      <c r="C5656" s="188"/>
      <c r="D5656" s="203"/>
      <c r="E5656" s="203"/>
      <c r="F5656" s="203"/>
    </row>
    <row r="5657" spans="2:6" ht="15.75">
      <c r="B5657" s="188"/>
      <c r="C5657" s="188"/>
      <c r="D5657" s="203"/>
      <c r="E5657" s="203"/>
      <c r="F5657" s="203"/>
    </row>
    <row r="5658" spans="2:6" ht="15.75">
      <c r="B5658" s="188"/>
      <c r="C5658" s="188"/>
      <c r="D5658" s="203"/>
      <c r="E5658" s="203"/>
      <c r="F5658" s="203"/>
    </row>
    <row r="5659" spans="2:6" ht="15.75">
      <c r="B5659" s="188"/>
      <c r="C5659" s="188"/>
      <c r="D5659" s="203"/>
      <c r="E5659" s="203"/>
      <c r="F5659" s="203"/>
    </row>
    <row r="5660" spans="2:6" ht="15.75">
      <c r="B5660" s="188"/>
      <c r="C5660" s="188"/>
      <c r="D5660" s="203"/>
      <c r="E5660" s="203"/>
      <c r="F5660" s="203"/>
    </row>
    <row r="5661" spans="2:6" ht="15.75">
      <c r="B5661" s="188"/>
      <c r="C5661" s="188"/>
      <c r="D5661" s="203"/>
      <c r="E5661" s="203"/>
      <c r="F5661" s="203"/>
    </row>
    <row r="5662" spans="2:6" ht="15.75">
      <c r="B5662" s="188"/>
      <c r="C5662" s="188"/>
      <c r="D5662" s="203"/>
      <c r="E5662" s="203"/>
      <c r="F5662" s="203"/>
    </row>
    <row r="5663" spans="2:6" ht="15.75">
      <c r="B5663" s="188"/>
      <c r="C5663" s="188"/>
      <c r="D5663" s="203"/>
      <c r="E5663" s="203"/>
      <c r="F5663" s="203"/>
    </row>
    <row r="5664" spans="2:6" ht="15.75">
      <c r="B5664" s="188"/>
      <c r="C5664" s="188"/>
      <c r="D5664" s="203"/>
      <c r="E5664" s="203"/>
      <c r="F5664" s="203"/>
    </row>
    <row r="5665" spans="2:6" ht="15.75">
      <c r="B5665" s="188"/>
      <c r="C5665" s="188"/>
      <c r="D5665" s="203"/>
      <c r="E5665" s="203"/>
      <c r="F5665" s="203"/>
    </row>
    <row r="5666" spans="2:6" ht="15.75">
      <c r="B5666" s="188"/>
      <c r="C5666" s="188"/>
      <c r="D5666" s="203"/>
      <c r="E5666" s="203"/>
      <c r="F5666" s="203"/>
    </row>
    <row r="5667" spans="2:6" ht="15.75">
      <c r="B5667" s="188"/>
      <c r="C5667" s="188"/>
      <c r="D5667" s="203"/>
      <c r="E5667" s="203"/>
      <c r="F5667" s="203"/>
    </row>
    <row r="5668" spans="2:6" ht="15.75">
      <c r="B5668" s="188"/>
      <c r="C5668" s="188"/>
      <c r="D5668" s="203"/>
      <c r="E5668" s="203"/>
      <c r="F5668" s="203"/>
    </row>
    <row r="5669" spans="2:6" ht="15.75">
      <c r="B5669" s="188"/>
      <c r="C5669" s="188"/>
      <c r="D5669" s="203"/>
      <c r="E5669" s="203"/>
      <c r="F5669" s="203"/>
    </row>
    <row r="5670" spans="2:6" ht="15.75">
      <c r="B5670" s="188"/>
      <c r="C5670" s="188"/>
      <c r="D5670" s="203"/>
      <c r="E5670" s="203"/>
      <c r="F5670" s="203"/>
    </row>
    <row r="5671" spans="2:6" ht="15.75">
      <c r="B5671" s="188"/>
      <c r="C5671" s="188"/>
      <c r="D5671" s="203"/>
      <c r="E5671" s="203"/>
      <c r="F5671" s="203"/>
    </row>
    <row r="5672" spans="2:6" ht="15.75">
      <c r="B5672" s="188"/>
      <c r="C5672" s="188"/>
      <c r="D5672" s="203"/>
      <c r="E5672" s="203"/>
      <c r="F5672" s="203"/>
    </row>
    <row r="5673" spans="2:6" ht="15.75">
      <c r="B5673" s="188"/>
      <c r="C5673" s="188"/>
      <c r="D5673" s="203"/>
      <c r="E5673" s="203"/>
      <c r="F5673" s="203"/>
    </row>
    <row r="5674" spans="2:6" ht="15.75">
      <c r="B5674" s="188"/>
      <c r="C5674" s="188"/>
      <c r="D5674" s="203"/>
      <c r="E5674" s="203"/>
      <c r="F5674" s="203"/>
    </row>
    <row r="5675" spans="2:6" ht="15.75">
      <c r="B5675" s="188"/>
      <c r="C5675" s="188"/>
      <c r="D5675" s="203"/>
      <c r="E5675" s="203"/>
      <c r="F5675" s="203"/>
    </row>
    <row r="5676" spans="2:6" ht="15.75">
      <c r="B5676" s="188"/>
      <c r="C5676" s="188"/>
      <c r="D5676" s="203"/>
      <c r="E5676" s="203"/>
      <c r="F5676" s="203"/>
    </row>
    <row r="5677" spans="2:6" ht="15.75">
      <c r="B5677" s="188"/>
      <c r="C5677" s="188"/>
      <c r="D5677" s="203"/>
      <c r="E5677" s="203"/>
      <c r="F5677" s="203"/>
    </row>
    <row r="5678" spans="2:6" ht="15.75">
      <c r="B5678" s="188"/>
      <c r="C5678" s="188"/>
      <c r="D5678" s="203"/>
      <c r="E5678" s="203"/>
      <c r="F5678" s="203"/>
    </row>
    <row r="5679" spans="2:6" ht="15.75">
      <c r="B5679" s="188"/>
      <c r="C5679" s="188"/>
      <c r="D5679" s="203"/>
      <c r="E5679" s="203"/>
      <c r="F5679" s="203"/>
    </row>
    <row r="5680" spans="2:6" ht="15.75">
      <c r="B5680" s="188"/>
      <c r="C5680" s="188"/>
      <c r="D5680" s="203"/>
      <c r="E5680" s="203"/>
      <c r="F5680" s="203"/>
    </row>
    <row r="5681" spans="2:6" ht="15.75">
      <c r="B5681" s="188"/>
      <c r="C5681" s="188"/>
      <c r="D5681" s="203"/>
      <c r="E5681" s="203"/>
      <c r="F5681" s="203"/>
    </row>
    <row r="5682" spans="2:6" ht="15.75">
      <c r="B5682" s="188"/>
      <c r="C5682" s="188"/>
      <c r="D5682" s="203"/>
      <c r="E5682" s="203"/>
      <c r="F5682" s="203"/>
    </row>
    <row r="5683" spans="2:6" ht="15.75">
      <c r="B5683" s="188"/>
      <c r="C5683" s="188"/>
      <c r="D5683" s="203"/>
      <c r="E5683" s="203"/>
      <c r="F5683" s="203"/>
    </row>
    <row r="5684" spans="2:6" ht="15.75">
      <c r="B5684" s="188"/>
      <c r="C5684" s="188"/>
      <c r="D5684" s="203"/>
      <c r="E5684" s="203"/>
      <c r="F5684" s="203"/>
    </row>
    <row r="5685" spans="2:6" ht="15.75">
      <c r="B5685" s="188"/>
      <c r="C5685" s="188"/>
      <c r="D5685" s="203"/>
      <c r="E5685" s="203"/>
      <c r="F5685" s="203"/>
    </row>
    <row r="5686" spans="2:6" ht="15.75">
      <c r="B5686" s="188"/>
      <c r="C5686" s="188"/>
      <c r="D5686" s="203"/>
      <c r="E5686" s="203"/>
      <c r="F5686" s="203"/>
    </row>
    <row r="5687" spans="2:6" ht="15.75">
      <c r="B5687" s="188"/>
      <c r="C5687" s="188"/>
      <c r="D5687" s="203"/>
      <c r="E5687" s="203"/>
      <c r="F5687" s="203"/>
    </row>
    <row r="5688" spans="2:6" ht="15.75">
      <c r="B5688" s="188"/>
      <c r="C5688" s="188"/>
      <c r="D5688" s="203"/>
      <c r="E5688" s="203"/>
      <c r="F5688" s="203"/>
    </row>
    <row r="5689" spans="2:6" ht="15.75">
      <c r="B5689" s="188"/>
      <c r="C5689" s="188"/>
      <c r="D5689" s="203"/>
      <c r="E5689" s="203"/>
      <c r="F5689" s="203"/>
    </row>
    <row r="5690" spans="2:6" ht="15.75">
      <c r="B5690" s="188"/>
      <c r="C5690" s="188"/>
      <c r="D5690" s="203"/>
      <c r="E5690" s="203"/>
      <c r="F5690" s="203"/>
    </row>
    <row r="5691" spans="2:6" ht="15.75">
      <c r="B5691" s="188"/>
      <c r="C5691" s="188"/>
      <c r="D5691" s="203"/>
      <c r="E5691" s="203"/>
      <c r="F5691" s="203"/>
    </row>
    <row r="5692" spans="2:6" ht="15.75">
      <c r="B5692" s="188"/>
      <c r="C5692" s="188"/>
      <c r="D5692" s="203"/>
      <c r="E5692" s="203"/>
      <c r="F5692" s="203"/>
    </row>
    <row r="5693" spans="2:6" ht="15.75">
      <c r="B5693" s="188"/>
      <c r="C5693" s="188"/>
      <c r="D5693" s="203"/>
      <c r="E5693" s="203"/>
      <c r="F5693" s="203"/>
    </row>
    <row r="5694" spans="2:6" ht="15.75">
      <c r="B5694" s="188"/>
      <c r="C5694" s="188"/>
      <c r="D5694" s="203"/>
      <c r="E5694" s="203"/>
      <c r="F5694" s="203"/>
    </row>
    <row r="5695" spans="2:6" ht="15.75">
      <c r="B5695" s="188"/>
      <c r="C5695" s="188"/>
      <c r="D5695" s="203"/>
      <c r="E5695" s="203"/>
      <c r="F5695" s="203"/>
    </row>
    <row r="5696" spans="2:6" ht="15.75">
      <c r="B5696" s="188"/>
      <c r="C5696" s="188"/>
      <c r="D5696" s="203"/>
      <c r="E5696" s="203"/>
      <c r="F5696" s="203"/>
    </row>
    <row r="5697" spans="2:6" ht="15.75">
      <c r="B5697" s="188"/>
      <c r="C5697" s="188"/>
      <c r="D5697" s="203"/>
      <c r="E5697" s="203"/>
      <c r="F5697" s="203"/>
    </row>
    <row r="5698" spans="2:6" ht="15.75">
      <c r="B5698" s="188"/>
      <c r="C5698" s="188"/>
      <c r="D5698" s="203"/>
      <c r="E5698" s="203"/>
      <c r="F5698" s="203"/>
    </row>
    <row r="5699" spans="2:6" ht="15.75">
      <c r="B5699" s="188"/>
      <c r="C5699" s="188"/>
      <c r="D5699" s="203"/>
      <c r="E5699" s="203"/>
      <c r="F5699" s="203"/>
    </row>
    <row r="5700" spans="2:6" ht="15.75">
      <c r="B5700" s="188"/>
      <c r="C5700" s="188"/>
      <c r="D5700" s="203"/>
      <c r="E5700" s="203"/>
      <c r="F5700" s="203"/>
    </row>
    <row r="5701" spans="2:6" ht="15.75">
      <c r="B5701" s="188"/>
      <c r="C5701" s="188"/>
      <c r="D5701" s="203"/>
      <c r="E5701" s="203"/>
      <c r="F5701" s="203"/>
    </row>
    <row r="5702" spans="2:6" ht="15.75">
      <c r="B5702" s="188"/>
      <c r="C5702" s="188"/>
      <c r="D5702" s="203"/>
      <c r="E5702" s="203"/>
      <c r="F5702" s="203"/>
    </row>
    <row r="5703" spans="2:6" ht="15.75">
      <c r="B5703" s="188"/>
      <c r="C5703" s="188"/>
      <c r="D5703" s="203"/>
      <c r="E5703" s="203"/>
      <c r="F5703" s="203"/>
    </row>
    <row r="5704" spans="2:6" ht="15.75">
      <c r="B5704" s="188"/>
      <c r="C5704" s="188"/>
      <c r="D5704" s="203"/>
      <c r="E5704" s="203"/>
      <c r="F5704" s="203"/>
    </row>
    <row r="5705" spans="2:6" ht="15.75">
      <c r="B5705" s="188"/>
      <c r="C5705" s="188"/>
      <c r="D5705" s="203"/>
      <c r="E5705" s="203"/>
      <c r="F5705" s="203"/>
    </row>
    <row r="5706" spans="2:6" ht="15.75">
      <c r="B5706" s="188"/>
      <c r="C5706" s="188"/>
      <c r="D5706" s="203"/>
      <c r="E5706" s="203"/>
      <c r="F5706" s="203"/>
    </row>
    <row r="5707" spans="2:6" ht="15.75">
      <c r="B5707" s="188"/>
      <c r="C5707" s="188"/>
      <c r="D5707" s="203"/>
      <c r="E5707" s="203"/>
      <c r="F5707" s="203"/>
    </row>
    <row r="5708" spans="2:6" ht="15.75">
      <c r="B5708" s="188"/>
      <c r="C5708" s="188"/>
      <c r="D5708" s="203"/>
      <c r="E5708" s="203"/>
      <c r="F5708" s="203"/>
    </row>
    <row r="5709" spans="2:6" ht="15.75">
      <c r="B5709" s="188"/>
      <c r="C5709" s="188"/>
      <c r="D5709" s="203"/>
      <c r="E5709" s="203"/>
      <c r="F5709" s="203"/>
    </row>
    <row r="5710" spans="2:6" ht="15.75">
      <c r="B5710" s="188"/>
      <c r="C5710" s="188"/>
      <c r="D5710" s="203"/>
      <c r="E5710" s="203"/>
      <c r="F5710" s="203"/>
    </row>
    <row r="5711" spans="2:6" ht="15.75">
      <c r="B5711" s="188"/>
      <c r="C5711" s="188"/>
      <c r="D5711" s="203"/>
      <c r="E5711" s="203"/>
      <c r="F5711" s="203"/>
    </row>
    <row r="5712" spans="2:6" ht="15.75">
      <c r="B5712" s="188"/>
      <c r="C5712" s="188"/>
      <c r="D5712" s="203"/>
      <c r="E5712" s="203"/>
      <c r="F5712" s="203"/>
    </row>
    <row r="5713" spans="2:6" ht="15.75">
      <c r="B5713" s="188"/>
      <c r="C5713" s="188"/>
      <c r="D5713" s="203"/>
      <c r="E5713" s="203"/>
      <c r="F5713" s="203"/>
    </row>
    <row r="5714" spans="2:6" ht="15.75">
      <c r="B5714" s="188"/>
      <c r="C5714" s="188"/>
      <c r="D5714" s="203"/>
      <c r="E5714" s="203"/>
      <c r="F5714" s="203"/>
    </row>
    <row r="5715" spans="2:6" ht="15.75">
      <c r="B5715" s="188"/>
      <c r="C5715" s="188"/>
      <c r="D5715" s="203"/>
      <c r="E5715" s="203"/>
      <c r="F5715" s="203"/>
    </row>
    <row r="5716" spans="2:6" ht="15.75">
      <c r="B5716" s="188"/>
      <c r="C5716" s="188"/>
      <c r="D5716" s="203"/>
      <c r="E5716" s="203"/>
      <c r="F5716" s="203"/>
    </row>
    <row r="5717" spans="2:6" ht="15.75">
      <c r="B5717" s="188"/>
      <c r="C5717" s="188"/>
      <c r="D5717" s="203"/>
      <c r="E5717" s="203"/>
      <c r="F5717" s="203"/>
    </row>
    <row r="5718" spans="2:6" ht="15.75">
      <c r="B5718" s="188"/>
      <c r="C5718" s="188"/>
      <c r="D5718" s="203"/>
      <c r="E5718" s="203"/>
      <c r="F5718" s="203"/>
    </row>
    <row r="5719" spans="2:6" ht="15.75">
      <c r="B5719" s="188"/>
      <c r="C5719" s="188"/>
      <c r="D5719" s="203"/>
      <c r="E5719" s="203"/>
      <c r="F5719" s="203"/>
    </row>
    <row r="5720" spans="2:6" ht="15.75">
      <c r="B5720" s="188"/>
      <c r="C5720" s="188"/>
      <c r="D5720" s="203"/>
      <c r="E5720" s="203"/>
      <c r="F5720" s="203"/>
    </row>
    <row r="5721" spans="2:6" ht="15.75">
      <c r="B5721" s="188"/>
      <c r="C5721" s="188"/>
      <c r="D5721" s="203"/>
      <c r="E5721" s="203"/>
      <c r="F5721" s="203"/>
    </row>
    <row r="5722" spans="2:6" ht="15.75">
      <c r="B5722" s="188"/>
      <c r="C5722" s="188"/>
      <c r="D5722" s="203"/>
      <c r="E5722" s="203"/>
      <c r="F5722" s="203"/>
    </row>
    <row r="5723" spans="2:6" ht="15.75">
      <c r="B5723" s="188"/>
      <c r="C5723" s="188"/>
      <c r="D5723" s="203"/>
      <c r="E5723" s="203"/>
      <c r="F5723" s="203"/>
    </row>
    <row r="5724" spans="2:6" ht="15.75">
      <c r="B5724" s="188"/>
      <c r="C5724" s="188"/>
      <c r="D5724" s="203"/>
      <c r="E5724" s="203"/>
      <c r="F5724" s="203"/>
    </row>
    <row r="5725" spans="2:6" ht="15.75">
      <c r="B5725" s="188"/>
      <c r="C5725" s="188"/>
      <c r="D5725" s="203"/>
      <c r="E5725" s="203"/>
      <c r="F5725" s="203"/>
    </row>
    <row r="5726" spans="2:6" ht="15.75">
      <c r="B5726" s="188"/>
      <c r="C5726" s="188"/>
      <c r="D5726" s="203"/>
      <c r="E5726" s="203"/>
      <c r="F5726" s="203"/>
    </row>
    <row r="5727" spans="2:6" ht="15.75">
      <c r="B5727" s="188"/>
      <c r="C5727" s="188"/>
      <c r="D5727" s="203"/>
      <c r="E5727" s="203"/>
      <c r="F5727" s="203"/>
    </row>
    <row r="5728" spans="2:6" ht="15.75">
      <c r="B5728" s="188"/>
      <c r="C5728" s="188"/>
      <c r="D5728" s="203"/>
      <c r="E5728" s="203"/>
      <c r="F5728" s="203"/>
    </row>
    <row r="5729" spans="2:6" ht="15.75">
      <c r="B5729" s="188"/>
      <c r="C5729" s="188"/>
      <c r="D5729" s="203"/>
      <c r="E5729" s="203"/>
      <c r="F5729" s="203"/>
    </row>
    <row r="5730" spans="2:6" ht="15.75">
      <c r="B5730" s="188"/>
      <c r="C5730" s="188"/>
      <c r="D5730" s="203"/>
      <c r="E5730" s="203"/>
      <c r="F5730" s="203"/>
    </row>
    <row r="5731" spans="2:6" ht="15.75">
      <c r="B5731" s="188"/>
      <c r="C5731" s="188"/>
      <c r="D5731" s="203"/>
      <c r="E5731" s="203"/>
      <c r="F5731" s="203"/>
    </row>
    <row r="5732" spans="2:6" ht="15.75">
      <c r="B5732" s="188"/>
      <c r="C5732" s="188"/>
      <c r="D5732" s="203"/>
      <c r="E5732" s="203"/>
      <c r="F5732" s="203"/>
    </row>
    <row r="5733" spans="2:6" ht="15.75">
      <c r="B5733" s="188"/>
      <c r="C5733" s="188"/>
      <c r="D5733" s="203"/>
      <c r="E5733" s="203"/>
      <c r="F5733" s="203"/>
    </row>
    <row r="5734" spans="2:6" ht="15.75">
      <c r="B5734" s="188"/>
      <c r="C5734" s="188"/>
      <c r="D5734" s="203"/>
      <c r="E5734" s="203"/>
      <c r="F5734" s="203"/>
    </row>
    <row r="5735" spans="2:6" ht="15.75">
      <c r="B5735" s="188"/>
      <c r="C5735" s="188"/>
      <c r="D5735" s="203"/>
      <c r="E5735" s="203"/>
      <c r="F5735" s="203"/>
    </row>
    <row r="5736" spans="2:6" ht="15.75">
      <c r="B5736" s="188"/>
      <c r="C5736" s="188"/>
      <c r="D5736" s="203"/>
      <c r="E5736" s="203"/>
      <c r="F5736" s="203"/>
    </row>
    <row r="5737" spans="2:6" ht="15.75">
      <c r="B5737" s="188"/>
      <c r="C5737" s="188"/>
      <c r="D5737" s="203"/>
      <c r="E5737" s="203"/>
      <c r="F5737" s="203"/>
    </row>
    <row r="5738" spans="2:6" ht="15.75">
      <c r="B5738" s="188"/>
      <c r="C5738" s="188"/>
      <c r="D5738" s="203"/>
      <c r="E5738" s="203"/>
      <c r="F5738" s="203"/>
    </row>
    <row r="5739" spans="2:6" ht="15.75">
      <c r="B5739" s="188"/>
      <c r="C5739" s="188"/>
      <c r="D5739" s="203"/>
      <c r="E5739" s="203"/>
      <c r="F5739" s="203"/>
    </row>
    <row r="5740" spans="2:6" ht="15.75">
      <c r="B5740" s="188"/>
      <c r="C5740" s="188"/>
      <c r="D5740" s="203"/>
      <c r="E5740" s="203"/>
      <c r="F5740" s="203"/>
    </row>
    <row r="5741" spans="2:6" ht="15.75">
      <c r="B5741" s="188"/>
      <c r="C5741" s="188"/>
      <c r="D5741" s="203"/>
      <c r="E5741" s="203"/>
      <c r="F5741" s="203"/>
    </row>
    <row r="5742" spans="2:6" ht="15.75">
      <c r="B5742" s="188"/>
      <c r="C5742" s="188"/>
      <c r="D5742" s="203"/>
      <c r="E5742" s="203"/>
      <c r="F5742" s="203"/>
    </row>
    <row r="5743" spans="2:6" ht="15.75">
      <c r="B5743" s="188"/>
      <c r="C5743" s="188"/>
      <c r="D5743" s="203"/>
      <c r="E5743" s="203"/>
      <c r="F5743" s="203"/>
    </row>
    <row r="5744" spans="2:6" ht="15.75">
      <c r="B5744" s="188"/>
      <c r="C5744" s="188"/>
      <c r="D5744" s="203"/>
      <c r="E5744" s="203"/>
      <c r="F5744" s="203"/>
    </row>
    <row r="5745" spans="2:6" ht="15.75">
      <c r="B5745" s="188"/>
      <c r="C5745" s="188"/>
      <c r="D5745" s="203"/>
      <c r="E5745" s="203"/>
      <c r="F5745" s="203"/>
    </row>
    <row r="5746" spans="2:6" ht="15.75">
      <c r="B5746" s="188"/>
      <c r="C5746" s="188"/>
      <c r="D5746" s="203"/>
      <c r="E5746" s="203"/>
      <c r="F5746" s="203"/>
    </row>
    <row r="5747" spans="2:6" ht="15.75">
      <c r="B5747" s="188"/>
      <c r="C5747" s="188"/>
      <c r="D5747" s="203"/>
      <c r="E5747" s="203"/>
      <c r="F5747" s="203"/>
    </row>
    <row r="5748" spans="2:6" ht="15.75">
      <c r="B5748" s="188"/>
      <c r="C5748" s="188"/>
      <c r="D5748" s="203"/>
      <c r="E5748" s="203"/>
      <c r="F5748" s="203"/>
    </row>
    <row r="5749" spans="2:6" ht="15.75">
      <c r="B5749" s="188"/>
      <c r="C5749" s="188"/>
      <c r="D5749" s="203"/>
      <c r="E5749" s="203"/>
      <c r="F5749" s="203"/>
    </row>
    <row r="5750" spans="2:6" ht="15.75">
      <c r="B5750" s="188"/>
      <c r="C5750" s="188"/>
      <c r="D5750" s="203"/>
      <c r="E5750" s="203"/>
      <c r="F5750" s="203"/>
    </row>
    <row r="5751" spans="2:6" ht="15.75">
      <c r="B5751" s="188"/>
      <c r="C5751" s="188"/>
      <c r="D5751" s="203"/>
      <c r="E5751" s="203"/>
      <c r="F5751" s="203"/>
    </row>
    <row r="5752" spans="2:6" ht="15.75">
      <c r="B5752" s="188"/>
      <c r="C5752" s="188"/>
      <c r="D5752" s="203"/>
      <c r="E5752" s="203"/>
      <c r="F5752" s="203"/>
    </row>
    <row r="5753" spans="2:6" ht="15.75">
      <c r="B5753" s="188"/>
      <c r="C5753" s="188"/>
      <c r="D5753" s="203"/>
      <c r="E5753" s="203"/>
      <c r="F5753" s="203"/>
    </row>
    <row r="5754" spans="2:6" ht="15.75">
      <c r="B5754" s="188"/>
      <c r="C5754" s="188"/>
      <c r="D5754" s="203"/>
      <c r="E5754" s="203"/>
      <c r="F5754" s="203"/>
    </row>
    <row r="5755" spans="2:6" ht="15.75">
      <c r="B5755" s="188"/>
      <c r="C5755" s="188"/>
      <c r="D5755" s="203"/>
      <c r="E5755" s="203"/>
      <c r="F5755" s="203"/>
    </row>
    <row r="5756" spans="2:6" ht="15.75">
      <c r="B5756" s="188"/>
      <c r="C5756" s="188"/>
      <c r="D5756" s="203"/>
      <c r="E5756" s="203"/>
      <c r="F5756" s="203"/>
    </row>
    <row r="5757" spans="2:6" ht="15.75">
      <c r="B5757" s="188"/>
      <c r="C5757" s="188"/>
      <c r="D5757" s="203"/>
      <c r="E5757" s="203"/>
      <c r="F5757" s="203"/>
    </row>
    <row r="5758" spans="2:6" ht="15.75">
      <c r="B5758" s="188"/>
      <c r="C5758" s="188"/>
      <c r="D5758" s="203"/>
      <c r="E5758" s="203"/>
      <c r="F5758" s="203"/>
    </row>
    <row r="5759" spans="2:6" ht="15.75">
      <c r="B5759" s="188"/>
      <c r="C5759" s="188"/>
      <c r="D5759" s="203"/>
      <c r="E5759" s="203"/>
      <c r="F5759" s="203"/>
    </row>
    <row r="5760" spans="2:6" ht="15.75">
      <c r="B5760" s="188"/>
      <c r="C5760" s="188"/>
      <c r="D5760" s="203"/>
      <c r="E5760" s="203"/>
      <c r="F5760" s="203"/>
    </row>
    <row r="5761" spans="2:6" ht="15.75">
      <c r="B5761" s="188"/>
      <c r="C5761" s="188"/>
      <c r="D5761" s="203"/>
      <c r="E5761" s="203"/>
      <c r="F5761" s="203"/>
    </row>
    <row r="5762" spans="2:6" ht="15.75">
      <c r="B5762" s="188"/>
      <c r="C5762" s="188"/>
      <c r="D5762" s="203"/>
      <c r="E5762" s="203"/>
      <c r="F5762" s="203"/>
    </row>
    <row r="5763" spans="2:6" ht="15.75">
      <c r="B5763" s="188"/>
      <c r="C5763" s="188"/>
      <c r="D5763" s="203"/>
      <c r="E5763" s="203"/>
      <c r="F5763" s="203"/>
    </row>
    <row r="5764" spans="2:6" ht="15.75">
      <c r="B5764" s="188"/>
      <c r="C5764" s="188"/>
      <c r="D5764" s="203"/>
      <c r="E5764" s="203"/>
      <c r="F5764" s="203"/>
    </row>
    <row r="5765" spans="2:6" ht="15.75">
      <c r="B5765" s="188"/>
      <c r="C5765" s="188"/>
      <c r="D5765" s="203"/>
      <c r="E5765" s="203"/>
      <c r="F5765" s="203"/>
    </row>
    <row r="5766" spans="2:6" ht="15.75">
      <c r="B5766" s="188"/>
      <c r="C5766" s="188"/>
      <c r="D5766" s="203"/>
      <c r="E5766" s="203"/>
      <c r="F5766" s="203"/>
    </row>
    <row r="5767" spans="2:6" ht="15.75">
      <c r="B5767" s="188"/>
      <c r="C5767" s="188"/>
      <c r="D5767" s="203"/>
      <c r="E5767" s="203"/>
      <c r="F5767" s="203"/>
    </row>
    <row r="5768" spans="2:6" ht="15.75">
      <c r="B5768" s="188"/>
      <c r="C5768" s="188"/>
      <c r="D5768" s="203"/>
      <c r="E5768" s="203"/>
      <c r="F5768" s="203"/>
    </row>
    <row r="5769" spans="2:6" ht="15.75">
      <c r="B5769" s="188"/>
      <c r="C5769" s="188"/>
      <c r="D5769" s="203"/>
      <c r="E5769" s="203"/>
      <c r="F5769" s="203"/>
    </row>
    <row r="5770" spans="2:6" ht="15.75">
      <c r="B5770" s="188"/>
      <c r="C5770" s="188"/>
      <c r="D5770" s="203"/>
      <c r="E5770" s="203"/>
      <c r="F5770" s="203"/>
    </row>
    <row r="5771" spans="2:6" ht="15.75">
      <c r="B5771" s="188"/>
      <c r="C5771" s="188"/>
      <c r="D5771" s="203"/>
      <c r="E5771" s="203"/>
      <c r="F5771" s="203"/>
    </row>
    <row r="5772" spans="2:6" ht="15.75">
      <c r="B5772" s="188"/>
      <c r="C5772" s="188"/>
      <c r="D5772" s="203"/>
      <c r="E5772" s="203"/>
      <c r="F5772" s="203"/>
    </row>
    <row r="5773" spans="2:6" ht="15.75">
      <c r="B5773" s="188"/>
      <c r="C5773" s="188"/>
      <c r="D5773" s="203"/>
      <c r="E5773" s="203"/>
      <c r="F5773" s="203"/>
    </row>
    <row r="5774" spans="2:6" ht="15.75">
      <c r="B5774" s="188"/>
      <c r="C5774" s="188"/>
      <c r="D5774" s="203"/>
      <c r="E5774" s="203"/>
      <c r="F5774" s="203"/>
    </row>
    <row r="5775" spans="2:6" ht="15.75">
      <c r="B5775" s="188"/>
      <c r="C5775" s="188"/>
      <c r="D5775" s="203"/>
      <c r="E5775" s="203"/>
      <c r="F5775" s="203"/>
    </row>
    <row r="5776" spans="2:6" ht="15.75">
      <c r="B5776" s="188"/>
      <c r="C5776" s="188"/>
      <c r="D5776" s="203"/>
      <c r="E5776" s="203"/>
      <c r="F5776" s="203"/>
    </row>
    <row r="5777" spans="2:6" ht="15.75">
      <c r="B5777" s="188"/>
      <c r="C5777" s="188"/>
      <c r="D5777" s="203"/>
      <c r="E5777" s="203"/>
      <c r="F5777" s="203"/>
    </row>
    <row r="5778" spans="2:6" ht="15.75">
      <c r="B5778" s="188"/>
      <c r="C5778" s="188"/>
      <c r="D5778" s="203"/>
      <c r="E5778" s="203"/>
      <c r="F5778" s="203"/>
    </row>
    <row r="5779" spans="2:6" ht="15.75">
      <c r="B5779" s="188"/>
      <c r="C5779" s="188"/>
      <c r="D5779" s="203"/>
      <c r="E5779" s="203"/>
      <c r="F5779" s="203"/>
    </row>
    <row r="5780" spans="2:6" ht="15.75">
      <c r="B5780" s="188"/>
      <c r="C5780" s="188"/>
      <c r="D5780" s="203"/>
      <c r="E5780" s="203"/>
      <c r="F5780" s="203"/>
    </row>
    <row r="5781" spans="2:6" ht="15.75">
      <c r="B5781" s="188"/>
      <c r="C5781" s="188"/>
      <c r="D5781" s="203"/>
      <c r="E5781" s="203"/>
      <c r="F5781" s="203"/>
    </row>
    <row r="5782" spans="2:6" ht="15.75">
      <c r="B5782" s="188"/>
      <c r="C5782" s="188"/>
      <c r="D5782" s="203"/>
      <c r="E5782" s="203"/>
      <c r="F5782" s="203"/>
    </row>
    <row r="5783" spans="2:6" ht="15.75">
      <c r="B5783" s="188"/>
      <c r="C5783" s="188"/>
      <c r="D5783" s="203"/>
      <c r="E5783" s="203"/>
      <c r="F5783" s="203"/>
    </row>
    <row r="5784" spans="2:6" ht="15.75">
      <c r="B5784" s="188"/>
      <c r="C5784" s="188"/>
      <c r="D5784" s="203"/>
      <c r="E5784" s="203"/>
      <c r="F5784" s="203"/>
    </row>
    <row r="5785" spans="2:6" ht="15.75">
      <c r="B5785" s="188"/>
      <c r="C5785" s="188"/>
      <c r="D5785" s="203"/>
      <c r="E5785" s="203"/>
      <c r="F5785" s="203"/>
    </row>
    <row r="5786" spans="2:6" ht="15.75">
      <c r="B5786" s="188"/>
      <c r="C5786" s="188"/>
      <c r="D5786" s="203"/>
      <c r="E5786" s="203"/>
      <c r="F5786" s="203"/>
    </row>
    <row r="5787" spans="2:6" ht="15.75">
      <c r="B5787" s="188"/>
      <c r="C5787" s="188"/>
      <c r="D5787" s="203"/>
      <c r="E5787" s="203"/>
      <c r="F5787" s="203"/>
    </row>
    <row r="5788" spans="2:6" ht="15.75">
      <c r="B5788" s="188"/>
      <c r="C5788" s="188"/>
      <c r="D5788" s="203"/>
      <c r="E5788" s="203"/>
      <c r="F5788" s="203"/>
    </row>
    <row r="5789" spans="2:6" ht="15.75">
      <c r="B5789" s="188"/>
      <c r="C5789" s="188"/>
      <c r="D5789" s="203"/>
      <c r="E5789" s="203"/>
      <c r="F5789" s="203"/>
    </row>
    <row r="5790" spans="2:6" ht="15.75">
      <c r="B5790" s="188"/>
      <c r="C5790" s="188"/>
      <c r="D5790" s="203"/>
      <c r="E5790" s="203"/>
      <c r="F5790" s="203"/>
    </row>
    <row r="5791" spans="2:6" ht="15.75">
      <c r="B5791" s="188"/>
      <c r="C5791" s="188"/>
      <c r="D5791" s="203"/>
      <c r="E5791" s="203"/>
      <c r="F5791" s="203"/>
    </row>
    <row r="5792" spans="2:6" ht="15.75">
      <c r="B5792" s="188"/>
      <c r="C5792" s="188"/>
      <c r="D5792" s="203"/>
      <c r="E5792" s="203"/>
      <c r="F5792" s="203"/>
    </row>
    <row r="5793" spans="2:6" ht="15.75">
      <c r="B5793" s="188"/>
      <c r="C5793" s="188"/>
      <c r="D5793" s="203"/>
      <c r="E5793" s="203"/>
      <c r="F5793" s="203"/>
    </row>
    <row r="5794" spans="2:6" ht="15.75">
      <c r="B5794" s="188"/>
      <c r="C5794" s="188"/>
      <c r="D5794" s="203"/>
      <c r="E5794" s="203"/>
      <c r="F5794" s="203"/>
    </row>
    <row r="5795" spans="2:6" ht="15.75">
      <c r="B5795" s="188"/>
      <c r="C5795" s="188"/>
      <c r="D5795" s="203"/>
      <c r="E5795" s="203"/>
      <c r="F5795" s="203"/>
    </row>
    <row r="5796" spans="2:6" ht="15.75">
      <c r="B5796" s="188"/>
      <c r="C5796" s="188"/>
      <c r="D5796" s="203"/>
      <c r="E5796" s="203"/>
      <c r="F5796" s="203"/>
    </row>
    <row r="5797" spans="2:6" ht="15.75">
      <c r="B5797" s="188"/>
      <c r="C5797" s="188"/>
      <c r="D5797" s="203"/>
      <c r="E5797" s="203"/>
      <c r="F5797" s="203"/>
    </row>
    <row r="5798" spans="2:6" ht="15.75">
      <c r="B5798" s="188"/>
      <c r="C5798" s="188"/>
      <c r="D5798" s="203"/>
      <c r="E5798" s="203"/>
      <c r="F5798" s="203"/>
    </row>
    <row r="5799" spans="2:6" ht="15.75">
      <c r="B5799" s="188"/>
      <c r="C5799" s="188"/>
      <c r="D5799" s="203"/>
      <c r="E5799" s="203"/>
      <c r="F5799" s="203"/>
    </row>
    <row r="5800" spans="2:6" ht="15.75">
      <c r="B5800" s="188"/>
      <c r="C5800" s="188"/>
      <c r="D5800" s="203"/>
      <c r="E5800" s="203"/>
      <c r="F5800" s="203"/>
    </row>
    <row r="5801" spans="2:6" ht="15.75">
      <c r="B5801" s="188"/>
      <c r="C5801" s="188"/>
      <c r="D5801" s="203"/>
      <c r="E5801" s="203"/>
      <c r="F5801" s="203"/>
    </row>
    <row r="5802" spans="2:6" ht="15.75">
      <c r="B5802" s="188"/>
      <c r="C5802" s="188"/>
      <c r="D5802" s="203"/>
      <c r="E5802" s="203"/>
      <c r="F5802" s="203"/>
    </row>
    <row r="5803" spans="2:6" ht="15.75">
      <c r="B5803" s="188"/>
      <c r="C5803" s="188"/>
      <c r="D5803" s="203"/>
      <c r="E5803" s="203"/>
      <c r="F5803" s="203"/>
    </row>
    <row r="5804" spans="2:6" ht="15.75">
      <c r="B5804" s="188"/>
      <c r="C5804" s="188"/>
      <c r="D5804" s="203"/>
      <c r="E5804" s="203"/>
      <c r="F5804" s="203"/>
    </row>
    <row r="5805" spans="2:6" ht="15.75">
      <c r="B5805" s="188"/>
      <c r="C5805" s="188"/>
      <c r="D5805" s="203"/>
      <c r="E5805" s="203"/>
      <c r="F5805" s="203"/>
    </row>
    <row r="5806" spans="2:6" ht="15.75">
      <c r="B5806" s="188"/>
      <c r="C5806" s="188"/>
      <c r="D5806" s="203"/>
      <c r="E5806" s="203"/>
      <c r="F5806" s="203"/>
    </row>
    <row r="5807" spans="2:6" ht="15.75">
      <c r="B5807" s="188"/>
      <c r="C5807" s="188"/>
      <c r="D5807" s="203"/>
      <c r="E5807" s="203"/>
      <c r="F5807" s="203"/>
    </row>
    <row r="5808" spans="2:6" ht="15.75">
      <c r="B5808" s="188"/>
      <c r="C5808" s="188"/>
      <c r="D5808" s="203"/>
      <c r="E5808" s="203"/>
      <c r="F5808" s="203"/>
    </row>
    <row r="5809" spans="2:6" ht="15.75">
      <c r="B5809" s="188"/>
      <c r="C5809" s="188"/>
      <c r="D5809" s="203"/>
      <c r="E5809" s="203"/>
      <c r="F5809" s="203"/>
    </row>
    <row r="5810" spans="2:6" ht="15.75">
      <c r="B5810" s="188"/>
      <c r="C5810" s="188"/>
      <c r="D5810" s="203"/>
      <c r="E5810" s="203"/>
      <c r="F5810" s="203"/>
    </row>
    <row r="5811" spans="2:6" ht="15.75">
      <c r="B5811" s="188"/>
      <c r="C5811" s="188"/>
      <c r="D5811" s="203"/>
      <c r="E5811" s="203"/>
      <c r="F5811" s="203"/>
    </row>
    <row r="5812" spans="2:6" ht="15.75">
      <c r="B5812" s="188"/>
      <c r="C5812" s="188"/>
      <c r="D5812" s="203"/>
      <c r="E5812" s="203"/>
      <c r="F5812" s="203"/>
    </row>
    <row r="5813" spans="2:6" ht="15.75">
      <c r="B5813" s="188"/>
      <c r="C5813" s="188"/>
      <c r="D5813" s="203"/>
      <c r="E5813" s="203"/>
      <c r="F5813" s="203"/>
    </row>
    <row r="5814" spans="2:6" ht="15.75">
      <c r="B5814" s="188"/>
      <c r="C5814" s="188"/>
      <c r="D5814" s="203"/>
      <c r="E5814" s="203"/>
      <c r="F5814" s="203"/>
    </row>
    <row r="5815" spans="2:6" ht="15.75">
      <c r="B5815" s="188"/>
      <c r="C5815" s="188"/>
      <c r="D5815" s="203"/>
      <c r="E5815" s="203"/>
      <c r="F5815" s="203"/>
    </row>
    <row r="5816" spans="2:6" ht="15.75">
      <c r="B5816" s="188"/>
      <c r="C5816" s="188"/>
      <c r="D5816" s="203"/>
      <c r="E5816" s="203"/>
      <c r="F5816" s="203"/>
    </row>
    <row r="5817" spans="2:6" ht="15.75">
      <c r="B5817" s="188"/>
      <c r="C5817" s="188"/>
      <c r="D5817" s="203"/>
      <c r="E5817" s="203"/>
      <c r="F5817" s="203"/>
    </row>
    <row r="5818" spans="2:6" ht="15.75">
      <c r="B5818" s="188"/>
      <c r="C5818" s="188"/>
      <c r="D5818" s="203"/>
      <c r="E5818" s="203"/>
      <c r="F5818" s="203"/>
    </row>
    <row r="5819" spans="2:6" ht="15.75">
      <c r="B5819" s="188"/>
      <c r="C5819" s="188"/>
      <c r="D5819" s="203"/>
      <c r="E5819" s="203"/>
      <c r="F5819" s="203"/>
    </row>
    <row r="5820" spans="2:6" ht="15.75">
      <c r="B5820" s="188"/>
      <c r="C5820" s="188"/>
      <c r="D5820" s="203"/>
      <c r="E5820" s="203"/>
      <c r="F5820" s="203"/>
    </row>
    <row r="5821" spans="2:6" ht="15.75">
      <c r="B5821" s="188"/>
      <c r="C5821" s="188"/>
      <c r="D5821" s="203"/>
      <c r="E5821" s="203"/>
      <c r="F5821" s="203"/>
    </row>
    <row r="5822" spans="2:6" ht="15.75">
      <c r="B5822" s="188"/>
      <c r="C5822" s="188"/>
      <c r="D5822" s="203"/>
      <c r="E5822" s="203"/>
      <c r="F5822" s="203"/>
    </row>
    <row r="5823" spans="2:6" ht="15.75">
      <c r="B5823" s="188"/>
      <c r="C5823" s="188"/>
      <c r="D5823" s="203"/>
      <c r="E5823" s="203"/>
      <c r="F5823" s="203"/>
    </row>
    <row r="5824" spans="2:6" ht="15.75">
      <c r="B5824" s="188"/>
      <c r="C5824" s="188"/>
      <c r="D5824" s="203"/>
      <c r="E5824" s="203"/>
      <c r="F5824" s="203"/>
    </row>
    <row r="5825" spans="2:6" ht="15.75">
      <c r="B5825" s="188"/>
      <c r="C5825" s="188"/>
      <c r="D5825" s="203"/>
      <c r="E5825" s="203"/>
      <c r="F5825" s="203"/>
    </row>
    <row r="5826" spans="2:6" ht="15.75">
      <c r="B5826" s="188"/>
      <c r="C5826" s="188"/>
      <c r="D5826" s="203"/>
      <c r="E5826" s="203"/>
      <c r="F5826" s="203"/>
    </row>
    <row r="5827" spans="2:6" ht="15.75">
      <c r="B5827" s="188"/>
      <c r="C5827" s="188"/>
      <c r="D5827" s="203"/>
      <c r="E5827" s="203"/>
      <c r="F5827" s="203"/>
    </row>
    <row r="5828" spans="2:6" ht="15.75">
      <c r="B5828" s="188"/>
      <c r="C5828" s="188"/>
      <c r="D5828" s="203"/>
      <c r="E5828" s="203"/>
      <c r="F5828" s="203"/>
    </row>
    <row r="5829" spans="2:6" ht="15.75">
      <c r="B5829" s="188"/>
      <c r="C5829" s="188"/>
      <c r="D5829" s="203"/>
      <c r="E5829" s="203"/>
      <c r="F5829" s="203"/>
    </row>
    <row r="5830" spans="2:6" ht="15.75">
      <c r="B5830" s="188"/>
      <c r="C5830" s="188"/>
      <c r="D5830" s="203"/>
      <c r="E5830" s="203"/>
      <c r="F5830" s="203"/>
    </row>
    <row r="5831" spans="2:6" ht="15.75">
      <c r="B5831" s="188"/>
      <c r="C5831" s="188"/>
      <c r="D5831" s="203"/>
      <c r="E5831" s="203"/>
      <c r="F5831" s="203"/>
    </row>
    <row r="5832" spans="2:6" ht="15.75">
      <c r="B5832" s="188"/>
      <c r="C5832" s="188"/>
      <c r="D5832" s="203"/>
      <c r="E5832" s="203"/>
      <c r="F5832" s="203"/>
    </row>
    <row r="5833" spans="2:6" ht="15.75">
      <c r="B5833" s="188"/>
      <c r="C5833" s="188"/>
      <c r="D5833" s="203"/>
      <c r="E5833" s="203"/>
      <c r="F5833" s="203"/>
    </row>
    <row r="5834" spans="2:6" ht="15.75">
      <c r="B5834" s="188"/>
      <c r="C5834" s="188"/>
      <c r="D5834" s="203"/>
      <c r="E5834" s="203"/>
      <c r="F5834" s="203"/>
    </row>
    <row r="5835" spans="2:6" ht="15.75">
      <c r="B5835" s="188"/>
      <c r="C5835" s="188"/>
      <c r="D5835" s="203"/>
      <c r="E5835" s="203"/>
      <c r="F5835" s="203"/>
    </row>
    <row r="5836" spans="2:6" ht="15.75">
      <c r="B5836" s="188"/>
      <c r="C5836" s="188"/>
      <c r="D5836" s="203"/>
      <c r="E5836" s="203"/>
      <c r="F5836" s="203"/>
    </row>
    <row r="5837" spans="2:6" ht="15.75">
      <c r="B5837" s="188"/>
      <c r="C5837" s="188"/>
      <c r="D5837" s="203"/>
      <c r="E5837" s="203"/>
      <c r="F5837" s="203"/>
    </row>
    <row r="5838" spans="2:6" ht="15.75">
      <c r="B5838" s="188"/>
      <c r="C5838" s="188"/>
      <c r="D5838" s="203"/>
      <c r="E5838" s="203"/>
      <c r="F5838" s="203"/>
    </row>
    <row r="5839" spans="2:6" ht="15.75">
      <c r="B5839" s="188"/>
      <c r="C5839" s="188"/>
      <c r="D5839" s="203"/>
      <c r="E5839" s="203"/>
      <c r="F5839" s="203"/>
    </row>
    <row r="5840" spans="2:6" ht="15.75">
      <c r="B5840" s="188"/>
      <c r="C5840" s="188"/>
      <c r="D5840" s="203"/>
      <c r="E5840" s="203"/>
      <c r="F5840" s="203"/>
    </row>
    <row r="5841" spans="2:6" ht="15.75">
      <c r="B5841" s="188"/>
      <c r="C5841" s="188"/>
      <c r="D5841" s="203"/>
      <c r="E5841" s="203"/>
      <c r="F5841" s="203"/>
    </row>
    <row r="5842" spans="2:6" ht="15.75">
      <c r="B5842" s="188"/>
      <c r="C5842" s="188"/>
      <c r="D5842" s="203"/>
      <c r="E5842" s="203"/>
      <c r="F5842" s="203"/>
    </row>
    <row r="5843" spans="2:6" ht="15.75">
      <c r="B5843" s="188"/>
      <c r="C5843" s="188"/>
      <c r="D5843" s="203"/>
      <c r="E5843" s="203"/>
      <c r="F5843" s="203"/>
    </row>
    <row r="5844" spans="2:6" ht="15.75">
      <c r="B5844" s="188"/>
      <c r="C5844" s="188"/>
      <c r="D5844" s="203"/>
      <c r="E5844" s="203"/>
      <c r="F5844" s="203"/>
    </row>
    <row r="5845" spans="2:6" ht="15.75">
      <c r="B5845" s="188"/>
      <c r="C5845" s="188"/>
      <c r="D5845" s="203"/>
      <c r="E5845" s="203"/>
      <c r="F5845" s="203"/>
    </row>
    <row r="5846" spans="2:6" ht="15.75">
      <c r="B5846" s="188"/>
      <c r="C5846" s="188"/>
      <c r="D5846" s="203"/>
      <c r="E5846" s="203"/>
      <c r="F5846" s="203"/>
    </row>
    <row r="5847" spans="2:6" ht="15.75">
      <c r="B5847" s="188"/>
      <c r="C5847" s="188"/>
      <c r="D5847" s="203"/>
      <c r="E5847" s="203"/>
      <c r="F5847" s="203"/>
    </row>
    <row r="5848" spans="2:6" ht="15.75">
      <c r="B5848" s="188"/>
      <c r="C5848" s="188"/>
      <c r="D5848" s="203"/>
      <c r="E5848" s="203"/>
      <c r="F5848" s="203"/>
    </row>
    <row r="5849" spans="2:6" ht="15.75">
      <c r="B5849" s="188"/>
      <c r="C5849" s="188"/>
      <c r="D5849" s="203"/>
      <c r="E5849" s="203"/>
      <c r="F5849" s="203"/>
    </row>
    <row r="5850" spans="2:6" ht="15.75">
      <c r="B5850" s="188"/>
      <c r="C5850" s="188"/>
      <c r="D5850" s="203"/>
      <c r="E5850" s="203"/>
      <c r="F5850" s="203"/>
    </row>
    <row r="5851" spans="2:6" ht="15.75">
      <c r="B5851" s="188"/>
      <c r="C5851" s="188"/>
      <c r="D5851" s="203"/>
      <c r="E5851" s="203"/>
      <c r="F5851" s="203"/>
    </row>
    <row r="5852" spans="2:6" ht="15.75">
      <c r="B5852" s="188"/>
      <c r="C5852" s="188"/>
      <c r="D5852" s="203"/>
      <c r="E5852" s="203"/>
      <c r="F5852" s="203"/>
    </row>
    <row r="5853" spans="2:6" ht="15.75">
      <c r="B5853" s="188"/>
      <c r="C5853" s="188"/>
      <c r="D5853" s="203"/>
      <c r="E5853" s="203"/>
      <c r="F5853" s="203"/>
    </row>
    <row r="5854" spans="2:6" ht="15.75">
      <c r="B5854" s="188"/>
      <c r="C5854" s="188"/>
      <c r="D5854" s="203"/>
      <c r="E5854" s="203"/>
      <c r="F5854" s="203"/>
    </row>
    <row r="5855" spans="2:6" ht="15.75">
      <c r="B5855" s="188"/>
      <c r="C5855" s="188"/>
      <c r="D5855" s="203"/>
      <c r="E5855" s="203"/>
      <c r="F5855" s="203"/>
    </row>
    <row r="5856" spans="2:6" ht="15.75">
      <c r="B5856" s="188"/>
      <c r="C5856" s="188"/>
      <c r="D5856" s="203"/>
      <c r="E5856" s="203"/>
      <c r="F5856" s="203"/>
    </row>
    <row r="5857" spans="2:6" ht="15.75">
      <c r="B5857" s="188"/>
      <c r="C5857" s="188"/>
      <c r="D5857" s="203"/>
      <c r="E5857" s="203"/>
      <c r="F5857" s="203"/>
    </row>
    <row r="5858" spans="2:6" ht="15.75">
      <c r="B5858" s="188"/>
      <c r="C5858" s="188"/>
      <c r="D5858" s="203"/>
      <c r="E5858" s="203"/>
      <c r="F5858" s="203"/>
    </row>
    <row r="5859" spans="2:6" ht="15.75">
      <c r="B5859" s="188"/>
      <c r="C5859" s="188"/>
      <c r="D5859" s="203"/>
      <c r="E5859" s="203"/>
      <c r="F5859" s="203"/>
    </row>
    <row r="5860" spans="2:6" ht="15.75">
      <c r="B5860" s="188"/>
      <c r="C5860" s="188"/>
      <c r="D5860" s="203"/>
      <c r="E5860" s="203"/>
      <c r="F5860" s="203"/>
    </row>
    <row r="5861" spans="2:6" ht="15.75">
      <c r="B5861" s="188"/>
      <c r="C5861" s="188"/>
      <c r="D5861" s="203"/>
      <c r="E5861" s="203"/>
      <c r="F5861" s="203"/>
    </row>
    <row r="5862" spans="2:6" ht="15.75">
      <c r="B5862" s="188"/>
      <c r="C5862" s="188"/>
      <c r="D5862" s="203"/>
      <c r="E5862" s="203"/>
      <c r="F5862" s="203"/>
    </row>
    <row r="5863" spans="2:6" ht="15.75">
      <c r="B5863" s="188"/>
      <c r="C5863" s="188"/>
      <c r="D5863" s="203"/>
      <c r="E5863" s="203"/>
      <c r="F5863" s="203"/>
    </row>
    <row r="5864" spans="2:6" ht="15.75">
      <c r="B5864" s="188"/>
      <c r="C5864" s="188"/>
      <c r="D5864" s="203"/>
      <c r="E5864" s="203"/>
      <c r="F5864" s="203"/>
    </row>
    <row r="5865" spans="2:6" ht="15.75">
      <c r="B5865" s="188"/>
      <c r="C5865" s="188"/>
      <c r="D5865" s="203"/>
      <c r="E5865" s="203"/>
      <c r="F5865" s="203"/>
    </row>
    <row r="5866" spans="2:6" ht="15.75">
      <c r="B5866" s="188"/>
      <c r="C5866" s="188"/>
      <c r="D5866" s="203"/>
      <c r="E5866" s="203"/>
      <c r="F5866" s="203"/>
    </row>
    <row r="5867" spans="2:6" ht="15.75">
      <c r="B5867" s="188"/>
      <c r="C5867" s="188"/>
      <c r="D5867" s="203"/>
      <c r="E5867" s="203"/>
      <c r="F5867" s="203"/>
    </row>
    <row r="5868" spans="2:6" ht="15.75">
      <c r="B5868" s="188"/>
      <c r="C5868" s="188"/>
      <c r="D5868" s="203"/>
      <c r="E5868" s="203"/>
      <c r="F5868" s="203"/>
    </row>
    <row r="5869" spans="2:6" ht="15.75">
      <c r="B5869" s="188"/>
      <c r="C5869" s="188"/>
      <c r="D5869" s="203"/>
      <c r="E5869" s="203"/>
      <c r="F5869" s="203"/>
    </row>
    <row r="5870" spans="2:6" ht="15.75">
      <c r="B5870" s="188"/>
      <c r="C5870" s="188"/>
      <c r="D5870" s="203"/>
      <c r="E5870" s="203"/>
      <c r="F5870" s="203"/>
    </row>
    <row r="5871" spans="2:6" ht="15.75">
      <c r="B5871" s="188"/>
      <c r="C5871" s="188"/>
      <c r="D5871" s="203"/>
      <c r="E5871" s="203"/>
      <c r="F5871" s="203"/>
    </row>
    <row r="5872" spans="2:6" ht="15.75">
      <c r="B5872" s="188"/>
      <c r="C5872" s="188"/>
      <c r="D5872" s="203"/>
      <c r="E5872" s="203"/>
      <c r="F5872" s="203"/>
    </row>
    <row r="5873" spans="2:6" ht="15.75">
      <c r="B5873" s="188"/>
      <c r="C5873" s="188"/>
      <c r="D5873" s="203"/>
      <c r="E5873" s="203"/>
      <c r="F5873" s="203"/>
    </row>
    <row r="5874" spans="2:6" ht="15.75">
      <c r="B5874" s="188"/>
      <c r="C5874" s="188"/>
      <c r="D5874" s="203"/>
      <c r="E5874" s="203"/>
      <c r="F5874" s="203"/>
    </row>
    <row r="5875" spans="2:6" ht="15.75">
      <c r="B5875" s="188"/>
      <c r="C5875" s="188"/>
      <c r="D5875" s="203"/>
      <c r="E5875" s="203"/>
      <c r="F5875" s="203"/>
    </row>
    <row r="5876" spans="2:6" ht="15.75">
      <c r="B5876" s="188"/>
      <c r="C5876" s="188"/>
      <c r="D5876" s="203"/>
      <c r="E5876" s="203"/>
      <c r="F5876" s="203"/>
    </row>
    <row r="5877" spans="2:6" ht="15.75">
      <c r="B5877" s="188"/>
      <c r="C5877" s="188"/>
      <c r="D5877" s="203"/>
      <c r="E5877" s="203"/>
      <c r="F5877" s="203"/>
    </row>
    <row r="5878" spans="2:6" ht="15.75">
      <c r="B5878" s="188"/>
      <c r="C5878" s="188"/>
      <c r="D5878" s="203"/>
      <c r="E5878" s="203"/>
      <c r="F5878" s="203"/>
    </row>
    <row r="5879" spans="2:6" ht="15.75">
      <c r="B5879" s="188"/>
      <c r="C5879" s="188"/>
      <c r="D5879" s="203"/>
      <c r="E5879" s="203"/>
      <c r="F5879" s="203"/>
    </row>
    <row r="5880" spans="2:6" ht="15.75">
      <c r="B5880" s="188"/>
      <c r="C5880" s="188"/>
      <c r="D5880" s="203"/>
      <c r="E5880" s="203"/>
      <c r="F5880" s="203"/>
    </row>
    <row r="5881" spans="2:6" ht="15.75">
      <c r="B5881" s="188"/>
      <c r="C5881" s="188"/>
      <c r="D5881" s="203"/>
      <c r="E5881" s="203"/>
      <c r="F5881" s="203"/>
    </row>
    <row r="5882" spans="2:6" ht="15.75">
      <c r="B5882" s="188"/>
      <c r="C5882" s="188"/>
      <c r="D5882" s="203"/>
      <c r="E5882" s="203"/>
      <c r="F5882" s="203"/>
    </row>
    <row r="5883" spans="2:6" ht="15.75">
      <c r="B5883" s="188"/>
      <c r="C5883" s="188"/>
      <c r="D5883" s="203"/>
      <c r="E5883" s="203"/>
      <c r="F5883" s="203"/>
    </row>
    <row r="5884" spans="2:6" ht="15.75">
      <c r="B5884" s="188"/>
      <c r="C5884" s="188"/>
      <c r="D5884" s="203"/>
      <c r="E5884" s="203"/>
      <c r="F5884" s="203"/>
    </row>
    <row r="5885" spans="2:6" ht="15.75">
      <c r="B5885" s="188"/>
      <c r="C5885" s="188"/>
      <c r="D5885" s="203"/>
      <c r="E5885" s="203"/>
      <c r="F5885" s="203"/>
    </row>
    <row r="5886" spans="2:6" ht="15.75">
      <c r="B5886" s="188"/>
      <c r="C5886" s="188"/>
      <c r="D5886" s="203"/>
      <c r="E5886" s="203"/>
      <c r="F5886" s="203"/>
    </row>
    <row r="5887" spans="2:6" ht="15.75">
      <c r="B5887" s="188"/>
      <c r="C5887" s="188"/>
      <c r="D5887" s="203"/>
      <c r="E5887" s="203"/>
      <c r="F5887" s="203"/>
    </row>
    <row r="5888" spans="2:6" ht="15.75">
      <c r="B5888" s="188"/>
      <c r="C5888" s="188"/>
      <c r="D5888" s="203"/>
      <c r="E5888" s="203"/>
      <c r="F5888" s="203"/>
    </row>
    <row r="5889" spans="2:6" ht="15.75">
      <c r="B5889" s="188"/>
      <c r="C5889" s="188"/>
      <c r="D5889" s="203"/>
      <c r="E5889" s="203"/>
      <c r="F5889" s="203"/>
    </row>
    <row r="5890" spans="2:6" ht="15.75">
      <c r="B5890" s="188"/>
      <c r="C5890" s="188"/>
      <c r="D5890" s="203"/>
      <c r="E5890" s="203"/>
      <c r="F5890" s="203"/>
    </row>
    <row r="5891" spans="2:6" ht="15.75">
      <c r="B5891" s="188"/>
      <c r="C5891" s="188"/>
      <c r="D5891" s="203"/>
      <c r="E5891" s="203"/>
      <c r="F5891" s="203"/>
    </row>
    <row r="5892" spans="2:6" ht="15.75">
      <c r="B5892" s="188"/>
      <c r="C5892" s="188"/>
      <c r="D5892" s="203"/>
      <c r="E5892" s="203"/>
      <c r="F5892" s="203"/>
    </row>
    <row r="5893" spans="2:6" ht="15.75">
      <c r="B5893" s="188"/>
      <c r="C5893" s="188"/>
      <c r="D5893" s="203"/>
      <c r="E5893" s="203"/>
      <c r="F5893" s="203"/>
    </row>
    <row r="5894" spans="2:6" ht="15.75">
      <c r="B5894" s="188"/>
      <c r="C5894" s="188"/>
      <c r="D5894" s="203"/>
      <c r="E5894" s="203"/>
      <c r="F5894" s="203"/>
    </row>
    <row r="5895" spans="2:6" ht="15.75">
      <c r="B5895" s="188"/>
      <c r="C5895" s="188"/>
      <c r="D5895" s="203"/>
      <c r="E5895" s="203"/>
      <c r="F5895" s="203"/>
    </row>
    <row r="5896" spans="2:6" ht="15.75">
      <c r="B5896" s="188"/>
      <c r="C5896" s="188"/>
      <c r="D5896" s="203"/>
      <c r="E5896" s="203"/>
      <c r="F5896" s="203"/>
    </row>
    <row r="5897" spans="2:6" ht="15.75">
      <c r="B5897" s="188"/>
      <c r="C5897" s="188"/>
      <c r="D5897" s="203"/>
      <c r="E5897" s="203"/>
      <c r="F5897" s="203"/>
    </row>
    <row r="5898" spans="2:6" ht="15.75">
      <c r="B5898" s="188"/>
      <c r="C5898" s="188"/>
      <c r="D5898" s="203"/>
      <c r="E5898" s="203"/>
      <c r="F5898" s="203"/>
    </row>
    <row r="5899" spans="2:6" ht="15.75">
      <c r="B5899" s="188"/>
      <c r="C5899" s="188"/>
      <c r="D5899" s="203"/>
      <c r="E5899" s="203"/>
      <c r="F5899" s="203"/>
    </row>
    <row r="5900" spans="2:6" ht="15.75">
      <c r="B5900" s="188"/>
      <c r="C5900" s="188"/>
      <c r="D5900" s="203"/>
      <c r="E5900" s="203"/>
      <c r="F5900" s="203"/>
    </row>
    <row r="5901" spans="2:6" ht="15.75">
      <c r="B5901" s="188"/>
      <c r="C5901" s="188"/>
      <c r="D5901" s="203"/>
      <c r="E5901" s="203"/>
      <c r="F5901" s="203"/>
    </row>
    <row r="5902" spans="2:6" ht="15.75">
      <c r="B5902" s="188"/>
      <c r="C5902" s="188"/>
      <c r="D5902" s="203"/>
      <c r="E5902" s="203"/>
      <c r="F5902" s="203"/>
    </row>
    <row r="5903" spans="2:6" ht="15.75">
      <c r="B5903" s="188"/>
      <c r="C5903" s="188"/>
      <c r="D5903" s="203"/>
      <c r="E5903" s="203"/>
      <c r="F5903" s="203"/>
    </row>
    <row r="5904" spans="2:6" ht="15.75">
      <c r="B5904" s="188"/>
      <c r="C5904" s="188"/>
      <c r="D5904" s="203"/>
      <c r="E5904" s="203"/>
      <c r="F5904" s="203"/>
    </row>
    <row r="5905" spans="2:6" ht="15.75">
      <c r="B5905" s="188"/>
      <c r="C5905" s="188"/>
      <c r="D5905" s="203"/>
      <c r="E5905" s="203"/>
      <c r="F5905" s="203"/>
    </row>
    <row r="5906" spans="2:6" ht="15.75">
      <c r="B5906" s="188"/>
      <c r="C5906" s="188"/>
      <c r="D5906" s="203"/>
      <c r="E5906" s="203"/>
      <c r="F5906" s="203"/>
    </row>
    <row r="5907" spans="2:6" ht="15.75">
      <c r="B5907" s="188"/>
      <c r="C5907" s="188"/>
      <c r="D5907" s="203"/>
      <c r="E5907" s="203"/>
      <c r="F5907" s="203"/>
    </row>
    <row r="5908" spans="2:6" ht="15.75">
      <c r="B5908" s="188"/>
      <c r="C5908" s="188"/>
      <c r="D5908" s="203"/>
      <c r="E5908" s="203"/>
      <c r="F5908" s="203"/>
    </row>
    <row r="5909" spans="2:6" ht="15.75">
      <c r="B5909" s="188"/>
      <c r="C5909" s="188"/>
      <c r="D5909" s="203"/>
      <c r="E5909" s="203"/>
      <c r="F5909" s="203"/>
    </row>
    <row r="5910" spans="2:6" ht="15.75">
      <c r="B5910" s="188"/>
      <c r="C5910" s="188"/>
      <c r="D5910" s="203"/>
      <c r="E5910" s="203"/>
      <c r="F5910" s="203"/>
    </row>
    <row r="5911" spans="2:6" ht="15.75">
      <c r="B5911" s="188"/>
      <c r="C5911" s="188"/>
      <c r="D5911" s="203"/>
      <c r="E5911" s="203"/>
      <c r="F5911" s="203"/>
    </row>
    <row r="5912" spans="2:6" ht="15.75">
      <c r="B5912" s="188"/>
      <c r="C5912" s="188"/>
      <c r="D5912" s="203"/>
      <c r="E5912" s="203"/>
      <c r="F5912" s="203"/>
    </row>
    <row r="5913" spans="2:6" ht="15.75">
      <c r="B5913" s="188"/>
      <c r="C5913" s="188"/>
      <c r="D5913" s="203"/>
      <c r="E5913" s="203"/>
      <c r="F5913" s="203"/>
    </row>
    <row r="5914" spans="2:6" ht="15.75">
      <c r="B5914" s="188"/>
      <c r="C5914" s="188"/>
      <c r="D5914" s="203"/>
      <c r="E5914" s="203"/>
      <c r="F5914" s="203"/>
    </row>
    <row r="5915" spans="2:6" ht="15.75">
      <c r="B5915" s="188"/>
      <c r="C5915" s="188"/>
      <c r="D5915" s="203"/>
      <c r="E5915" s="203"/>
      <c r="F5915" s="203"/>
    </row>
    <row r="5916" spans="2:6" ht="15.75">
      <c r="B5916" s="188"/>
      <c r="C5916" s="188"/>
      <c r="D5916" s="203"/>
      <c r="E5916" s="203"/>
      <c r="F5916" s="203"/>
    </row>
    <row r="5917" spans="2:6" ht="15.75">
      <c r="B5917" s="188"/>
      <c r="C5917" s="188"/>
      <c r="D5917" s="203"/>
      <c r="E5917" s="203"/>
      <c r="F5917" s="203"/>
    </row>
    <row r="5918" spans="2:6" ht="15.75">
      <c r="B5918" s="188"/>
      <c r="C5918" s="188"/>
      <c r="D5918" s="203"/>
      <c r="E5918" s="203"/>
      <c r="F5918" s="203"/>
    </row>
    <row r="5919" spans="2:6" ht="15.75">
      <c r="B5919" s="188"/>
      <c r="C5919" s="188"/>
      <c r="D5919" s="203"/>
      <c r="E5919" s="203"/>
      <c r="F5919" s="203"/>
    </row>
    <row r="5920" spans="2:6" ht="15.75">
      <c r="B5920" s="188"/>
      <c r="C5920" s="188"/>
      <c r="D5920" s="203"/>
      <c r="E5920" s="203"/>
      <c r="F5920" s="203"/>
    </row>
    <row r="5921" spans="2:6" ht="15.75">
      <c r="B5921" s="188"/>
      <c r="C5921" s="188"/>
      <c r="D5921" s="203"/>
      <c r="E5921" s="203"/>
      <c r="F5921" s="203"/>
    </row>
    <row r="5922" spans="2:6" ht="15.75">
      <c r="B5922" s="188"/>
      <c r="C5922" s="188"/>
      <c r="D5922" s="203"/>
      <c r="E5922" s="203"/>
      <c r="F5922" s="203"/>
    </row>
    <row r="5923" spans="2:6" ht="15.75">
      <c r="B5923" s="188"/>
      <c r="C5923" s="188"/>
      <c r="D5923" s="203"/>
      <c r="E5923" s="203"/>
      <c r="F5923" s="203"/>
    </row>
    <row r="5924" spans="2:6" ht="15.75">
      <c r="B5924" s="188"/>
      <c r="C5924" s="188"/>
      <c r="D5924" s="203"/>
      <c r="E5924" s="203"/>
      <c r="F5924" s="203"/>
    </row>
    <row r="5925" spans="2:6" ht="15.75">
      <c r="B5925" s="188"/>
      <c r="C5925" s="188"/>
      <c r="D5925" s="203"/>
      <c r="E5925" s="203"/>
      <c r="F5925" s="203"/>
    </row>
    <row r="5926" spans="2:6" ht="15.75">
      <c r="B5926" s="188"/>
      <c r="C5926" s="188"/>
      <c r="D5926" s="203"/>
      <c r="E5926" s="203"/>
      <c r="F5926" s="203"/>
    </row>
    <row r="5927" spans="2:6" ht="15.75">
      <c r="B5927" s="188"/>
      <c r="C5927" s="188"/>
      <c r="D5927" s="203"/>
      <c r="E5927" s="203"/>
      <c r="F5927" s="203"/>
    </row>
    <row r="5928" spans="2:6" ht="15.75">
      <c r="B5928" s="188"/>
      <c r="C5928" s="188"/>
      <c r="D5928" s="203"/>
      <c r="E5928" s="203"/>
      <c r="F5928" s="203"/>
    </row>
    <row r="5929" spans="2:6" ht="15.75">
      <c r="B5929" s="188"/>
      <c r="C5929" s="188"/>
      <c r="D5929" s="203"/>
      <c r="E5929" s="203"/>
      <c r="F5929" s="203"/>
    </row>
    <row r="5930" spans="2:6" ht="15.75">
      <c r="B5930" s="188"/>
      <c r="C5930" s="188"/>
      <c r="D5930" s="203"/>
      <c r="E5930" s="203"/>
      <c r="F5930" s="203"/>
    </row>
    <row r="5931" spans="2:6" ht="15.75">
      <c r="B5931" s="188"/>
      <c r="C5931" s="188"/>
      <c r="D5931" s="203"/>
      <c r="E5931" s="203"/>
      <c r="F5931" s="203"/>
    </row>
    <row r="5932" spans="2:6" ht="15.75">
      <c r="B5932" s="188"/>
      <c r="C5932" s="188"/>
      <c r="D5932" s="203"/>
      <c r="E5932" s="203"/>
      <c r="F5932" s="203"/>
    </row>
    <row r="5933" spans="2:6" ht="15.75">
      <c r="B5933" s="188"/>
      <c r="C5933" s="188"/>
      <c r="D5933" s="203"/>
      <c r="E5933" s="203"/>
      <c r="F5933" s="203"/>
    </row>
    <row r="5934" spans="2:6" ht="15.75">
      <c r="B5934" s="188"/>
      <c r="C5934" s="188"/>
      <c r="D5934" s="203"/>
      <c r="E5934" s="203"/>
      <c r="F5934" s="203"/>
    </row>
    <row r="5935" spans="2:6" ht="15.75">
      <c r="B5935" s="188"/>
      <c r="C5935" s="188"/>
      <c r="D5935" s="203"/>
      <c r="E5935" s="203"/>
      <c r="F5935" s="203"/>
    </row>
    <row r="5936" spans="2:6" ht="15.75">
      <c r="B5936" s="188"/>
      <c r="C5936" s="188"/>
      <c r="D5936" s="203"/>
      <c r="E5936" s="203"/>
      <c r="F5936" s="203"/>
    </row>
    <row r="5937" spans="2:6" ht="15.75">
      <c r="B5937" s="188"/>
      <c r="C5937" s="188"/>
      <c r="D5937" s="203"/>
      <c r="E5937" s="203"/>
      <c r="F5937" s="203"/>
    </row>
    <row r="5938" spans="2:6" ht="15.75">
      <c r="B5938" s="188"/>
      <c r="C5938" s="188"/>
      <c r="D5938" s="203"/>
      <c r="E5938" s="203"/>
      <c r="F5938" s="203"/>
    </row>
    <row r="5939" spans="2:6" ht="15.75">
      <c r="B5939" s="188"/>
      <c r="C5939" s="188"/>
      <c r="D5939" s="203"/>
      <c r="E5939" s="203"/>
      <c r="F5939" s="203"/>
    </row>
    <row r="5940" spans="2:6" ht="15.75">
      <c r="B5940" s="188"/>
      <c r="C5940" s="188"/>
      <c r="D5940" s="203"/>
      <c r="E5940" s="203"/>
      <c r="F5940" s="203"/>
    </row>
    <row r="5941" spans="2:6" ht="15.75">
      <c r="B5941" s="188"/>
      <c r="C5941" s="188"/>
      <c r="D5941" s="203"/>
      <c r="E5941" s="203"/>
      <c r="F5941" s="203"/>
    </row>
    <row r="5942" spans="2:6" ht="15.75">
      <c r="B5942" s="188"/>
      <c r="C5942" s="188"/>
      <c r="D5942" s="203"/>
      <c r="E5942" s="203"/>
      <c r="F5942" s="203"/>
    </row>
    <row r="5943" spans="2:6" ht="15.75">
      <c r="B5943" s="188"/>
      <c r="C5943" s="188"/>
      <c r="D5943" s="203"/>
      <c r="E5943" s="203"/>
      <c r="F5943" s="203"/>
    </row>
    <row r="5944" spans="2:6" ht="15.75">
      <c r="B5944" s="188"/>
      <c r="C5944" s="188"/>
      <c r="D5944" s="203"/>
      <c r="E5944" s="203"/>
      <c r="F5944" s="203"/>
    </row>
    <row r="5945" spans="2:6" ht="15.75">
      <c r="B5945" s="188"/>
      <c r="C5945" s="188"/>
      <c r="D5945" s="203"/>
      <c r="E5945" s="203"/>
      <c r="F5945" s="203"/>
    </row>
    <row r="5946" spans="2:6" ht="15.75">
      <c r="B5946" s="188"/>
      <c r="C5946" s="188"/>
      <c r="D5946" s="203"/>
      <c r="E5946" s="203"/>
      <c r="F5946" s="203"/>
    </row>
    <row r="5947" spans="2:6" ht="15.75">
      <c r="B5947" s="188"/>
      <c r="C5947" s="188"/>
      <c r="D5947" s="203"/>
      <c r="E5947" s="203"/>
      <c r="F5947" s="203"/>
    </row>
    <row r="5948" spans="2:6" ht="15.75">
      <c r="B5948" s="188"/>
      <c r="C5948" s="188"/>
      <c r="D5948" s="203"/>
      <c r="E5948" s="203"/>
      <c r="F5948" s="203"/>
    </row>
    <row r="5949" spans="2:6" ht="15.75">
      <c r="B5949" s="188"/>
      <c r="C5949" s="188"/>
      <c r="D5949" s="203"/>
      <c r="E5949" s="203"/>
      <c r="F5949" s="203"/>
    </row>
    <row r="5950" spans="2:6" ht="15.75">
      <c r="B5950" s="188"/>
      <c r="C5950" s="188"/>
      <c r="D5950" s="203"/>
      <c r="E5950" s="203"/>
      <c r="F5950" s="203"/>
    </row>
    <row r="5951" spans="2:6" ht="15.75">
      <c r="B5951" s="188"/>
      <c r="C5951" s="188"/>
      <c r="D5951" s="203"/>
      <c r="E5951" s="203"/>
      <c r="F5951" s="203"/>
    </row>
    <row r="5952" spans="2:6" ht="15.75">
      <c r="B5952" s="188"/>
      <c r="C5952" s="188"/>
      <c r="D5952" s="203"/>
      <c r="E5952" s="203"/>
      <c r="F5952" s="203"/>
    </row>
    <row r="5953" spans="2:6" ht="15.75">
      <c r="B5953" s="188"/>
      <c r="C5953" s="188"/>
      <c r="D5953" s="203"/>
      <c r="E5953" s="203"/>
      <c r="F5953" s="203"/>
    </row>
    <row r="5954" spans="2:6" ht="15.75">
      <c r="B5954" s="188"/>
      <c r="C5954" s="188"/>
      <c r="D5954" s="203"/>
      <c r="E5954" s="203"/>
      <c r="F5954" s="203"/>
    </row>
    <row r="5955" spans="2:6" ht="15.75">
      <c r="B5955" s="188"/>
      <c r="C5955" s="188"/>
      <c r="D5955" s="203"/>
      <c r="E5955" s="203"/>
      <c r="F5955" s="203"/>
    </row>
    <row r="5956" spans="2:6" ht="15.75">
      <c r="B5956" s="188"/>
      <c r="C5956" s="188"/>
      <c r="D5956" s="203"/>
      <c r="E5956" s="203"/>
      <c r="F5956" s="203"/>
    </row>
    <row r="5957" spans="2:6" ht="15.75">
      <c r="B5957" s="188"/>
      <c r="C5957" s="188"/>
      <c r="D5957" s="203"/>
      <c r="E5957" s="203"/>
      <c r="F5957" s="203"/>
    </row>
    <row r="5958" spans="2:6" ht="15.75">
      <c r="B5958" s="188"/>
      <c r="C5958" s="188"/>
      <c r="D5958" s="203"/>
      <c r="E5958" s="203"/>
      <c r="F5958" s="203"/>
    </row>
    <row r="5959" spans="2:6" ht="15.75">
      <c r="B5959" s="188"/>
      <c r="C5959" s="188"/>
      <c r="D5959" s="203"/>
      <c r="E5959" s="203"/>
      <c r="F5959" s="203"/>
    </row>
    <row r="5960" spans="2:6" ht="15.75">
      <c r="B5960" s="188"/>
      <c r="C5960" s="188"/>
      <c r="D5960" s="203"/>
      <c r="E5960" s="203"/>
      <c r="F5960" s="203"/>
    </row>
    <row r="5961" spans="2:6" ht="15.75">
      <c r="B5961" s="188"/>
      <c r="C5961" s="188"/>
      <c r="D5961" s="203"/>
      <c r="E5961" s="203"/>
      <c r="F5961" s="203"/>
    </row>
    <row r="5962" spans="2:6" ht="15.75">
      <c r="B5962" s="188"/>
      <c r="C5962" s="188"/>
      <c r="D5962" s="203"/>
      <c r="E5962" s="203"/>
      <c r="F5962" s="203"/>
    </row>
    <row r="5963" spans="2:6" ht="15.75">
      <c r="B5963" s="188"/>
      <c r="C5963" s="188"/>
      <c r="D5963" s="203"/>
      <c r="E5963" s="203"/>
      <c r="F5963" s="203"/>
    </row>
    <row r="5964" spans="2:6" ht="15.75">
      <c r="B5964" s="188"/>
      <c r="C5964" s="188"/>
      <c r="D5964" s="203"/>
      <c r="E5964" s="203"/>
      <c r="F5964" s="203"/>
    </row>
    <row r="5965" spans="2:6" ht="15.75">
      <c r="B5965" s="188"/>
      <c r="C5965" s="188"/>
      <c r="D5965" s="203"/>
      <c r="E5965" s="203"/>
      <c r="F5965" s="203"/>
    </row>
    <row r="5966" spans="2:6" ht="15.75">
      <c r="B5966" s="188"/>
      <c r="C5966" s="188"/>
      <c r="D5966" s="203"/>
      <c r="E5966" s="203"/>
      <c r="F5966" s="203"/>
    </row>
    <row r="5967" spans="2:6" ht="15.75">
      <c r="B5967" s="188"/>
      <c r="C5967" s="188"/>
      <c r="D5967" s="203"/>
      <c r="E5967" s="203"/>
      <c r="F5967" s="203"/>
    </row>
    <row r="5968" spans="2:6" ht="15.75">
      <c r="B5968" s="188"/>
      <c r="C5968" s="188"/>
      <c r="D5968" s="203"/>
      <c r="E5968" s="203"/>
      <c r="F5968" s="203"/>
    </row>
    <row r="5969" spans="2:6" ht="15.75">
      <c r="B5969" s="188"/>
      <c r="C5969" s="188"/>
      <c r="D5969" s="203"/>
      <c r="E5969" s="203"/>
      <c r="F5969" s="203"/>
    </row>
    <row r="5970" spans="2:6" ht="15.75">
      <c r="B5970" s="188"/>
      <c r="C5970" s="188"/>
      <c r="D5970" s="203"/>
      <c r="E5970" s="203"/>
      <c r="F5970" s="203"/>
    </row>
    <row r="5971" spans="2:6" ht="15.75">
      <c r="B5971" s="188"/>
      <c r="C5971" s="188"/>
      <c r="D5971" s="203"/>
      <c r="E5971" s="203"/>
      <c r="F5971" s="203"/>
    </row>
    <row r="5972" spans="2:6" ht="15.75">
      <c r="B5972" s="188"/>
      <c r="C5972" s="188"/>
      <c r="D5972" s="203"/>
      <c r="E5972" s="203"/>
      <c r="F5972" s="203"/>
    </row>
    <row r="5973" spans="2:6" ht="15.75">
      <c r="B5973" s="188"/>
      <c r="C5973" s="188"/>
      <c r="D5973" s="203"/>
      <c r="E5973" s="203"/>
      <c r="F5973" s="203"/>
    </row>
    <row r="5974" spans="2:6" ht="15.75">
      <c r="B5974" s="188"/>
      <c r="C5974" s="188"/>
      <c r="D5974" s="203"/>
      <c r="E5974" s="203"/>
      <c r="F5974" s="203"/>
    </row>
    <row r="5975" spans="2:6" ht="15.75">
      <c r="B5975" s="188"/>
      <c r="C5975" s="188"/>
      <c r="D5975" s="203"/>
      <c r="E5975" s="203"/>
      <c r="F5975" s="203"/>
    </row>
    <row r="5976" spans="2:6" ht="15.75">
      <c r="B5976" s="188"/>
      <c r="C5976" s="188"/>
      <c r="D5976" s="203"/>
      <c r="E5976" s="203"/>
      <c r="F5976" s="203"/>
    </row>
    <row r="5977" spans="2:6" ht="15.75">
      <c r="B5977" s="188"/>
      <c r="C5977" s="188"/>
      <c r="D5977" s="203"/>
      <c r="E5977" s="203"/>
      <c r="F5977" s="203"/>
    </row>
    <row r="5978" spans="2:6" ht="15.75">
      <c r="B5978" s="188"/>
      <c r="C5978" s="188"/>
      <c r="D5978" s="203"/>
      <c r="E5978" s="203"/>
      <c r="F5978" s="203"/>
    </row>
    <row r="5979" spans="2:6" ht="15.75">
      <c r="B5979" s="188"/>
      <c r="C5979" s="188"/>
      <c r="D5979" s="203"/>
      <c r="E5979" s="203"/>
      <c r="F5979" s="203"/>
    </row>
    <row r="5980" spans="2:6" ht="15.75">
      <c r="B5980" s="188"/>
      <c r="C5980" s="188"/>
      <c r="D5980" s="203"/>
      <c r="E5980" s="203"/>
      <c r="F5980" s="203"/>
    </row>
    <row r="5981" spans="2:6" ht="15.75">
      <c r="B5981" s="188"/>
      <c r="C5981" s="188"/>
      <c r="D5981" s="203"/>
      <c r="E5981" s="203"/>
      <c r="F5981" s="203"/>
    </row>
    <row r="5982" spans="2:6" ht="15.75">
      <c r="B5982" s="188"/>
      <c r="C5982" s="188"/>
      <c r="D5982" s="203"/>
      <c r="E5982" s="203"/>
      <c r="F5982" s="203"/>
    </row>
    <row r="5983" spans="2:6" ht="15.75">
      <c r="B5983" s="188"/>
      <c r="C5983" s="188"/>
      <c r="D5983" s="203"/>
      <c r="E5983" s="203"/>
      <c r="F5983" s="203"/>
    </row>
    <row r="5984" spans="2:6" ht="15.75">
      <c r="B5984" s="188"/>
      <c r="C5984" s="188"/>
      <c r="D5984" s="203"/>
      <c r="E5984" s="203"/>
      <c r="F5984" s="203"/>
    </row>
    <row r="5985" spans="2:6" ht="15.75">
      <c r="B5985" s="188"/>
      <c r="C5985" s="188"/>
      <c r="D5985" s="203"/>
      <c r="E5985" s="203"/>
      <c r="F5985" s="203"/>
    </row>
    <row r="5986" spans="2:6" ht="15.75">
      <c r="B5986" s="188"/>
      <c r="C5986" s="188"/>
      <c r="D5986" s="203"/>
      <c r="E5986" s="203"/>
      <c r="F5986" s="203"/>
    </row>
    <row r="5987" spans="2:6" ht="15.75">
      <c r="B5987" s="188"/>
      <c r="C5987" s="188"/>
      <c r="D5987" s="203"/>
      <c r="E5987" s="203"/>
      <c r="F5987" s="203"/>
    </row>
    <row r="5988" spans="2:6" ht="15.75">
      <c r="B5988" s="188"/>
      <c r="C5988" s="188"/>
      <c r="D5988" s="203"/>
      <c r="E5988" s="203"/>
      <c r="F5988" s="203"/>
    </row>
    <row r="5989" spans="2:6" ht="15.75">
      <c r="B5989" s="188"/>
      <c r="C5989" s="188"/>
      <c r="D5989" s="203"/>
      <c r="E5989" s="203"/>
      <c r="F5989" s="203"/>
    </row>
    <row r="5990" spans="2:6" ht="15.75">
      <c r="B5990" s="188"/>
      <c r="C5990" s="188"/>
      <c r="D5990" s="203"/>
      <c r="E5990" s="203"/>
      <c r="F5990" s="203"/>
    </row>
    <row r="5991" spans="2:6" ht="15.75">
      <c r="B5991" s="188"/>
      <c r="C5991" s="188"/>
      <c r="D5991" s="203"/>
      <c r="E5991" s="203"/>
      <c r="F5991" s="203"/>
    </row>
    <row r="5992" spans="2:6" ht="15.75">
      <c r="B5992" s="188"/>
      <c r="C5992" s="188"/>
      <c r="D5992" s="203"/>
      <c r="E5992" s="203"/>
      <c r="F5992" s="203"/>
    </row>
    <row r="5993" spans="2:6" ht="15.75">
      <c r="B5993" s="188"/>
      <c r="C5993" s="188"/>
      <c r="D5993" s="203"/>
      <c r="E5993" s="203"/>
      <c r="F5993" s="203"/>
    </row>
    <row r="5994" spans="2:6" ht="15.75">
      <c r="B5994" s="188"/>
      <c r="C5994" s="188"/>
      <c r="D5994" s="203"/>
      <c r="E5994" s="203"/>
      <c r="F5994" s="203"/>
    </row>
    <row r="5995" spans="2:6" ht="15.75">
      <c r="B5995" s="188"/>
      <c r="C5995" s="188"/>
      <c r="D5995" s="203"/>
      <c r="E5995" s="203"/>
      <c r="F5995" s="203"/>
    </row>
    <row r="5996" spans="2:6" ht="15.75">
      <c r="B5996" s="188"/>
      <c r="C5996" s="188"/>
      <c r="D5996" s="203"/>
      <c r="E5996" s="203"/>
      <c r="F5996" s="203"/>
    </row>
    <row r="5997" spans="2:6" ht="15.75">
      <c r="B5997" s="188"/>
      <c r="C5997" s="188"/>
      <c r="D5997" s="203"/>
      <c r="E5997" s="203"/>
      <c r="F5997" s="203"/>
    </row>
    <row r="5998" spans="2:6" ht="15.75">
      <c r="B5998" s="188"/>
      <c r="C5998" s="188"/>
      <c r="D5998" s="203"/>
      <c r="E5998" s="203"/>
      <c r="F5998" s="203"/>
    </row>
    <row r="5999" spans="2:6" ht="15.75">
      <c r="B5999" s="188"/>
      <c r="C5999" s="188"/>
      <c r="D5999" s="203"/>
      <c r="E5999" s="203"/>
      <c r="F5999" s="203"/>
    </row>
    <row r="6000" spans="2:6" ht="15.75">
      <c r="B6000" s="188"/>
      <c r="C6000" s="188"/>
      <c r="D6000" s="203"/>
      <c r="E6000" s="203"/>
      <c r="F6000" s="203"/>
    </row>
    <row r="6001" spans="2:6" ht="15.75">
      <c r="B6001" s="188"/>
      <c r="C6001" s="188"/>
      <c r="D6001" s="203"/>
      <c r="E6001" s="203"/>
      <c r="F6001" s="203"/>
    </row>
    <row r="6002" spans="2:6" ht="15.75">
      <c r="B6002" s="188"/>
      <c r="C6002" s="188"/>
      <c r="D6002" s="203"/>
      <c r="E6002" s="203"/>
      <c r="F6002" s="203"/>
    </row>
    <row r="6003" spans="2:6" ht="15.75">
      <c r="B6003" s="188"/>
      <c r="C6003" s="188"/>
      <c r="D6003" s="203"/>
      <c r="E6003" s="203"/>
      <c r="F6003" s="203"/>
    </row>
    <row r="6004" spans="2:6" ht="15.75">
      <c r="B6004" s="188"/>
      <c r="C6004" s="188"/>
      <c r="D6004" s="203"/>
      <c r="E6004" s="203"/>
      <c r="F6004" s="203"/>
    </row>
    <row r="6005" spans="2:6" ht="15.75">
      <c r="B6005" s="188"/>
      <c r="C6005" s="188"/>
      <c r="D6005" s="203"/>
      <c r="E6005" s="203"/>
      <c r="F6005" s="203"/>
    </row>
    <row r="6006" spans="2:6" ht="15.75">
      <c r="B6006" s="188"/>
      <c r="C6006" s="188"/>
      <c r="D6006" s="203"/>
      <c r="E6006" s="203"/>
      <c r="F6006" s="203"/>
    </row>
    <row r="6007" spans="2:6" ht="15.75">
      <c r="B6007" s="188"/>
      <c r="C6007" s="188"/>
      <c r="D6007" s="203"/>
      <c r="E6007" s="203"/>
      <c r="F6007" s="203"/>
    </row>
    <row r="6008" spans="2:6" ht="15.75">
      <c r="B6008" s="188"/>
      <c r="C6008" s="188"/>
      <c r="D6008" s="203"/>
      <c r="E6008" s="203"/>
      <c r="F6008" s="203"/>
    </row>
    <row r="6009" spans="2:6" ht="15.75">
      <c r="B6009" s="188"/>
      <c r="C6009" s="188"/>
      <c r="D6009" s="203"/>
      <c r="E6009" s="203"/>
      <c r="F6009" s="203"/>
    </row>
    <row r="6010" spans="2:6" ht="15.75">
      <c r="B6010" s="188"/>
      <c r="C6010" s="188"/>
      <c r="D6010" s="203"/>
      <c r="E6010" s="203"/>
      <c r="F6010" s="203"/>
    </row>
    <row r="6011" spans="2:6" ht="15.75">
      <c r="B6011" s="188"/>
      <c r="C6011" s="188"/>
      <c r="D6011" s="203"/>
      <c r="E6011" s="203"/>
      <c r="F6011" s="203"/>
    </row>
    <row r="6012" spans="2:6" ht="15.75">
      <c r="B6012" s="188"/>
      <c r="C6012" s="188"/>
      <c r="D6012" s="203"/>
      <c r="E6012" s="203"/>
      <c r="F6012" s="203"/>
    </row>
    <row r="6013" spans="2:6" ht="15.75">
      <c r="B6013" s="188"/>
      <c r="C6013" s="188"/>
      <c r="D6013" s="203"/>
      <c r="E6013" s="203"/>
      <c r="F6013" s="203"/>
    </row>
    <row r="6014" spans="2:6" ht="15.75">
      <c r="B6014" s="188"/>
      <c r="C6014" s="188"/>
      <c r="D6014" s="203"/>
      <c r="E6014" s="203"/>
      <c r="F6014" s="203"/>
    </row>
    <row r="6015" spans="2:6" ht="15.75">
      <c r="B6015" s="188"/>
      <c r="C6015" s="188"/>
      <c r="D6015" s="203"/>
      <c r="E6015" s="203"/>
      <c r="F6015" s="203"/>
    </row>
    <row r="6016" spans="2:6" ht="15.75">
      <c r="B6016" s="188"/>
      <c r="C6016" s="188"/>
      <c r="D6016" s="203"/>
      <c r="E6016" s="203"/>
      <c r="F6016" s="203"/>
    </row>
    <row r="6017" spans="2:6" ht="15.75">
      <c r="B6017" s="188"/>
      <c r="C6017" s="188"/>
      <c r="D6017" s="203"/>
      <c r="E6017" s="203"/>
      <c r="F6017" s="203"/>
    </row>
    <row r="6018" spans="2:6" ht="15.75">
      <c r="B6018" s="188"/>
      <c r="C6018" s="188"/>
      <c r="D6018" s="203"/>
      <c r="E6018" s="203"/>
      <c r="F6018" s="203"/>
    </row>
    <row r="6019" spans="2:6" ht="15.75">
      <c r="B6019" s="188"/>
      <c r="C6019" s="188"/>
      <c r="D6019" s="203"/>
      <c r="E6019" s="203"/>
      <c r="F6019" s="203"/>
    </row>
    <row r="6020" spans="2:6" ht="15.75">
      <c r="B6020" s="188"/>
      <c r="C6020" s="188"/>
      <c r="D6020" s="203"/>
      <c r="E6020" s="203"/>
      <c r="F6020" s="203"/>
    </row>
    <row r="6021" spans="2:6" ht="15.75">
      <c r="B6021" s="188"/>
      <c r="C6021" s="188"/>
      <c r="D6021" s="203"/>
      <c r="E6021" s="203"/>
      <c r="F6021" s="203"/>
    </row>
    <row r="6022" spans="2:6" ht="15.75">
      <c r="B6022" s="188"/>
      <c r="C6022" s="188"/>
      <c r="D6022" s="203"/>
      <c r="E6022" s="203"/>
      <c r="F6022" s="203"/>
    </row>
    <row r="6023" spans="2:6" ht="15.75">
      <c r="B6023" s="188"/>
      <c r="C6023" s="188"/>
      <c r="D6023" s="203"/>
      <c r="E6023" s="203"/>
      <c r="F6023" s="203"/>
    </row>
    <row r="6024" spans="2:6" ht="15.75">
      <c r="B6024" s="188"/>
      <c r="C6024" s="188"/>
      <c r="D6024" s="203"/>
      <c r="E6024" s="203"/>
      <c r="F6024" s="203"/>
    </row>
    <row r="6025" spans="2:6" ht="15.75">
      <c r="B6025" s="188"/>
      <c r="C6025" s="188"/>
      <c r="D6025" s="203"/>
      <c r="E6025" s="203"/>
      <c r="F6025" s="203"/>
    </row>
    <row r="6026" spans="2:6" ht="15.75">
      <c r="B6026" s="188"/>
      <c r="C6026" s="188"/>
      <c r="D6026" s="203"/>
      <c r="E6026" s="203"/>
      <c r="F6026" s="203"/>
    </row>
    <row r="6027" spans="2:6" ht="15.75">
      <c r="B6027" s="188"/>
      <c r="C6027" s="188"/>
      <c r="D6027" s="203"/>
      <c r="E6027" s="203"/>
      <c r="F6027" s="203"/>
    </row>
    <row r="6028" spans="2:6" ht="15.75">
      <c r="B6028" s="188"/>
      <c r="C6028" s="188"/>
      <c r="D6028" s="203"/>
      <c r="E6028" s="203"/>
      <c r="F6028" s="203"/>
    </row>
    <row r="6029" spans="2:6" ht="15.75">
      <c r="B6029" s="188"/>
      <c r="C6029" s="188"/>
      <c r="D6029" s="203"/>
      <c r="E6029" s="203"/>
      <c r="F6029" s="203"/>
    </row>
    <row r="6030" spans="2:6" ht="15.75">
      <c r="B6030" s="188"/>
      <c r="C6030" s="188"/>
      <c r="D6030" s="203"/>
      <c r="E6030" s="203"/>
      <c r="F6030" s="203"/>
    </row>
    <row r="6031" spans="2:6" ht="15.75">
      <c r="B6031" s="188"/>
      <c r="C6031" s="188"/>
      <c r="D6031" s="203"/>
      <c r="E6031" s="203"/>
      <c r="F6031" s="203"/>
    </row>
    <row r="6032" spans="2:6" ht="15.75">
      <c r="B6032" s="188"/>
      <c r="C6032" s="188"/>
      <c r="D6032" s="203"/>
      <c r="E6032" s="203"/>
      <c r="F6032" s="203"/>
    </row>
    <row r="6033" spans="2:6" ht="15.75">
      <c r="B6033" s="188"/>
      <c r="C6033" s="188"/>
      <c r="D6033" s="203"/>
      <c r="E6033" s="203"/>
      <c r="F6033" s="203"/>
    </row>
    <row r="6034" spans="2:6" ht="15.75">
      <c r="B6034" s="188"/>
      <c r="C6034" s="188"/>
      <c r="D6034" s="203"/>
      <c r="E6034" s="203"/>
      <c r="F6034" s="203"/>
    </row>
    <row r="6035" spans="2:6" ht="15.75">
      <c r="B6035" s="188"/>
      <c r="C6035" s="188"/>
      <c r="D6035" s="203"/>
      <c r="E6035" s="203"/>
      <c r="F6035" s="203"/>
    </row>
    <row r="6036" spans="2:6" ht="15.75">
      <c r="B6036" s="188"/>
      <c r="C6036" s="188"/>
      <c r="D6036" s="203"/>
      <c r="E6036" s="203"/>
      <c r="F6036" s="203"/>
    </row>
    <row r="6037" spans="2:6" ht="15.75">
      <c r="B6037" s="188"/>
      <c r="C6037" s="188"/>
      <c r="D6037" s="203"/>
      <c r="E6037" s="203"/>
      <c r="F6037" s="203"/>
    </row>
    <row r="6038" spans="2:6" ht="15.75">
      <c r="B6038" s="188"/>
      <c r="C6038" s="188"/>
      <c r="D6038" s="203"/>
      <c r="E6038" s="203"/>
      <c r="F6038" s="203"/>
    </row>
    <row r="6039" spans="2:6" ht="15.75">
      <c r="B6039" s="188"/>
      <c r="C6039" s="188"/>
      <c r="D6039" s="203"/>
      <c r="E6039" s="203"/>
      <c r="F6039" s="203"/>
    </row>
    <row r="6040" spans="2:6" ht="15.75">
      <c r="B6040" s="188"/>
      <c r="C6040" s="188"/>
      <c r="D6040" s="203"/>
      <c r="E6040" s="203"/>
      <c r="F6040" s="203"/>
    </row>
    <row r="6041" spans="2:6" ht="15.75">
      <c r="B6041" s="188"/>
      <c r="C6041" s="188"/>
      <c r="D6041" s="203"/>
      <c r="E6041" s="203"/>
      <c r="F6041" s="203"/>
    </row>
    <row r="6042" spans="2:6" ht="15.75">
      <c r="B6042" s="188"/>
      <c r="C6042" s="188"/>
      <c r="D6042" s="203"/>
      <c r="E6042" s="203"/>
      <c r="F6042" s="203"/>
    </row>
    <row r="6043" spans="2:6" ht="15.75">
      <c r="B6043" s="188"/>
      <c r="C6043" s="188"/>
      <c r="D6043" s="203"/>
      <c r="E6043" s="203"/>
      <c r="F6043" s="203"/>
    </row>
    <row r="6044" spans="2:6" ht="15.75">
      <c r="B6044" s="188"/>
      <c r="C6044" s="188"/>
      <c r="D6044" s="203"/>
      <c r="E6044" s="203"/>
      <c r="F6044" s="203"/>
    </row>
    <row r="6045" spans="2:6" ht="15.75">
      <c r="B6045" s="188"/>
      <c r="C6045" s="188"/>
      <c r="D6045" s="203"/>
      <c r="E6045" s="203"/>
      <c r="F6045" s="203"/>
    </row>
    <row r="6046" spans="2:6" ht="15.75">
      <c r="B6046" s="188"/>
      <c r="C6046" s="188"/>
      <c r="D6046" s="203"/>
      <c r="E6046" s="203"/>
      <c r="F6046" s="203"/>
    </row>
    <row r="6047" spans="2:6" ht="15.75">
      <c r="B6047" s="188"/>
      <c r="C6047" s="188"/>
      <c r="D6047" s="203"/>
      <c r="E6047" s="203"/>
      <c r="F6047" s="203"/>
    </row>
    <row r="6048" spans="2:6" ht="15.75">
      <c r="B6048" s="188"/>
      <c r="C6048" s="188"/>
      <c r="D6048" s="203"/>
      <c r="E6048" s="203"/>
      <c r="F6048" s="203"/>
    </row>
    <row r="6049" spans="2:6" ht="15.75">
      <c r="B6049" s="188"/>
      <c r="C6049" s="188"/>
      <c r="D6049" s="203"/>
      <c r="E6049" s="203"/>
      <c r="F6049" s="203"/>
    </row>
    <row r="6050" spans="2:6" ht="15.75">
      <c r="B6050" s="188"/>
      <c r="C6050" s="188"/>
      <c r="D6050" s="203"/>
      <c r="E6050" s="203"/>
      <c r="F6050" s="203"/>
    </row>
    <row r="6051" spans="2:6" ht="15.75">
      <c r="B6051" s="188"/>
      <c r="C6051" s="188"/>
      <c r="D6051" s="203"/>
      <c r="E6051" s="203"/>
      <c r="F6051" s="203"/>
    </row>
    <row r="6052" spans="2:6" ht="15.75">
      <c r="B6052" s="188"/>
      <c r="C6052" s="188"/>
      <c r="D6052" s="203"/>
      <c r="E6052" s="203"/>
      <c r="F6052" s="203"/>
    </row>
    <row r="6053" spans="2:6" ht="15.75">
      <c r="B6053" s="188"/>
      <c r="C6053" s="188"/>
      <c r="D6053" s="203"/>
      <c r="E6053" s="203"/>
      <c r="F6053" s="203"/>
    </row>
    <row r="6054" spans="2:6" ht="15.75">
      <c r="B6054" s="188"/>
      <c r="C6054" s="188"/>
      <c r="D6054" s="203"/>
      <c r="E6054" s="203"/>
      <c r="F6054" s="203"/>
    </row>
    <row r="6055" spans="2:6" ht="15.75">
      <c r="B6055" s="188"/>
      <c r="C6055" s="188"/>
      <c r="D6055" s="203"/>
      <c r="E6055" s="203"/>
      <c r="F6055" s="203"/>
    </row>
    <row r="6056" spans="2:6" ht="15.75">
      <c r="B6056" s="188"/>
      <c r="C6056" s="188"/>
      <c r="D6056" s="203"/>
      <c r="E6056" s="203"/>
      <c r="F6056" s="203"/>
    </row>
    <row r="6057" spans="2:6" ht="15.75">
      <c r="B6057" s="188"/>
      <c r="C6057" s="188"/>
      <c r="D6057" s="203"/>
      <c r="E6057" s="203"/>
      <c r="F6057" s="203"/>
    </row>
    <row r="6058" spans="2:6" ht="15.75">
      <c r="B6058" s="188"/>
      <c r="C6058" s="188"/>
      <c r="D6058" s="203"/>
      <c r="E6058" s="203"/>
      <c r="F6058" s="203"/>
    </row>
    <row r="6059" spans="2:6" ht="15.75">
      <c r="B6059" s="188"/>
      <c r="C6059" s="188"/>
      <c r="D6059" s="203"/>
      <c r="E6059" s="203"/>
      <c r="F6059" s="203"/>
    </row>
    <row r="6060" spans="2:6" ht="15.75">
      <c r="B6060" s="188"/>
      <c r="C6060" s="188"/>
      <c r="D6060" s="203"/>
      <c r="E6060" s="203"/>
      <c r="F6060" s="203"/>
    </row>
    <row r="6061" spans="2:6" ht="15.75">
      <c r="B6061" s="188"/>
      <c r="C6061" s="188"/>
      <c r="D6061" s="203"/>
      <c r="E6061" s="203"/>
      <c r="F6061" s="203"/>
    </row>
    <row r="6062" spans="2:6" ht="15.75">
      <c r="B6062" s="188"/>
      <c r="C6062" s="188"/>
      <c r="D6062" s="203"/>
      <c r="E6062" s="203"/>
      <c r="F6062" s="203"/>
    </row>
    <row r="6063" spans="2:6" ht="15.75">
      <c r="B6063" s="188"/>
      <c r="C6063" s="188"/>
      <c r="D6063" s="203"/>
      <c r="E6063" s="203"/>
      <c r="F6063" s="203"/>
    </row>
    <row r="6064" spans="2:6" ht="15.75">
      <c r="B6064" s="188"/>
      <c r="C6064" s="188"/>
      <c r="D6064" s="203"/>
      <c r="E6064" s="203"/>
      <c r="F6064" s="203"/>
    </row>
    <row r="6065" spans="2:6" ht="15.75">
      <c r="B6065" s="188"/>
      <c r="C6065" s="188"/>
      <c r="D6065" s="203"/>
      <c r="E6065" s="203"/>
      <c r="F6065" s="203"/>
    </row>
    <row r="6066" spans="2:6" ht="15.75">
      <c r="B6066" s="188"/>
      <c r="C6066" s="188"/>
      <c r="D6066" s="203"/>
      <c r="E6066" s="203"/>
      <c r="F6066" s="203"/>
    </row>
    <row r="6067" spans="2:6" ht="15.75">
      <c r="B6067" s="188"/>
      <c r="C6067" s="188"/>
      <c r="D6067" s="203"/>
      <c r="E6067" s="203"/>
      <c r="F6067" s="203"/>
    </row>
    <row r="6068" spans="2:6" ht="15.75">
      <c r="B6068" s="188"/>
      <c r="C6068" s="188"/>
      <c r="D6068" s="203"/>
      <c r="E6068" s="203"/>
      <c r="F6068" s="203"/>
    </row>
    <row r="6069" spans="2:6" ht="15.75">
      <c r="B6069" s="188"/>
      <c r="C6069" s="188"/>
      <c r="D6069" s="203"/>
      <c r="E6069" s="203"/>
      <c r="F6069" s="203"/>
    </row>
    <row r="6070" spans="2:6" ht="15.75">
      <c r="B6070" s="188"/>
      <c r="C6070" s="188"/>
      <c r="D6070" s="203"/>
      <c r="E6070" s="203"/>
      <c r="F6070" s="203"/>
    </row>
    <row r="6071" spans="2:6" ht="15.75">
      <c r="B6071" s="188"/>
      <c r="C6071" s="188"/>
      <c r="D6071" s="203"/>
      <c r="E6071" s="203"/>
      <c r="F6071" s="203"/>
    </row>
    <row r="6072" spans="2:6" ht="15.75">
      <c r="B6072" s="188"/>
      <c r="C6072" s="188"/>
      <c r="D6072" s="203"/>
      <c r="E6072" s="203"/>
      <c r="F6072" s="203"/>
    </row>
    <row r="6073" spans="2:6" ht="15.75">
      <c r="B6073" s="188"/>
      <c r="C6073" s="188"/>
      <c r="D6073" s="203"/>
      <c r="E6073" s="203"/>
      <c r="F6073" s="203"/>
    </row>
    <row r="6074" spans="2:6" ht="15.75">
      <c r="B6074" s="188"/>
      <c r="C6074" s="188"/>
      <c r="D6074" s="203"/>
      <c r="E6074" s="203"/>
      <c r="F6074" s="203"/>
    </row>
    <row r="6075" spans="2:6" ht="15.75">
      <c r="B6075" s="188"/>
      <c r="C6075" s="188"/>
      <c r="D6075" s="203"/>
      <c r="E6075" s="203"/>
      <c r="F6075" s="203"/>
    </row>
    <row r="6076" spans="2:6" ht="15.75">
      <c r="B6076" s="188"/>
      <c r="C6076" s="188"/>
      <c r="D6076" s="203"/>
      <c r="E6076" s="203"/>
      <c r="F6076" s="203"/>
    </row>
    <row r="6077" spans="2:6" ht="15.75">
      <c r="B6077" s="188"/>
      <c r="C6077" s="188"/>
      <c r="D6077" s="203"/>
      <c r="E6077" s="203"/>
      <c r="F6077" s="203"/>
    </row>
    <row r="6078" spans="2:6" ht="15.75">
      <c r="B6078" s="188"/>
      <c r="C6078" s="188"/>
      <c r="D6078" s="203"/>
      <c r="E6078" s="203"/>
      <c r="F6078" s="203"/>
    </row>
    <row r="6079" spans="2:6" ht="15.75">
      <c r="B6079" s="188"/>
      <c r="C6079" s="188"/>
      <c r="D6079" s="203"/>
      <c r="E6079" s="203"/>
      <c r="F6079" s="203"/>
    </row>
    <row r="6080" spans="2:6" ht="15.75">
      <c r="B6080" s="188"/>
      <c r="C6080" s="188"/>
      <c r="D6080" s="203"/>
      <c r="E6080" s="203"/>
      <c r="F6080" s="203"/>
    </row>
    <row r="6081" spans="2:6" ht="15.75">
      <c r="B6081" s="188"/>
      <c r="C6081" s="188"/>
      <c r="D6081" s="203"/>
      <c r="E6081" s="203"/>
      <c r="F6081" s="203"/>
    </row>
    <row r="6082" spans="2:6" ht="15.75">
      <c r="B6082" s="188"/>
      <c r="C6082" s="188"/>
      <c r="D6082" s="203"/>
      <c r="E6082" s="203"/>
      <c r="F6082" s="203"/>
    </row>
    <row r="6083" spans="2:6" ht="15.75">
      <c r="B6083" s="188"/>
      <c r="C6083" s="188"/>
      <c r="D6083" s="203"/>
      <c r="E6083" s="203"/>
      <c r="F6083" s="203"/>
    </row>
    <row r="6084" spans="2:6" ht="15.75">
      <c r="B6084" s="188"/>
      <c r="C6084" s="188"/>
      <c r="D6084" s="203"/>
      <c r="E6084" s="203"/>
      <c r="F6084" s="203"/>
    </row>
    <row r="6085" spans="2:6" ht="15.75">
      <c r="B6085" s="188"/>
      <c r="C6085" s="188"/>
      <c r="D6085" s="203"/>
      <c r="E6085" s="203"/>
      <c r="F6085" s="203"/>
    </row>
    <row r="6086" spans="2:6" ht="15.75">
      <c r="B6086" s="188"/>
      <c r="C6086" s="188"/>
      <c r="D6086" s="203"/>
      <c r="E6086" s="203"/>
      <c r="F6086" s="203"/>
    </row>
    <row r="6087" spans="2:6" ht="15.75">
      <c r="B6087" s="188"/>
      <c r="C6087" s="188"/>
      <c r="D6087" s="203"/>
      <c r="E6087" s="203"/>
      <c r="F6087" s="203"/>
    </row>
    <row r="6088" spans="2:6" ht="15.75">
      <c r="B6088" s="188"/>
      <c r="C6088" s="188"/>
      <c r="D6088" s="203"/>
      <c r="E6088" s="203"/>
      <c r="F6088" s="203"/>
    </row>
    <row r="6089" spans="2:6" ht="15.75">
      <c r="B6089" s="188"/>
      <c r="C6089" s="188"/>
      <c r="D6089" s="203"/>
      <c r="E6089" s="203"/>
      <c r="F6089" s="203"/>
    </row>
    <row r="6090" spans="2:6" ht="15.75">
      <c r="B6090" s="188"/>
      <c r="C6090" s="188"/>
      <c r="D6090" s="203"/>
      <c r="E6090" s="203"/>
      <c r="F6090" s="203"/>
    </row>
    <row r="6091" spans="2:6" ht="15.75">
      <c r="B6091" s="188"/>
      <c r="C6091" s="188"/>
      <c r="D6091" s="203"/>
      <c r="E6091" s="203"/>
      <c r="F6091" s="203"/>
    </row>
    <row r="6092" spans="2:6" ht="15.75">
      <c r="B6092" s="188"/>
      <c r="C6092" s="188"/>
      <c r="D6092" s="203"/>
      <c r="E6092" s="203"/>
      <c r="F6092" s="203"/>
    </row>
    <row r="6093" spans="2:6" ht="15.75">
      <c r="B6093" s="188"/>
      <c r="C6093" s="188"/>
      <c r="D6093" s="203"/>
      <c r="E6093" s="203"/>
      <c r="F6093" s="203"/>
    </row>
    <row r="6094" spans="2:6" ht="15.75">
      <c r="B6094" s="188"/>
      <c r="C6094" s="188"/>
      <c r="D6094" s="203"/>
      <c r="E6094" s="203"/>
      <c r="F6094" s="203"/>
    </row>
    <row r="6095" spans="2:6" ht="15.75">
      <c r="B6095" s="188"/>
      <c r="C6095" s="188"/>
      <c r="D6095" s="203"/>
      <c r="E6095" s="203"/>
      <c r="F6095" s="203"/>
    </row>
    <row r="6096" spans="2:6" ht="15.75">
      <c r="B6096" s="188"/>
      <c r="C6096" s="188"/>
      <c r="D6096" s="203"/>
      <c r="E6096" s="203"/>
      <c r="F6096" s="203"/>
    </row>
    <row r="6097" spans="2:6" ht="15.75">
      <c r="B6097" s="188"/>
      <c r="C6097" s="188"/>
      <c r="D6097" s="203"/>
      <c r="E6097" s="203"/>
      <c r="F6097" s="203"/>
    </row>
    <row r="6098" spans="2:6" ht="15.75">
      <c r="B6098" s="188"/>
      <c r="C6098" s="188"/>
      <c r="D6098" s="203"/>
      <c r="E6098" s="203"/>
      <c r="F6098" s="203"/>
    </row>
    <row r="6099" spans="2:6" ht="15.75">
      <c r="B6099" s="188"/>
      <c r="C6099" s="188"/>
      <c r="D6099" s="203"/>
      <c r="E6099" s="203"/>
      <c r="F6099" s="203"/>
    </row>
    <row r="6100" spans="2:6" ht="15.75">
      <c r="B6100" s="188"/>
      <c r="C6100" s="188"/>
      <c r="D6100" s="203"/>
      <c r="E6100" s="203"/>
      <c r="F6100" s="203"/>
    </row>
    <row r="6101" spans="2:6" ht="15.75">
      <c r="B6101" s="188"/>
      <c r="C6101" s="188"/>
      <c r="D6101" s="203"/>
      <c r="E6101" s="203"/>
      <c r="F6101" s="203"/>
    </row>
    <row r="6102" spans="2:6" ht="15.75">
      <c r="B6102" s="188"/>
      <c r="C6102" s="188"/>
      <c r="D6102" s="203"/>
      <c r="E6102" s="203"/>
      <c r="F6102" s="203"/>
    </row>
    <row r="6103" spans="2:6" ht="15.75">
      <c r="B6103" s="188"/>
      <c r="C6103" s="188"/>
      <c r="D6103" s="203"/>
      <c r="E6103" s="203"/>
      <c r="F6103" s="203"/>
    </row>
    <row r="6104" spans="2:6" ht="15.75">
      <c r="B6104" s="188"/>
      <c r="C6104" s="188"/>
      <c r="D6104" s="203"/>
      <c r="E6104" s="203"/>
      <c r="F6104" s="203"/>
    </row>
    <row r="6105" spans="2:6" ht="15.75">
      <c r="B6105" s="188"/>
      <c r="C6105" s="188"/>
      <c r="D6105" s="203"/>
      <c r="E6105" s="203"/>
      <c r="F6105" s="203"/>
    </row>
    <row r="6106" spans="2:6" ht="15.75">
      <c r="B6106" s="188"/>
      <c r="C6106" s="188"/>
      <c r="D6106" s="203"/>
      <c r="E6106" s="203"/>
      <c r="F6106" s="203"/>
    </row>
    <row r="6107" spans="2:6" ht="15.75">
      <c r="B6107" s="188"/>
      <c r="C6107" s="188"/>
      <c r="D6107" s="203"/>
      <c r="E6107" s="203"/>
      <c r="F6107" s="203"/>
    </row>
    <row r="6108" spans="2:6" ht="15.75">
      <c r="B6108" s="188"/>
      <c r="C6108" s="188"/>
      <c r="D6108" s="203"/>
      <c r="E6108" s="203"/>
      <c r="F6108" s="203"/>
    </row>
    <row r="6109" spans="2:6" ht="15.75">
      <c r="B6109" s="188"/>
      <c r="C6109" s="188"/>
      <c r="D6109" s="203"/>
      <c r="E6109" s="203"/>
      <c r="F6109" s="203"/>
    </row>
    <row r="6110" spans="2:6" ht="15.75">
      <c r="B6110" s="188"/>
      <c r="C6110" s="188"/>
      <c r="D6110" s="203"/>
      <c r="E6110" s="203"/>
      <c r="F6110" s="203"/>
    </row>
    <row r="6111" spans="2:6" ht="15.75">
      <c r="B6111" s="188"/>
      <c r="C6111" s="188"/>
      <c r="D6111" s="203"/>
      <c r="E6111" s="203"/>
      <c r="F6111" s="203"/>
    </row>
    <row r="6112" spans="2:6" ht="15.75">
      <c r="B6112" s="188"/>
      <c r="C6112" s="188"/>
      <c r="D6112" s="203"/>
      <c r="E6112" s="203"/>
      <c r="F6112" s="203"/>
    </row>
    <row r="6113" spans="2:6" ht="15.75">
      <c r="B6113" s="188"/>
      <c r="C6113" s="188"/>
      <c r="D6113" s="203"/>
      <c r="E6113" s="203"/>
      <c r="F6113" s="203"/>
    </row>
    <row r="6114" spans="2:6" ht="15.75">
      <c r="B6114" s="188"/>
      <c r="C6114" s="188"/>
      <c r="D6114" s="203"/>
      <c r="E6114" s="203"/>
      <c r="F6114" s="203"/>
    </row>
    <row r="6115" spans="2:6" ht="15.75">
      <c r="B6115" s="188"/>
      <c r="C6115" s="188"/>
      <c r="D6115" s="203"/>
      <c r="E6115" s="203"/>
      <c r="F6115" s="203"/>
    </row>
    <row r="6116" spans="2:6" ht="15.75">
      <c r="B6116" s="188"/>
      <c r="C6116" s="188"/>
      <c r="D6116" s="203"/>
      <c r="E6116" s="203"/>
      <c r="F6116" s="203"/>
    </row>
    <row r="6117" spans="2:6" ht="15.75">
      <c r="B6117" s="188"/>
      <c r="C6117" s="188"/>
      <c r="D6117" s="203"/>
      <c r="E6117" s="203"/>
      <c r="F6117" s="203"/>
    </row>
    <row r="6118" spans="2:6" ht="15.75">
      <c r="B6118" s="188"/>
      <c r="C6118" s="188"/>
      <c r="D6118" s="203"/>
      <c r="E6118" s="203"/>
      <c r="F6118" s="203"/>
    </row>
    <row r="6119" spans="2:6" ht="15.75">
      <c r="B6119" s="188"/>
      <c r="C6119" s="188"/>
      <c r="D6119" s="203"/>
      <c r="E6119" s="203"/>
      <c r="F6119" s="203"/>
    </row>
    <row r="6120" spans="2:6" ht="15.75">
      <c r="B6120" s="188"/>
      <c r="C6120" s="188"/>
      <c r="D6120" s="203"/>
      <c r="E6120" s="203"/>
      <c r="F6120" s="203"/>
    </row>
    <row r="6121" spans="2:6" ht="15.75">
      <c r="B6121" s="188"/>
      <c r="C6121" s="188"/>
      <c r="D6121" s="203"/>
      <c r="E6121" s="203"/>
      <c r="F6121" s="203"/>
    </row>
    <row r="6122" spans="2:6" ht="15.75">
      <c r="B6122" s="188"/>
      <c r="C6122" s="188"/>
      <c r="D6122" s="203"/>
      <c r="E6122" s="203"/>
      <c r="F6122" s="203"/>
    </row>
    <row r="6123" spans="2:6" ht="15.75">
      <c r="B6123" s="188"/>
      <c r="C6123" s="188"/>
      <c r="D6123" s="203"/>
      <c r="E6123" s="203"/>
      <c r="F6123" s="203"/>
    </row>
    <row r="6124" spans="2:6" ht="15.75">
      <c r="B6124" s="188"/>
      <c r="C6124" s="188"/>
      <c r="D6124" s="203"/>
      <c r="E6124" s="203"/>
      <c r="F6124" s="203"/>
    </row>
    <row r="6125" spans="2:6" ht="15.75">
      <c r="B6125" s="188"/>
      <c r="C6125" s="188"/>
      <c r="D6125" s="203"/>
      <c r="E6125" s="203"/>
      <c r="F6125" s="203"/>
    </row>
    <row r="6126" spans="2:6" ht="15.75">
      <c r="B6126" s="188"/>
      <c r="C6126" s="188"/>
      <c r="D6126" s="203"/>
      <c r="E6126" s="203"/>
      <c r="F6126" s="203"/>
    </row>
    <row r="6127" spans="2:6" ht="15.75">
      <c r="B6127" s="188"/>
      <c r="C6127" s="188"/>
      <c r="D6127" s="203"/>
      <c r="E6127" s="203"/>
      <c r="F6127" s="203"/>
    </row>
    <row r="6128" spans="2:6" ht="15.75">
      <c r="B6128" s="188"/>
      <c r="C6128" s="188"/>
      <c r="D6128" s="203"/>
      <c r="E6128" s="203"/>
      <c r="F6128" s="203"/>
    </row>
    <row r="6129" spans="2:6" ht="15.75">
      <c r="B6129" s="188"/>
      <c r="C6129" s="188"/>
      <c r="D6129" s="203"/>
      <c r="E6129" s="203"/>
      <c r="F6129" s="203"/>
    </row>
    <row r="6130" spans="2:6" ht="15.75">
      <c r="B6130" s="188"/>
      <c r="C6130" s="188"/>
      <c r="D6130" s="203"/>
      <c r="E6130" s="203"/>
      <c r="F6130" s="203"/>
    </row>
    <row r="6131" spans="2:6" ht="15.75">
      <c r="B6131" s="188"/>
      <c r="C6131" s="188"/>
      <c r="D6131" s="203"/>
      <c r="E6131" s="203"/>
      <c r="F6131" s="203"/>
    </row>
    <row r="6132" spans="2:6" ht="15.75">
      <c r="B6132" s="188"/>
      <c r="C6132" s="188"/>
      <c r="D6132" s="203"/>
      <c r="E6132" s="203"/>
      <c r="F6132" s="203"/>
    </row>
    <row r="6133" spans="2:6" ht="15.75">
      <c r="B6133" s="188"/>
      <c r="C6133" s="188"/>
      <c r="D6133" s="203"/>
      <c r="E6133" s="203"/>
      <c r="F6133" s="203"/>
    </row>
    <row r="6134" spans="2:6" ht="15.75">
      <c r="B6134" s="188"/>
      <c r="C6134" s="188"/>
      <c r="D6134" s="203"/>
      <c r="E6134" s="203"/>
      <c r="F6134" s="203"/>
    </row>
    <row r="6135" spans="2:6" ht="15.75">
      <c r="B6135" s="188"/>
      <c r="C6135" s="188"/>
      <c r="D6135" s="203"/>
      <c r="E6135" s="203"/>
      <c r="F6135" s="203"/>
    </row>
    <row r="6136" spans="2:6" ht="15.75">
      <c r="B6136" s="188"/>
      <c r="C6136" s="188"/>
      <c r="D6136" s="203"/>
      <c r="E6136" s="203"/>
      <c r="F6136" s="203"/>
    </row>
    <row r="6137" spans="2:6" ht="15.75">
      <c r="B6137" s="188"/>
      <c r="C6137" s="188"/>
      <c r="D6137" s="203"/>
      <c r="E6137" s="203"/>
      <c r="F6137" s="203"/>
    </row>
    <row r="6138" spans="2:6" ht="15.75">
      <c r="B6138" s="188"/>
      <c r="C6138" s="188"/>
      <c r="D6138" s="203"/>
      <c r="E6138" s="203"/>
      <c r="F6138" s="203"/>
    </row>
    <row r="6139" spans="2:6" ht="15.75">
      <c r="B6139" s="188"/>
      <c r="C6139" s="188"/>
      <c r="D6139" s="203"/>
      <c r="E6139" s="203"/>
      <c r="F6139" s="203"/>
    </row>
    <row r="6140" spans="2:6" ht="15.75">
      <c r="B6140" s="188"/>
      <c r="C6140" s="188"/>
      <c r="D6140" s="203"/>
      <c r="E6140" s="203"/>
      <c r="F6140" s="203"/>
    </row>
    <row r="6141" spans="2:6" ht="15.75">
      <c r="B6141" s="188"/>
      <c r="C6141" s="188"/>
      <c r="D6141" s="203"/>
      <c r="E6141" s="203"/>
      <c r="F6141" s="203"/>
    </row>
    <row r="6142" spans="2:6" ht="15.75">
      <c r="B6142" s="188"/>
      <c r="C6142" s="188"/>
      <c r="D6142" s="203"/>
      <c r="E6142" s="203"/>
      <c r="F6142" s="203"/>
    </row>
    <row r="6143" spans="2:6" ht="15.75">
      <c r="B6143" s="188"/>
      <c r="C6143" s="188"/>
      <c r="D6143" s="203"/>
      <c r="E6143" s="203"/>
      <c r="F6143" s="203"/>
    </row>
    <row r="6144" spans="2:6" ht="15.75">
      <c r="B6144" s="188"/>
      <c r="C6144" s="188"/>
      <c r="D6144" s="203"/>
      <c r="E6144" s="203"/>
      <c r="F6144" s="203"/>
    </row>
    <row r="6145" spans="2:6" ht="15.75">
      <c r="B6145" s="188"/>
      <c r="C6145" s="188"/>
      <c r="D6145" s="203"/>
      <c r="E6145" s="203"/>
      <c r="F6145" s="203"/>
    </row>
    <row r="6146" spans="2:6" ht="15.75">
      <c r="B6146" s="188"/>
      <c r="C6146" s="188"/>
      <c r="D6146" s="203"/>
      <c r="E6146" s="203"/>
      <c r="F6146" s="203"/>
    </row>
    <row r="6147" spans="2:6" ht="15.75">
      <c r="B6147" s="188"/>
      <c r="C6147" s="188"/>
      <c r="D6147" s="203"/>
      <c r="E6147" s="203"/>
      <c r="F6147" s="203"/>
    </row>
    <row r="6148" spans="2:6" ht="15.75">
      <c r="B6148" s="188"/>
      <c r="C6148" s="188"/>
      <c r="D6148" s="203"/>
      <c r="E6148" s="203"/>
      <c r="F6148" s="203"/>
    </row>
    <row r="6149" spans="2:6" ht="15.75">
      <c r="B6149" s="188"/>
      <c r="C6149" s="188"/>
      <c r="D6149" s="203"/>
      <c r="E6149" s="203"/>
      <c r="F6149" s="203"/>
    </row>
    <row r="6150" spans="2:6" ht="15.75">
      <c r="B6150" s="188"/>
      <c r="C6150" s="188"/>
      <c r="D6150" s="203"/>
      <c r="E6150" s="203"/>
      <c r="F6150" s="203"/>
    </row>
    <row r="6151" spans="2:6" ht="15.75">
      <c r="B6151" s="188"/>
      <c r="C6151" s="188"/>
      <c r="D6151" s="203"/>
      <c r="E6151" s="203"/>
      <c r="F6151" s="203"/>
    </row>
    <row r="6152" spans="2:6" ht="15.75">
      <c r="B6152" s="188"/>
      <c r="C6152" s="188"/>
      <c r="D6152" s="203"/>
      <c r="E6152" s="203"/>
      <c r="F6152" s="203"/>
    </row>
    <row r="6153" spans="2:6" ht="15.75">
      <c r="B6153" s="188"/>
      <c r="C6153" s="188"/>
      <c r="D6153" s="203"/>
      <c r="E6153" s="203"/>
      <c r="F6153" s="203"/>
    </row>
    <row r="6154" spans="2:6" ht="15.75">
      <c r="B6154" s="188"/>
      <c r="C6154" s="188"/>
      <c r="D6154" s="203"/>
      <c r="E6154" s="203"/>
      <c r="F6154" s="203"/>
    </row>
    <row r="6155" spans="2:6" ht="15.75">
      <c r="B6155" s="188"/>
      <c r="C6155" s="188"/>
      <c r="D6155" s="203"/>
      <c r="E6155" s="203"/>
      <c r="F6155" s="203"/>
    </row>
    <row r="6156" spans="2:6" ht="15.75">
      <c r="B6156" s="188"/>
      <c r="C6156" s="188"/>
      <c r="D6156" s="203"/>
      <c r="E6156" s="203"/>
      <c r="F6156" s="203"/>
    </row>
    <row r="6157" spans="2:6" ht="15.75">
      <c r="B6157" s="188"/>
      <c r="C6157" s="188"/>
      <c r="D6157" s="203"/>
      <c r="E6157" s="203"/>
      <c r="F6157" s="203"/>
    </row>
    <row r="6158" spans="2:6" ht="15.75">
      <c r="B6158" s="188"/>
      <c r="C6158" s="188"/>
      <c r="D6158" s="203"/>
      <c r="E6158" s="203"/>
      <c r="F6158" s="203"/>
    </row>
    <row r="6159" spans="2:6" ht="15.75">
      <c r="B6159" s="188"/>
      <c r="C6159" s="188"/>
      <c r="D6159" s="203"/>
      <c r="E6159" s="203"/>
      <c r="F6159" s="203"/>
    </row>
    <row r="6160" spans="2:6" ht="15.75">
      <c r="B6160" s="188"/>
      <c r="C6160" s="188"/>
      <c r="D6160" s="203"/>
      <c r="E6160" s="203"/>
      <c r="F6160" s="203"/>
    </row>
    <row r="6161" spans="2:6" ht="15.75">
      <c r="B6161" s="188"/>
      <c r="C6161" s="188"/>
      <c r="D6161" s="203"/>
      <c r="E6161" s="203"/>
      <c r="F6161" s="203"/>
    </row>
    <row r="6162" spans="2:6" ht="15.75">
      <c r="B6162" s="188"/>
      <c r="C6162" s="188"/>
      <c r="D6162" s="203"/>
      <c r="E6162" s="203"/>
      <c r="F6162" s="203"/>
    </row>
    <row r="6163" spans="2:6" ht="15.75">
      <c r="B6163" s="188"/>
      <c r="C6163" s="188"/>
      <c r="D6163" s="203"/>
      <c r="E6163" s="203"/>
      <c r="F6163" s="203"/>
    </row>
    <row r="6164" spans="2:6" ht="15.75">
      <c r="B6164" s="188"/>
      <c r="C6164" s="188"/>
      <c r="D6164" s="203"/>
      <c r="E6164" s="203"/>
      <c r="F6164" s="203"/>
    </row>
    <row r="6165" spans="2:6" ht="15.75">
      <c r="B6165" s="188"/>
      <c r="C6165" s="188"/>
      <c r="D6165" s="203"/>
      <c r="E6165" s="203"/>
      <c r="F6165" s="203"/>
    </row>
    <row r="6166" spans="2:6" ht="15.75">
      <c r="B6166" s="188"/>
      <c r="C6166" s="188"/>
      <c r="D6166" s="203"/>
      <c r="E6166" s="203"/>
      <c r="F6166" s="203"/>
    </row>
    <row r="6167" spans="2:6" ht="15.75">
      <c r="B6167" s="188"/>
      <c r="C6167" s="188"/>
      <c r="D6167" s="203"/>
      <c r="E6167" s="203"/>
      <c r="F6167" s="203"/>
    </row>
    <row r="6168" spans="2:6" ht="15.75">
      <c r="B6168" s="188"/>
      <c r="C6168" s="188"/>
      <c r="D6168" s="203"/>
      <c r="E6168" s="203"/>
      <c r="F6168" s="203"/>
    </row>
    <row r="6169" spans="2:6" ht="15.75">
      <c r="B6169" s="188"/>
      <c r="C6169" s="188"/>
      <c r="D6169" s="203"/>
      <c r="E6169" s="203"/>
      <c r="F6169" s="203"/>
    </row>
    <row r="6170" spans="2:6" ht="15.75">
      <c r="B6170" s="188"/>
      <c r="C6170" s="188"/>
      <c r="D6170" s="203"/>
      <c r="E6170" s="203"/>
      <c r="F6170" s="203"/>
    </row>
    <row r="6171" spans="2:6" ht="15.75">
      <c r="B6171" s="188"/>
      <c r="C6171" s="188"/>
      <c r="D6171" s="203"/>
      <c r="E6171" s="203"/>
      <c r="F6171" s="203"/>
    </row>
    <row r="6172" spans="2:6" ht="15.75">
      <c r="B6172" s="188"/>
      <c r="C6172" s="188"/>
      <c r="D6172" s="203"/>
      <c r="E6172" s="203"/>
      <c r="F6172" s="203"/>
    </row>
    <row r="6173" spans="2:6" ht="15.75">
      <c r="B6173" s="188"/>
      <c r="C6173" s="188"/>
      <c r="D6173" s="203"/>
      <c r="E6173" s="203"/>
      <c r="F6173" s="203"/>
    </row>
    <row r="6174" spans="2:6" ht="15.75">
      <c r="B6174" s="188"/>
      <c r="C6174" s="188"/>
      <c r="D6174" s="203"/>
      <c r="E6174" s="203"/>
      <c r="F6174" s="203"/>
    </row>
    <row r="6175" spans="2:6" ht="15.75">
      <c r="B6175" s="188"/>
      <c r="C6175" s="188"/>
      <c r="D6175" s="203"/>
      <c r="E6175" s="203"/>
      <c r="F6175" s="203"/>
    </row>
    <row r="6176" spans="2:6" ht="15.75">
      <c r="B6176" s="188"/>
      <c r="C6176" s="188"/>
      <c r="D6176" s="203"/>
      <c r="E6176" s="203"/>
      <c r="F6176" s="203"/>
    </row>
    <row r="6177" spans="2:6" ht="15.75">
      <c r="B6177" s="188"/>
      <c r="C6177" s="188"/>
      <c r="D6177" s="203"/>
      <c r="E6177" s="203"/>
      <c r="F6177" s="203"/>
    </row>
    <row r="6178" spans="2:6" ht="15.75">
      <c r="B6178" s="188"/>
      <c r="C6178" s="188"/>
      <c r="D6178" s="203"/>
      <c r="E6178" s="203"/>
      <c r="F6178" s="203"/>
    </row>
    <row r="6179" spans="2:6" ht="15.75">
      <c r="B6179" s="188"/>
      <c r="C6179" s="188"/>
      <c r="D6179" s="203"/>
      <c r="E6179" s="203"/>
      <c r="F6179" s="203"/>
    </row>
    <row r="6180" spans="2:6" ht="15.75">
      <c r="B6180" s="188"/>
      <c r="C6180" s="188"/>
      <c r="D6180" s="203"/>
      <c r="E6180" s="203"/>
      <c r="F6180" s="203"/>
    </row>
    <row r="6181" spans="2:6" ht="15.75">
      <c r="B6181" s="188"/>
      <c r="C6181" s="188"/>
      <c r="D6181" s="203"/>
      <c r="E6181" s="203"/>
      <c r="F6181" s="203"/>
    </row>
    <row r="6182" spans="2:6" ht="15.75">
      <c r="B6182" s="188"/>
      <c r="C6182" s="188"/>
      <c r="D6182" s="203"/>
      <c r="E6182" s="203"/>
      <c r="F6182" s="203"/>
    </row>
    <row r="6183" spans="2:6" ht="15.75">
      <c r="B6183" s="188"/>
      <c r="C6183" s="188"/>
      <c r="D6183" s="203"/>
      <c r="E6183" s="203"/>
      <c r="F6183" s="203"/>
    </row>
    <row r="6184" spans="2:6" ht="15.75">
      <c r="B6184" s="188"/>
      <c r="C6184" s="188"/>
      <c r="D6184" s="203"/>
      <c r="E6184" s="203"/>
      <c r="F6184" s="203"/>
    </row>
    <row r="6185" spans="2:6" ht="15.75">
      <c r="B6185" s="188"/>
      <c r="C6185" s="188"/>
      <c r="D6185" s="203"/>
      <c r="E6185" s="203"/>
      <c r="F6185" s="203"/>
    </row>
    <row r="6186" spans="2:6" ht="15.75">
      <c r="B6186" s="188"/>
      <c r="C6186" s="188"/>
      <c r="D6186" s="203"/>
      <c r="E6186" s="203"/>
      <c r="F6186" s="203"/>
    </row>
    <row r="6187" spans="2:6" ht="15.75">
      <c r="B6187" s="188"/>
      <c r="C6187" s="188"/>
      <c r="D6187" s="203"/>
      <c r="E6187" s="203"/>
      <c r="F6187" s="203"/>
    </row>
    <row r="6188" spans="2:6" ht="15.75">
      <c r="B6188" s="188"/>
      <c r="C6188" s="188"/>
      <c r="D6188" s="203"/>
      <c r="E6188" s="203"/>
      <c r="F6188" s="203"/>
    </row>
    <row r="6189" spans="2:6" ht="15.75">
      <c r="B6189" s="188"/>
      <c r="C6189" s="188"/>
      <c r="D6189" s="203"/>
      <c r="E6189" s="203"/>
      <c r="F6189" s="203"/>
    </row>
    <row r="6190" spans="2:6" ht="15.75">
      <c r="B6190" s="188"/>
      <c r="C6190" s="188"/>
      <c r="D6190" s="203"/>
      <c r="E6190" s="203"/>
      <c r="F6190" s="203"/>
    </row>
    <row r="6191" spans="2:6" ht="15.75">
      <c r="B6191" s="188"/>
      <c r="C6191" s="188"/>
      <c r="D6191" s="203"/>
      <c r="E6191" s="203"/>
      <c r="F6191" s="203"/>
    </row>
    <row r="6192" spans="2:6" ht="15.75">
      <c r="B6192" s="188"/>
      <c r="C6192" s="188"/>
      <c r="D6192" s="203"/>
      <c r="E6192" s="203"/>
      <c r="F6192" s="203"/>
    </row>
    <row r="6193" spans="2:6" ht="15.75">
      <c r="B6193" s="188"/>
      <c r="C6193" s="188"/>
      <c r="D6193" s="203"/>
      <c r="E6193" s="203"/>
      <c r="F6193" s="203"/>
    </row>
    <row r="6194" spans="2:6" ht="15.75">
      <c r="B6194" s="188"/>
      <c r="C6194" s="188"/>
      <c r="D6194" s="203"/>
      <c r="E6194" s="203"/>
      <c r="F6194" s="203"/>
    </row>
    <row r="6195" spans="2:6" ht="15.75">
      <c r="B6195" s="188"/>
      <c r="C6195" s="188"/>
      <c r="D6195" s="203"/>
      <c r="E6195" s="203"/>
      <c r="F6195" s="203"/>
    </row>
    <row r="6196" spans="2:6" ht="15.75">
      <c r="B6196" s="188"/>
      <c r="C6196" s="188"/>
      <c r="D6196" s="203"/>
      <c r="E6196" s="203"/>
      <c r="F6196" s="203"/>
    </row>
    <row r="6197" spans="2:6" ht="15.75">
      <c r="B6197" s="188"/>
      <c r="C6197" s="188"/>
      <c r="D6197" s="203"/>
      <c r="E6197" s="203"/>
      <c r="F6197" s="203"/>
    </row>
    <row r="6198" spans="2:6" ht="15.75">
      <c r="B6198" s="188"/>
      <c r="C6198" s="188"/>
      <c r="D6198" s="203"/>
      <c r="E6198" s="203"/>
      <c r="F6198" s="203"/>
    </row>
    <row r="6199" spans="2:6" ht="15.75">
      <c r="B6199" s="188"/>
      <c r="C6199" s="188"/>
      <c r="D6199" s="203"/>
      <c r="E6199" s="203"/>
      <c r="F6199" s="203"/>
    </row>
    <row r="6200" spans="2:6" ht="15.75">
      <c r="B6200" s="188"/>
      <c r="C6200" s="188"/>
      <c r="D6200" s="203"/>
      <c r="E6200" s="203"/>
      <c r="F6200" s="203"/>
    </row>
    <row r="6201" spans="2:6" ht="15.75">
      <c r="B6201" s="188"/>
      <c r="C6201" s="188"/>
      <c r="D6201" s="203"/>
      <c r="E6201" s="203"/>
      <c r="F6201" s="203"/>
    </row>
    <row r="6202" spans="2:6" ht="15.75">
      <c r="B6202" s="188"/>
      <c r="C6202" s="188"/>
      <c r="D6202" s="203"/>
      <c r="E6202" s="203"/>
      <c r="F6202" s="203"/>
    </row>
    <row r="6203" spans="2:6" ht="15.75">
      <c r="B6203" s="188"/>
      <c r="C6203" s="188"/>
      <c r="D6203" s="203"/>
      <c r="E6203" s="203"/>
      <c r="F6203" s="203"/>
    </row>
    <row r="6204" spans="2:6" ht="15.75">
      <c r="B6204" s="188"/>
      <c r="C6204" s="188"/>
      <c r="D6204" s="203"/>
      <c r="E6204" s="203"/>
      <c r="F6204" s="203"/>
    </row>
    <row r="6205" spans="2:6" ht="15.75">
      <c r="B6205" s="188"/>
      <c r="C6205" s="188"/>
      <c r="D6205" s="203"/>
      <c r="E6205" s="203"/>
      <c r="F6205" s="203"/>
    </row>
    <row r="6206" spans="2:6" ht="15.75">
      <c r="B6206" s="188"/>
      <c r="C6206" s="188"/>
      <c r="D6206" s="203"/>
      <c r="E6206" s="203"/>
      <c r="F6206" s="203"/>
    </row>
    <row r="6207" spans="2:6" ht="15.75">
      <c r="B6207" s="188"/>
      <c r="C6207" s="188"/>
      <c r="D6207" s="203"/>
      <c r="E6207" s="203"/>
      <c r="F6207" s="203"/>
    </row>
    <row r="6208" spans="2:6" ht="15.75">
      <c r="B6208" s="188"/>
      <c r="C6208" s="188"/>
      <c r="D6208" s="203"/>
      <c r="E6208" s="203"/>
      <c r="F6208" s="203"/>
    </row>
    <row r="6209" spans="2:6" ht="15.75">
      <c r="B6209" s="188"/>
      <c r="C6209" s="188"/>
      <c r="D6209" s="203"/>
      <c r="E6209" s="203"/>
      <c r="F6209" s="203"/>
    </row>
    <row r="6210" spans="2:6" ht="15.75">
      <c r="B6210" s="188"/>
      <c r="C6210" s="188"/>
      <c r="D6210" s="203"/>
      <c r="E6210" s="203"/>
      <c r="F6210" s="203"/>
    </row>
    <row r="6211" spans="2:6" ht="15.75">
      <c r="B6211" s="188"/>
      <c r="C6211" s="188"/>
      <c r="D6211" s="203"/>
      <c r="E6211" s="203"/>
      <c r="F6211" s="203"/>
    </row>
    <row r="6212" spans="2:6" ht="15.75">
      <c r="B6212" s="188"/>
      <c r="C6212" s="188"/>
      <c r="D6212" s="203"/>
      <c r="E6212" s="203"/>
      <c r="F6212" s="203"/>
    </row>
    <row r="6213" spans="2:6" ht="15.75">
      <c r="B6213" s="188"/>
      <c r="C6213" s="188"/>
      <c r="D6213" s="203"/>
      <c r="E6213" s="203"/>
      <c r="F6213" s="203"/>
    </row>
    <row r="6214" spans="2:6" ht="15.75">
      <c r="B6214" s="188"/>
      <c r="C6214" s="188"/>
      <c r="D6214" s="203"/>
      <c r="E6214" s="203"/>
      <c r="F6214" s="203"/>
    </row>
    <row r="6215" spans="2:6" ht="15.75">
      <c r="B6215" s="188"/>
      <c r="C6215" s="188"/>
      <c r="D6215" s="203"/>
      <c r="E6215" s="203"/>
      <c r="F6215" s="203"/>
    </row>
    <row r="6216" spans="2:6" ht="15.75">
      <c r="B6216" s="188"/>
      <c r="C6216" s="188"/>
      <c r="D6216" s="203"/>
      <c r="E6216" s="203"/>
      <c r="F6216" s="203"/>
    </row>
    <row r="6217" spans="2:6" ht="15.75">
      <c r="B6217" s="188"/>
      <c r="C6217" s="188"/>
      <c r="D6217" s="203"/>
      <c r="E6217" s="203"/>
      <c r="F6217" s="203"/>
    </row>
    <row r="6218" spans="2:6" ht="15.75">
      <c r="B6218" s="188"/>
      <c r="C6218" s="188"/>
      <c r="D6218" s="203"/>
      <c r="E6218" s="203"/>
      <c r="F6218" s="203"/>
    </row>
    <row r="6219" spans="2:6" ht="15.75">
      <c r="B6219" s="188"/>
      <c r="C6219" s="188"/>
      <c r="D6219" s="203"/>
      <c r="E6219" s="203"/>
      <c r="F6219" s="203"/>
    </row>
    <row r="6220" spans="2:6" ht="15.75">
      <c r="B6220" s="188"/>
      <c r="C6220" s="188"/>
      <c r="D6220" s="203"/>
      <c r="E6220" s="203"/>
      <c r="F6220" s="203"/>
    </row>
    <row r="6221" spans="2:6" ht="15.75">
      <c r="B6221" s="188"/>
      <c r="C6221" s="188"/>
      <c r="D6221" s="203"/>
      <c r="E6221" s="203"/>
      <c r="F6221" s="203"/>
    </row>
    <row r="6222" spans="2:6" ht="15.75">
      <c r="B6222" s="188"/>
      <c r="C6222" s="188"/>
      <c r="D6222" s="203"/>
      <c r="E6222" s="203"/>
      <c r="F6222" s="203"/>
    </row>
    <row r="6223" spans="2:6" ht="15.75">
      <c r="B6223" s="188"/>
      <c r="C6223" s="188"/>
      <c r="D6223" s="203"/>
      <c r="E6223" s="203"/>
      <c r="F6223" s="203"/>
    </row>
    <row r="6224" spans="2:6" ht="15.75">
      <c r="B6224" s="188"/>
      <c r="C6224" s="188"/>
      <c r="D6224" s="203"/>
      <c r="E6224" s="203"/>
      <c r="F6224" s="203"/>
    </row>
    <row r="6225" spans="2:6" ht="15.75">
      <c r="B6225" s="188"/>
      <c r="C6225" s="188"/>
      <c r="D6225" s="203"/>
      <c r="E6225" s="203"/>
      <c r="F6225" s="203"/>
    </row>
    <row r="6226" spans="2:6" ht="15.75">
      <c r="B6226" s="188"/>
      <c r="C6226" s="188"/>
      <c r="D6226" s="203"/>
      <c r="E6226" s="203"/>
      <c r="F6226" s="203"/>
    </row>
    <row r="6227" spans="2:6" ht="15.75">
      <c r="B6227" s="188"/>
      <c r="C6227" s="188"/>
      <c r="D6227" s="203"/>
      <c r="E6227" s="203"/>
      <c r="F6227" s="203"/>
    </row>
    <row r="6228" spans="2:6" ht="15.75">
      <c r="B6228" s="188"/>
      <c r="C6228" s="188"/>
      <c r="D6228" s="203"/>
      <c r="E6228" s="203"/>
      <c r="F6228" s="203"/>
    </row>
    <row r="6229" spans="2:6" ht="15.75">
      <c r="B6229" s="188"/>
      <c r="C6229" s="188"/>
      <c r="D6229" s="203"/>
      <c r="E6229" s="203"/>
      <c r="F6229" s="203"/>
    </row>
    <row r="6230" spans="2:6" ht="15.75">
      <c r="B6230" s="188"/>
      <c r="C6230" s="188"/>
      <c r="D6230" s="203"/>
      <c r="E6230" s="203"/>
      <c r="F6230" s="203"/>
    </row>
    <row r="6231" spans="2:6" ht="15.75">
      <c r="B6231" s="188"/>
      <c r="C6231" s="188"/>
      <c r="D6231" s="203"/>
      <c r="E6231" s="203"/>
      <c r="F6231" s="203"/>
    </row>
    <row r="6232" spans="2:6" ht="15.75">
      <c r="B6232" s="188"/>
      <c r="C6232" s="188"/>
      <c r="D6232" s="203"/>
      <c r="E6232" s="203"/>
      <c r="F6232" s="203"/>
    </row>
    <row r="6233" spans="2:6" ht="15.75">
      <c r="B6233" s="188"/>
      <c r="C6233" s="188"/>
      <c r="D6233" s="203"/>
      <c r="E6233" s="203"/>
      <c r="F6233" s="203"/>
    </row>
    <row r="6234" spans="2:6" ht="15.75">
      <c r="B6234" s="188"/>
      <c r="C6234" s="188"/>
      <c r="D6234" s="203"/>
      <c r="E6234" s="203"/>
      <c r="F6234" s="203"/>
    </row>
    <row r="6235" spans="2:6" ht="15.75">
      <c r="B6235" s="188"/>
      <c r="C6235" s="188"/>
      <c r="D6235" s="203"/>
      <c r="E6235" s="203"/>
      <c r="F6235" s="203"/>
    </row>
    <row r="6236" spans="2:6" ht="15.75">
      <c r="B6236" s="188"/>
      <c r="C6236" s="188"/>
      <c r="D6236" s="203"/>
      <c r="E6236" s="203"/>
      <c r="F6236" s="203"/>
    </row>
    <row r="6237" spans="2:6" ht="15.75">
      <c r="B6237" s="188"/>
      <c r="C6237" s="188"/>
      <c r="D6237" s="203"/>
      <c r="E6237" s="203"/>
      <c r="F6237" s="203"/>
    </row>
    <row r="6238" spans="2:6" ht="15.75">
      <c r="B6238" s="188"/>
      <c r="C6238" s="188"/>
      <c r="D6238" s="203"/>
      <c r="E6238" s="203"/>
      <c r="F6238" s="203"/>
    </row>
    <row r="6239" spans="2:6" ht="15.75">
      <c r="B6239" s="188"/>
      <c r="C6239" s="188"/>
      <c r="D6239" s="203"/>
      <c r="E6239" s="203"/>
      <c r="F6239" s="203"/>
    </row>
    <row r="6240" spans="2:6" ht="15.75">
      <c r="B6240" s="188"/>
      <c r="C6240" s="188"/>
      <c r="D6240" s="203"/>
      <c r="E6240" s="203"/>
      <c r="F6240" s="203"/>
    </row>
    <row r="6241" spans="2:6" ht="15.75">
      <c r="B6241" s="188"/>
      <c r="C6241" s="188"/>
      <c r="D6241" s="203"/>
      <c r="E6241" s="203"/>
      <c r="F6241" s="203"/>
    </row>
    <row r="6242" spans="2:6" ht="15.75">
      <c r="B6242" s="188"/>
      <c r="C6242" s="188"/>
      <c r="D6242" s="203"/>
      <c r="E6242" s="203"/>
      <c r="F6242" s="203"/>
    </row>
    <row r="6243" spans="2:6" ht="15.75">
      <c r="B6243" s="188"/>
      <c r="C6243" s="188"/>
      <c r="D6243" s="203"/>
      <c r="E6243" s="203"/>
      <c r="F6243" s="203"/>
    </row>
    <row r="6244" spans="2:6" ht="15.75">
      <c r="B6244" s="188"/>
      <c r="C6244" s="188"/>
      <c r="D6244" s="203"/>
      <c r="E6244" s="203"/>
      <c r="F6244" s="203"/>
    </row>
    <row r="6245" spans="2:6" ht="15.75">
      <c r="B6245" s="188"/>
      <c r="C6245" s="188"/>
      <c r="D6245" s="203"/>
      <c r="E6245" s="203"/>
      <c r="F6245" s="203"/>
    </row>
    <row r="6246" spans="2:6" ht="15.75">
      <c r="B6246" s="188"/>
      <c r="C6246" s="188"/>
      <c r="D6246" s="203"/>
      <c r="E6246" s="203"/>
      <c r="F6246" s="203"/>
    </row>
    <row r="6247" spans="2:6" ht="15.75">
      <c r="B6247" s="188"/>
      <c r="C6247" s="188"/>
      <c r="D6247" s="203"/>
      <c r="E6247" s="203"/>
      <c r="F6247" s="203"/>
    </row>
    <row r="6248" spans="2:6" ht="15.75">
      <c r="B6248" s="188"/>
      <c r="C6248" s="188"/>
      <c r="D6248" s="203"/>
      <c r="E6248" s="203"/>
      <c r="F6248" s="203"/>
    </row>
    <row r="6249" spans="2:6" ht="15.75">
      <c r="B6249" s="188"/>
      <c r="C6249" s="188"/>
      <c r="D6249" s="203"/>
      <c r="E6249" s="203"/>
      <c r="F6249" s="203"/>
    </row>
    <row r="6250" spans="2:6" ht="15.75">
      <c r="B6250" s="188"/>
      <c r="C6250" s="188"/>
      <c r="D6250" s="203"/>
      <c r="E6250" s="203"/>
      <c r="F6250" s="203"/>
    </row>
    <row r="6251" spans="2:6" ht="15.75">
      <c r="B6251" s="188"/>
      <c r="C6251" s="188"/>
      <c r="D6251" s="203"/>
      <c r="E6251" s="203"/>
      <c r="F6251" s="203"/>
    </row>
    <row r="6252" spans="2:6" ht="15.75">
      <c r="B6252" s="188"/>
      <c r="C6252" s="188"/>
      <c r="D6252" s="203"/>
      <c r="E6252" s="203"/>
      <c r="F6252" s="203"/>
    </row>
    <row r="6253" spans="2:6" ht="15.75">
      <c r="B6253" s="188"/>
      <c r="C6253" s="188"/>
      <c r="D6253" s="203"/>
      <c r="E6253" s="203"/>
      <c r="F6253" s="203"/>
    </row>
    <row r="6254" spans="2:6" ht="15.75">
      <c r="B6254" s="188"/>
      <c r="C6254" s="188"/>
      <c r="D6254" s="203"/>
      <c r="E6254" s="203"/>
      <c r="F6254" s="203"/>
    </row>
    <row r="6255" spans="2:6" ht="15.75">
      <c r="B6255" s="188"/>
      <c r="C6255" s="188"/>
      <c r="D6255" s="203"/>
      <c r="E6255" s="203"/>
      <c r="F6255" s="203"/>
    </row>
    <row r="6256" spans="2:6" ht="15.75">
      <c r="B6256" s="188"/>
      <c r="C6256" s="188"/>
      <c r="D6256" s="203"/>
      <c r="E6256" s="203"/>
      <c r="F6256" s="203"/>
    </row>
    <row r="6257" spans="2:6" ht="15.75">
      <c r="B6257" s="188"/>
      <c r="C6257" s="188"/>
      <c r="D6257" s="203"/>
      <c r="E6257" s="203"/>
      <c r="F6257" s="203"/>
    </row>
    <row r="6258" spans="2:6" ht="15.75">
      <c r="B6258" s="188"/>
      <c r="C6258" s="188"/>
      <c r="D6258" s="203"/>
      <c r="E6258" s="203"/>
      <c r="F6258" s="203"/>
    </row>
    <row r="6259" spans="2:6" ht="15.75">
      <c r="B6259" s="188"/>
      <c r="C6259" s="188"/>
      <c r="D6259" s="203"/>
      <c r="E6259" s="203"/>
      <c r="F6259" s="203"/>
    </row>
    <row r="6260" spans="2:6" ht="15.75">
      <c r="B6260" s="188"/>
      <c r="C6260" s="188"/>
      <c r="D6260" s="203"/>
      <c r="E6260" s="203"/>
      <c r="F6260" s="203"/>
    </row>
    <row r="6261" spans="2:6" ht="15.75">
      <c r="B6261" s="188"/>
      <c r="C6261" s="188"/>
      <c r="D6261" s="203"/>
      <c r="E6261" s="203"/>
      <c r="F6261" s="203"/>
    </row>
    <row r="6262" spans="2:6" ht="15.75">
      <c r="B6262" s="188"/>
      <c r="C6262" s="188"/>
      <c r="D6262" s="203"/>
      <c r="E6262" s="203"/>
      <c r="F6262" s="203"/>
    </row>
    <row r="6263" spans="2:6" ht="15.75">
      <c r="B6263" s="188"/>
      <c r="C6263" s="188"/>
      <c r="D6263" s="203"/>
      <c r="E6263" s="203"/>
      <c r="F6263" s="203"/>
    </row>
    <row r="6264" spans="2:6" ht="15.75">
      <c r="B6264" s="188"/>
      <c r="C6264" s="188"/>
      <c r="D6264" s="203"/>
      <c r="E6264" s="203"/>
      <c r="F6264" s="203"/>
    </row>
    <row r="6265" spans="2:6" ht="15.75">
      <c r="B6265" s="188"/>
      <c r="C6265" s="188"/>
      <c r="D6265" s="203"/>
      <c r="E6265" s="203"/>
      <c r="F6265" s="203"/>
    </row>
    <row r="6266" spans="2:6" ht="15.75">
      <c r="B6266" s="188"/>
      <c r="C6266" s="188"/>
      <c r="D6266" s="203"/>
      <c r="E6266" s="203"/>
      <c r="F6266" s="203"/>
    </row>
    <row r="6267" spans="2:6" ht="15.75">
      <c r="B6267" s="188"/>
      <c r="C6267" s="188"/>
      <c r="D6267" s="203"/>
      <c r="E6267" s="203"/>
      <c r="F6267" s="203"/>
    </row>
    <row r="6268" spans="2:6" ht="15.75">
      <c r="B6268" s="188"/>
      <c r="C6268" s="188"/>
      <c r="D6268" s="203"/>
      <c r="E6268" s="203"/>
      <c r="F6268" s="203"/>
    </row>
    <row r="6269" spans="2:6" ht="15.75">
      <c r="B6269" s="188"/>
      <c r="C6269" s="188"/>
      <c r="D6269" s="203"/>
      <c r="E6269" s="203"/>
      <c r="F6269" s="203"/>
    </row>
    <row r="6270" spans="2:6" ht="15.75">
      <c r="B6270" s="188"/>
      <c r="C6270" s="188"/>
      <c r="D6270" s="203"/>
      <c r="E6270" s="203"/>
      <c r="F6270" s="203"/>
    </row>
    <row r="6271" spans="2:6" ht="15.75">
      <c r="B6271" s="188"/>
      <c r="C6271" s="188"/>
      <c r="D6271" s="203"/>
      <c r="E6271" s="203"/>
      <c r="F6271" s="203"/>
    </row>
    <row r="6272" spans="2:6" ht="15.75">
      <c r="B6272" s="188"/>
      <c r="C6272" s="188"/>
      <c r="D6272" s="203"/>
      <c r="E6272" s="203"/>
      <c r="F6272" s="203"/>
    </row>
    <row r="6273" spans="2:6" ht="15.75">
      <c r="B6273" s="188"/>
      <c r="C6273" s="188"/>
      <c r="D6273" s="203"/>
      <c r="E6273" s="203"/>
      <c r="F6273" s="203"/>
    </row>
    <row r="6274" spans="2:6" ht="15.75">
      <c r="B6274" s="188"/>
      <c r="C6274" s="188"/>
      <c r="D6274" s="203"/>
      <c r="E6274" s="203"/>
      <c r="F6274" s="203"/>
    </row>
    <row r="6275" spans="2:6" ht="15.75">
      <c r="B6275" s="188"/>
      <c r="C6275" s="188"/>
      <c r="D6275" s="203"/>
      <c r="E6275" s="203"/>
      <c r="F6275" s="203"/>
    </row>
    <row r="6276" spans="2:6" ht="15.75">
      <c r="B6276" s="188"/>
      <c r="C6276" s="188"/>
      <c r="D6276" s="203"/>
      <c r="E6276" s="203"/>
      <c r="F6276" s="203"/>
    </row>
    <row r="6277" spans="2:6" ht="15.75">
      <c r="B6277" s="188"/>
      <c r="C6277" s="188"/>
      <c r="D6277" s="203"/>
      <c r="E6277" s="203"/>
      <c r="F6277" s="203"/>
    </row>
    <row r="6278" spans="2:6" ht="15.75">
      <c r="B6278" s="188"/>
      <c r="C6278" s="188"/>
      <c r="D6278" s="203"/>
      <c r="E6278" s="203"/>
      <c r="F6278" s="203"/>
    </row>
    <row r="6279" spans="2:6" ht="15.75">
      <c r="B6279" s="188"/>
      <c r="C6279" s="188"/>
      <c r="D6279" s="203"/>
      <c r="E6279" s="203"/>
      <c r="F6279" s="203"/>
    </row>
    <row r="6280" spans="2:6" ht="15.75">
      <c r="B6280" s="188"/>
      <c r="C6280" s="188"/>
      <c r="D6280" s="203"/>
      <c r="E6280" s="203"/>
      <c r="F6280" s="203"/>
    </row>
    <row r="6281" spans="2:6" ht="15.75">
      <c r="B6281" s="188"/>
      <c r="C6281" s="188"/>
      <c r="D6281" s="203"/>
      <c r="E6281" s="203"/>
      <c r="F6281" s="203"/>
    </row>
    <row r="6282" spans="2:6" ht="15.75">
      <c r="B6282" s="188"/>
      <c r="C6282" s="188"/>
      <c r="D6282" s="203"/>
      <c r="E6282" s="203"/>
      <c r="F6282" s="203"/>
    </row>
    <row r="6283" spans="2:6" ht="15.75">
      <c r="B6283" s="188"/>
      <c r="C6283" s="188"/>
      <c r="D6283" s="203"/>
      <c r="E6283" s="203"/>
      <c r="F6283" s="203"/>
    </row>
    <row r="6284" spans="2:6" ht="15.75">
      <c r="B6284" s="188"/>
      <c r="C6284" s="188"/>
      <c r="D6284" s="203"/>
      <c r="E6284" s="203"/>
      <c r="F6284" s="203"/>
    </row>
    <row r="6285" spans="2:6" ht="15.75">
      <c r="B6285" s="188"/>
      <c r="C6285" s="188"/>
      <c r="D6285" s="203"/>
      <c r="E6285" s="203"/>
      <c r="F6285" s="203"/>
    </row>
    <row r="6286" spans="2:6" ht="15.75">
      <c r="B6286" s="188"/>
      <c r="C6286" s="188"/>
      <c r="D6286" s="203"/>
      <c r="E6286" s="203"/>
      <c r="F6286" s="203"/>
    </row>
    <row r="6287" spans="2:6" ht="15.75">
      <c r="B6287" s="188"/>
      <c r="C6287" s="188"/>
      <c r="D6287" s="203"/>
      <c r="E6287" s="203"/>
      <c r="F6287" s="203"/>
    </row>
    <row r="6288" spans="2:6" ht="15.75">
      <c r="B6288" s="188"/>
      <c r="C6288" s="188"/>
      <c r="D6288" s="203"/>
      <c r="E6288" s="203"/>
      <c r="F6288" s="203"/>
    </row>
    <row r="6289" spans="2:6" ht="15.75">
      <c r="B6289" s="188"/>
      <c r="C6289" s="188"/>
      <c r="D6289" s="203"/>
      <c r="E6289" s="203"/>
      <c r="F6289" s="203"/>
    </row>
    <row r="6290" spans="2:6" ht="15.75">
      <c r="B6290" s="188"/>
      <c r="C6290" s="188"/>
      <c r="D6290" s="203"/>
      <c r="E6290" s="203"/>
      <c r="F6290" s="203"/>
    </row>
    <row r="6291" spans="2:6" ht="15.75">
      <c r="B6291" s="188"/>
      <c r="C6291" s="188"/>
      <c r="D6291" s="203"/>
      <c r="E6291" s="203"/>
      <c r="F6291" s="203"/>
    </row>
    <row r="6292" spans="2:6" ht="15.75">
      <c r="B6292" s="188"/>
      <c r="C6292" s="188"/>
      <c r="D6292" s="203"/>
      <c r="E6292" s="203"/>
      <c r="F6292" s="203"/>
    </row>
    <row r="6293" spans="2:6" ht="15.75">
      <c r="B6293" s="188"/>
      <c r="C6293" s="188"/>
      <c r="D6293" s="203"/>
      <c r="E6293" s="203"/>
      <c r="F6293" s="203"/>
    </row>
    <row r="6294" spans="2:6" ht="15.75">
      <c r="B6294" s="188"/>
      <c r="C6294" s="188"/>
      <c r="D6294" s="203"/>
      <c r="E6294" s="203"/>
      <c r="F6294" s="203"/>
    </row>
    <row r="6295" spans="2:6" ht="15.75">
      <c r="B6295" s="188"/>
      <c r="C6295" s="188"/>
      <c r="D6295" s="203"/>
      <c r="E6295" s="203"/>
      <c r="F6295" s="203"/>
    </row>
    <row r="6296" spans="2:6" ht="15.75">
      <c r="B6296" s="188"/>
      <c r="C6296" s="188"/>
      <c r="D6296" s="203"/>
      <c r="E6296" s="203"/>
      <c r="F6296" s="203"/>
    </row>
    <row r="6297" spans="2:6" ht="15.75">
      <c r="B6297" s="188"/>
      <c r="C6297" s="188"/>
      <c r="D6297" s="203"/>
      <c r="E6297" s="203"/>
      <c r="F6297" s="203"/>
    </row>
    <row r="6298" spans="2:6" ht="15.75">
      <c r="B6298" s="188"/>
      <c r="C6298" s="188"/>
      <c r="D6298" s="203"/>
      <c r="E6298" s="203"/>
      <c r="F6298" s="203"/>
    </row>
    <row r="6299" spans="2:6" ht="15.75">
      <c r="B6299" s="188"/>
      <c r="C6299" s="188"/>
      <c r="D6299" s="203"/>
      <c r="E6299" s="203"/>
      <c r="F6299" s="203"/>
    </row>
    <row r="6300" spans="2:6" ht="15.75">
      <c r="B6300" s="188"/>
      <c r="C6300" s="188"/>
      <c r="D6300" s="203"/>
      <c r="E6300" s="203"/>
      <c r="F6300" s="203"/>
    </row>
    <row r="6301" spans="2:6" ht="15.75">
      <c r="B6301" s="188"/>
      <c r="C6301" s="188"/>
      <c r="D6301" s="203"/>
      <c r="E6301" s="203"/>
      <c r="F6301" s="203"/>
    </row>
    <row r="6302" spans="2:6" ht="15.75">
      <c r="B6302" s="188"/>
      <c r="C6302" s="188"/>
      <c r="D6302" s="203"/>
      <c r="E6302" s="203"/>
      <c r="F6302" s="203"/>
    </row>
    <row r="6303" spans="2:6" ht="15.75">
      <c r="B6303" s="188"/>
      <c r="C6303" s="188"/>
      <c r="D6303" s="203"/>
      <c r="E6303" s="203"/>
      <c r="F6303" s="203"/>
    </row>
    <row r="6304" spans="2:6" ht="15.75">
      <c r="B6304" s="188"/>
      <c r="C6304" s="188"/>
      <c r="D6304" s="203"/>
      <c r="E6304" s="203"/>
      <c r="F6304" s="203"/>
    </row>
    <row r="6305" spans="2:6" ht="15.75">
      <c r="B6305" s="188"/>
      <c r="C6305" s="188"/>
      <c r="D6305" s="203"/>
      <c r="E6305" s="203"/>
      <c r="F6305" s="203"/>
    </row>
    <row r="6306" spans="2:6" ht="15.75">
      <c r="B6306" s="188"/>
      <c r="C6306" s="188"/>
      <c r="D6306" s="203"/>
      <c r="E6306" s="203"/>
      <c r="F6306" s="203"/>
    </row>
    <row r="6307" spans="2:6" ht="15.75">
      <c r="B6307" s="188"/>
      <c r="C6307" s="188"/>
      <c r="D6307" s="203"/>
      <c r="E6307" s="203"/>
      <c r="F6307" s="203"/>
    </row>
    <row r="6308" spans="2:6" ht="15.75">
      <c r="B6308" s="188"/>
      <c r="C6308" s="188"/>
      <c r="D6308" s="203"/>
      <c r="E6308" s="203"/>
      <c r="F6308" s="203"/>
    </row>
    <row r="6309" spans="2:6" ht="15.75">
      <c r="B6309" s="188"/>
      <c r="C6309" s="188"/>
      <c r="D6309" s="203"/>
      <c r="E6309" s="203"/>
      <c r="F6309" s="203"/>
    </row>
    <row r="6310" spans="2:6" ht="15.75">
      <c r="B6310" s="188"/>
      <c r="C6310" s="188"/>
      <c r="D6310" s="203"/>
      <c r="E6310" s="203"/>
      <c r="F6310" s="203"/>
    </row>
    <row r="6311" spans="2:6" ht="15.75">
      <c r="B6311" s="188"/>
      <c r="C6311" s="188"/>
      <c r="D6311" s="203"/>
      <c r="E6311" s="203"/>
      <c r="F6311" s="203"/>
    </row>
    <row r="6312" spans="2:6" ht="15.75">
      <c r="B6312" s="188"/>
      <c r="C6312" s="188"/>
      <c r="D6312" s="203"/>
      <c r="E6312" s="203"/>
      <c r="F6312" s="203"/>
    </row>
    <row r="6313" spans="2:6" ht="15.75">
      <c r="B6313" s="188"/>
      <c r="C6313" s="188"/>
      <c r="D6313" s="203"/>
      <c r="E6313" s="203"/>
      <c r="F6313" s="203"/>
    </row>
    <row r="6314" spans="2:6" ht="15.75">
      <c r="B6314" s="188"/>
      <c r="C6314" s="188"/>
      <c r="D6314" s="203"/>
      <c r="E6314" s="203"/>
      <c r="F6314" s="203"/>
    </row>
    <row r="6315" spans="2:6" ht="15.75">
      <c r="B6315" s="188"/>
      <c r="C6315" s="188"/>
      <c r="D6315" s="203"/>
      <c r="E6315" s="203"/>
      <c r="F6315" s="203"/>
    </row>
    <row r="6316" spans="2:6" ht="15.75">
      <c r="B6316" s="188"/>
      <c r="C6316" s="188"/>
      <c r="D6316" s="203"/>
      <c r="E6316" s="203"/>
      <c r="F6316" s="203"/>
    </row>
    <row r="6317" spans="2:6" ht="15.75">
      <c r="B6317" s="188"/>
      <c r="C6317" s="188"/>
      <c r="D6317" s="203"/>
      <c r="E6317" s="203"/>
      <c r="F6317" s="203"/>
    </row>
    <row r="6318" spans="2:6" ht="15.75">
      <c r="B6318" s="188"/>
      <c r="C6318" s="188"/>
      <c r="D6318" s="203"/>
      <c r="E6318" s="203"/>
      <c r="F6318" s="203"/>
    </row>
    <row r="6319" spans="2:6" ht="15.75">
      <c r="B6319" s="188"/>
      <c r="C6319" s="188"/>
      <c r="D6319" s="203"/>
      <c r="E6319" s="203"/>
      <c r="F6319" s="203"/>
    </row>
    <row r="6320" spans="2:6" ht="15.75">
      <c r="B6320" s="188"/>
      <c r="C6320" s="188"/>
      <c r="D6320" s="203"/>
      <c r="E6320" s="203"/>
      <c r="F6320" s="203"/>
    </row>
    <row r="6321" spans="2:6" ht="15.75">
      <c r="B6321" s="188"/>
      <c r="C6321" s="188"/>
      <c r="D6321" s="203"/>
      <c r="E6321" s="203"/>
      <c r="F6321" s="203"/>
    </row>
    <row r="6322" spans="2:6" ht="15.75">
      <c r="B6322" s="188"/>
      <c r="C6322" s="188"/>
      <c r="D6322" s="203"/>
      <c r="E6322" s="203"/>
      <c r="F6322" s="203"/>
    </row>
    <row r="6323" spans="2:6" ht="15.75">
      <c r="B6323" s="188"/>
      <c r="C6323" s="188"/>
      <c r="D6323" s="203"/>
      <c r="E6323" s="203"/>
      <c r="F6323" s="203"/>
    </row>
    <row r="6324" spans="2:6" ht="15.75">
      <c r="B6324" s="188"/>
      <c r="C6324" s="188"/>
      <c r="D6324" s="203"/>
      <c r="E6324" s="203"/>
      <c r="F6324" s="203"/>
    </row>
    <row r="6325" spans="2:6" ht="15.75">
      <c r="B6325" s="188"/>
      <c r="C6325" s="188"/>
      <c r="D6325" s="203"/>
      <c r="E6325" s="203"/>
      <c r="F6325" s="203"/>
    </row>
    <row r="6326" spans="2:6" ht="15.75">
      <c r="B6326" s="188"/>
      <c r="C6326" s="188"/>
      <c r="D6326" s="203"/>
      <c r="E6326" s="203"/>
      <c r="F6326" s="203"/>
    </row>
    <row r="6327" spans="2:6" ht="15.75">
      <c r="B6327" s="188"/>
      <c r="C6327" s="188"/>
      <c r="D6327" s="203"/>
      <c r="E6327" s="203"/>
      <c r="F6327" s="203"/>
    </row>
    <row r="6328" spans="2:6" ht="15.75">
      <c r="B6328" s="188"/>
      <c r="C6328" s="188"/>
      <c r="D6328" s="203"/>
      <c r="E6328" s="203"/>
      <c r="F6328" s="203"/>
    </row>
    <row r="6329" spans="2:6" ht="15.75">
      <c r="B6329" s="188"/>
      <c r="C6329" s="188"/>
      <c r="D6329" s="203"/>
      <c r="E6329" s="203"/>
      <c r="F6329" s="203"/>
    </row>
    <row r="6330" spans="2:6" ht="15.75">
      <c r="B6330" s="188"/>
      <c r="C6330" s="188"/>
      <c r="D6330" s="203"/>
      <c r="E6330" s="203"/>
      <c r="F6330" s="203"/>
    </row>
    <row r="6331" spans="2:6" ht="15.75">
      <c r="B6331" s="188"/>
      <c r="C6331" s="188"/>
      <c r="D6331" s="203"/>
      <c r="E6331" s="203"/>
      <c r="F6331" s="203"/>
    </row>
    <row r="6332" spans="2:6" ht="15.75">
      <c r="B6332" s="188"/>
      <c r="C6332" s="188"/>
      <c r="D6332" s="203"/>
      <c r="E6332" s="203"/>
      <c r="F6332" s="203"/>
    </row>
    <row r="6333" spans="2:6" ht="15.75">
      <c r="B6333" s="188"/>
      <c r="C6333" s="188"/>
      <c r="D6333" s="203"/>
      <c r="E6333" s="203"/>
      <c r="F6333" s="203"/>
    </row>
    <row r="6334" spans="2:6" ht="15.75">
      <c r="B6334" s="188"/>
      <c r="C6334" s="188"/>
      <c r="D6334" s="203"/>
      <c r="E6334" s="203"/>
      <c r="F6334" s="203"/>
    </row>
    <row r="6335" spans="2:6" ht="15.75">
      <c r="B6335" s="188"/>
      <c r="C6335" s="188"/>
      <c r="D6335" s="203"/>
      <c r="E6335" s="203"/>
      <c r="F6335" s="203"/>
    </row>
    <row r="6336" spans="2:6" ht="15.75">
      <c r="B6336" s="188"/>
      <c r="C6336" s="188"/>
      <c r="D6336" s="203"/>
      <c r="E6336" s="203"/>
      <c r="F6336" s="203"/>
    </row>
    <row r="6337" spans="2:6" ht="15.75">
      <c r="B6337" s="188"/>
      <c r="C6337" s="188"/>
      <c r="D6337" s="203"/>
      <c r="E6337" s="203"/>
      <c r="F6337" s="203"/>
    </row>
    <row r="6338" spans="2:6" ht="15.75">
      <c r="B6338" s="188"/>
      <c r="C6338" s="188"/>
      <c r="D6338" s="203"/>
      <c r="E6338" s="203"/>
      <c r="F6338" s="203"/>
    </row>
    <row r="6339" spans="2:6" ht="15.75">
      <c r="B6339" s="188"/>
      <c r="C6339" s="188"/>
      <c r="D6339" s="203"/>
      <c r="E6339" s="203"/>
      <c r="F6339" s="203"/>
    </row>
    <row r="6340" spans="2:6" ht="15.75">
      <c r="B6340" s="188"/>
      <c r="C6340" s="188"/>
      <c r="D6340" s="203"/>
      <c r="E6340" s="203"/>
      <c r="F6340" s="203"/>
    </row>
    <row r="6341" spans="2:6" ht="15.75">
      <c r="B6341" s="188"/>
      <c r="C6341" s="188"/>
      <c r="D6341" s="203"/>
      <c r="E6341" s="203"/>
      <c r="F6341" s="203"/>
    </row>
    <row r="6342" spans="2:6" ht="15.75">
      <c r="B6342" s="188"/>
      <c r="C6342" s="188"/>
      <c r="D6342" s="203"/>
      <c r="E6342" s="203"/>
      <c r="F6342" s="203"/>
    </row>
    <row r="6343" spans="2:6" ht="15.75">
      <c r="B6343" s="188"/>
      <c r="C6343" s="188"/>
      <c r="D6343" s="203"/>
      <c r="E6343" s="203"/>
      <c r="F6343" s="203"/>
    </row>
    <row r="6344" spans="2:6" ht="15.75">
      <c r="B6344" s="188"/>
      <c r="C6344" s="188"/>
      <c r="D6344" s="203"/>
      <c r="E6344" s="203"/>
      <c r="F6344" s="203"/>
    </row>
    <row r="6345" spans="2:6" ht="15.75">
      <c r="B6345" s="188"/>
      <c r="C6345" s="188"/>
      <c r="D6345" s="203"/>
      <c r="E6345" s="203"/>
      <c r="F6345" s="203"/>
    </row>
    <row r="6346" spans="2:6" ht="15.75">
      <c r="B6346" s="188"/>
      <c r="C6346" s="188"/>
      <c r="D6346" s="203"/>
      <c r="E6346" s="203"/>
      <c r="F6346" s="203"/>
    </row>
    <row r="6347" spans="2:6" ht="15.75">
      <c r="B6347" s="188"/>
      <c r="C6347" s="188"/>
      <c r="D6347" s="203"/>
      <c r="E6347" s="203"/>
      <c r="F6347" s="203"/>
    </row>
    <row r="6348" spans="2:6" ht="15.75">
      <c r="B6348" s="188"/>
      <c r="C6348" s="188"/>
      <c r="D6348" s="203"/>
      <c r="E6348" s="203"/>
      <c r="F6348" s="203"/>
    </row>
    <row r="6349" spans="2:6" ht="15.75">
      <c r="B6349" s="188"/>
      <c r="C6349" s="188"/>
      <c r="D6349" s="203"/>
      <c r="E6349" s="203"/>
      <c r="F6349" s="203"/>
    </row>
    <row r="6350" spans="2:6" ht="15.75">
      <c r="B6350" s="188"/>
      <c r="C6350" s="188"/>
      <c r="D6350" s="203"/>
      <c r="E6350" s="203"/>
      <c r="F6350" s="203"/>
    </row>
    <row r="6351" spans="2:6" ht="15.75">
      <c r="B6351" s="188"/>
      <c r="C6351" s="188"/>
      <c r="D6351" s="203"/>
      <c r="E6351" s="203"/>
      <c r="F6351" s="203"/>
    </row>
    <row r="6352" spans="2:6" ht="15.75">
      <c r="B6352" s="188"/>
      <c r="C6352" s="188"/>
      <c r="D6352" s="203"/>
      <c r="E6352" s="203"/>
      <c r="F6352" s="203"/>
    </row>
    <row r="6353" spans="2:6" ht="15.75">
      <c r="B6353" s="188"/>
      <c r="C6353" s="188"/>
      <c r="D6353" s="203"/>
      <c r="E6353" s="203"/>
      <c r="F6353" s="203"/>
    </row>
    <row r="6354" spans="2:6" ht="15.75">
      <c r="B6354" s="188"/>
      <c r="C6354" s="188"/>
      <c r="D6354" s="203"/>
      <c r="E6354" s="203"/>
      <c r="F6354" s="203"/>
    </row>
    <row r="6355" spans="2:6" ht="15.75">
      <c r="B6355" s="188"/>
      <c r="C6355" s="188"/>
      <c r="D6355" s="203"/>
      <c r="E6355" s="203"/>
      <c r="F6355" s="203"/>
    </row>
    <row r="6356" spans="2:6" ht="15.75">
      <c r="B6356" s="188"/>
      <c r="C6356" s="188"/>
      <c r="D6356" s="203"/>
      <c r="E6356" s="203"/>
      <c r="F6356" s="203"/>
    </row>
    <row r="6357" spans="2:6" ht="15.75">
      <c r="B6357" s="188"/>
      <c r="C6357" s="188"/>
      <c r="D6357" s="203"/>
      <c r="E6357" s="203"/>
      <c r="F6357" s="203"/>
    </row>
    <row r="6358" spans="2:6" ht="15.75">
      <c r="B6358" s="188"/>
      <c r="C6358" s="188"/>
      <c r="D6358" s="203"/>
      <c r="E6358" s="203"/>
      <c r="F6358" s="203"/>
    </row>
    <row r="6359" spans="2:6" ht="15.75">
      <c r="B6359" s="188"/>
      <c r="C6359" s="188"/>
      <c r="D6359" s="203"/>
      <c r="E6359" s="203"/>
      <c r="F6359" s="203"/>
    </row>
    <row r="6360" spans="2:6" ht="15.75">
      <c r="B6360" s="188"/>
      <c r="C6360" s="188"/>
      <c r="D6360" s="203"/>
      <c r="E6360" s="203"/>
      <c r="F6360" s="203"/>
    </row>
    <row r="6361" spans="2:6" ht="15.75">
      <c r="B6361" s="188"/>
      <c r="C6361" s="188"/>
      <c r="D6361" s="203"/>
      <c r="E6361" s="203"/>
      <c r="F6361" s="203"/>
    </row>
    <row r="6362" spans="2:6" ht="15.75">
      <c r="B6362" s="188"/>
      <c r="C6362" s="188"/>
      <c r="D6362" s="203"/>
      <c r="E6362" s="203"/>
      <c r="F6362" s="203"/>
    </row>
    <row r="6363" spans="2:6" ht="15.75">
      <c r="B6363" s="188"/>
      <c r="C6363" s="188"/>
      <c r="D6363" s="203"/>
      <c r="E6363" s="203"/>
      <c r="F6363" s="203"/>
    </row>
    <row r="6364" spans="2:6" ht="15.75">
      <c r="B6364" s="188"/>
      <c r="C6364" s="188"/>
      <c r="D6364" s="203"/>
      <c r="E6364" s="203"/>
      <c r="F6364" s="203"/>
    </row>
    <row r="6365" spans="2:6" ht="15.75">
      <c r="B6365" s="188"/>
      <c r="C6365" s="188"/>
      <c r="D6365" s="203"/>
      <c r="E6365" s="203"/>
      <c r="F6365" s="203"/>
    </row>
    <row r="6366" spans="2:6" ht="15.75">
      <c r="B6366" s="188"/>
      <c r="C6366" s="188"/>
      <c r="D6366" s="203"/>
      <c r="E6366" s="203"/>
      <c r="F6366" s="203"/>
    </row>
    <row r="6367" spans="2:6" ht="15.75">
      <c r="B6367" s="188"/>
      <c r="C6367" s="188"/>
      <c r="D6367" s="203"/>
      <c r="E6367" s="203"/>
      <c r="F6367" s="203"/>
    </row>
    <row r="6368" spans="2:6" ht="15.75">
      <c r="B6368" s="188"/>
      <c r="C6368" s="188"/>
      <c r="D6368" s="203"/>
      <c r="E6368" s="203"/>
      <c r="F6368" s="203"/>
    </row>
    <row r="6369" spans="2:6" ht="15.75">
      <c r="B6369" s="188"/>
      <c r="C6369" s="188"/>
      <c r="D6369" s="203"/>
      <c r="E6369" s="203"/>
      <c r="F6369" s="203"/>
    </row>
    <row r="6370" spans="2:6" ht="15.75">
      <c r="B6370" s="188"/>
      <c r="C6370" s="188"/>
      <c r="D6370" s="203"/>
      <c r="E6370" s="203"/>
      <c r="F6370" s="203"/>
    </row>
    <row r="6371" spans="2:6" ht="15.75">
      <c r="B6371" s="188"/>
      <c r="C6371" s="188"/>
      <c r="D6371" s="203"/>
      <c r="E6371" s="203"/>
      <c r="F6371" s="203"/>
    </row>
    <row r="6372" spans="2:6" ht="15.75">
      <c r="B6372" s="188"/>
      <c r="C6372" s="188"/>
      <c r="D6372" s="203"/>
      <c r="E6372" s="203"/>
      <c r="F6372" s="203"/>
    </row>
    <row r="6373" spans="2:6" ht="15.75">
      <c r="B6373" s="188"/>
      <c r="C6373" s="188"/>
      <c r="D6373" s="203"/>
      <c r="E6373" s="203"/>
      <c r="F6373" s="203"/>
    </row>
    <row r="6374" spans="2:6" ht="15.75">
      <c r="B6374" s="188"/>
      <c r="C6374" s="188"/>
      <c r="D6374" s="203"/>
      <c r="E6374" s="203"/>
      <c r="F6374" s="203"/>
    </row>
    <row r="6375" spans="2:6" ht="15.75">
      <c r="B6375" s="188"/>
      <c r="C6375" s="188"/>
      <c r="D6375" s="203"/>
      <c r="E6375" s="203"/>
      <c r="F6375" s="203"/>
    </row>
    <row r="6376" spans="2:6" ht="15.75">
      <c r="B6376" s="188"/>
      <c r="C6376" s="188"/>
      <c r="D6376" s="203"/>
      <c r="E6376" s="203"/>
      <c r="F6376" s="203"/>
    </row>
    <row r="6377" spans="2:6" ht="15.75">
      <c r="B6377" s="188"/>
      <c r="C6377" s="188"/>
      <c r="D6377" s="203"/>
      <c r="E6377" s="203"/>
      <c r="F6377" s="203"/>
    </row>
    <row r="6378" spans="2:6" ht="15.75">
      <c r="B6378" s="188"/>
      <c r="C6378" s="188"/>
      <c r="D6378" s="203"/>
      <c r="E6378" s="203"/>
      <c r="F6378" s="203"/>
    </row>
    <row r="6379" spans="2:6" ht="15.75">
      <c r="B6379" s="188"/>
      <c r="C6379" s="188"/>
      <c r="D6379" s="203"/>
      <c r="E6379" s="203"/>
      <c r="F6379" s="203"/>
    </row>
    <row r="6380" spans="2:6" ht="15.75">
      <c r="B6380" s="188"/>
      <c r="C6380" s="188"/>
      <c r="D6380" s="203"/>
      <c r="E6380" s="203"/>
      <c r="F6380" s="203"/>
    </row>
    <row r="6381" spans="2:6" ht="15.75">
      <c r="B6381" s="188"/>
      <c r="C6381" s="188"/>
      <c r="D6381" s="203"/>
      <c r="E6381" s="203"/>
      <c r="F6381" s="203"/>
    </row>
    <row r="6382" spans="2:6" ht="15.75">
      <c r="B6382" s="188"/>
      <c r="C6382" s="188"/>
      <c r="D6382" s="203"/>
      <c r="E6382" s="203"/>
      <c r="F6382" s="203"/>
    </row>
    <row r="6383" spans="2:6" ht="15.75">
      <c r="B6383" s="188"/>
      <c r="C6383" s="188"/>
      <c r="D6383" s="203"/>
      <c r="E6383" s="203"/>
      <c r="F6383" s="203"/>
    </row>
    <row r="6384" spans="2:6" ht="15.75">
      <c r="B6384" s="188"/>
      <c r="C6384" s="188"/>
      <c r="D6384" s="203"/>
      <c r="E6384" s="203"/>
      <c r="F6384" s="203"/>
    </row>
    <row r="6385" spans="2:6" ht="15.75">
      <c r="B6385" s="188"/>
      <c r="C6385" s="188"/>
      <c r="D6385" s="203"/>
      <c r="E6385" s="203"/>
      <c r="F6385" s="203"/>
    </row>
    <row r="6386" spans="2:6" ht="15.75">
      <c r="B6386" s="188"/>
      <c r="C6386" s="188"/>
      <c r="D6386" s="203"/>
      <c r="E6386" s="203"/>
      <c r="F6386" s="203"/>
    </row>
    <row r="6387" spans="2:6" ht="15.75">
      <c r="B6387" s="188"/>
      <c r="C6387" s="188"/>
      <c r="D6387" s="203"/>
      <c r="E6387" s="203"/>
      <c r="F6387" s="203"/>
    </row>
    <row r="6388" spans="2:6" ht="15.75">
      <c r="B6388" s="188"/>
      <c r="C6388" s="188"/>
      <c r="D6388" s="203"/>
      <c r="E6388" s="203"/>
      <c r="F6388" s="203"/>
    </row>
    <row r="6389" spans="2:6" ht="15.75">
      <c r="B6389" s="188"/>
      <c r="C6389" s="188"/>
      <c r="D6389" s="203"/>
      <c r="E6389" s="203"/>
      <c r="F6389" s="203"/>
    </row>
    <row r="6390" spans="2:6" ht="15.75">
      <c r="B6390" s="188"/>
      <c r="C6390" s="188"/>
      <c r="D6390" s="203"/>
      <c r="E6390" s="203"/>
      <c r="F6390" s="203"/>
    </row>
    <row r="6391" spans="2:6" ht="15.75">
      <c r="B6391" s="188"/>
      <c r="C6391" s="188"/>
      <c r="D6391" s="203"/>
      <c r="E6391" s="203"/>
      <c r="F6391" s="203"/>
    </row>
    <row r="6392" spans="2:6" ht="15.75">
      <c r="B6392" s="188"/>
      <c r="C6392" s="188"/>
      <c r="D6392" s="203"/>
      <c r="E6392" s="203"/>
      <c r="F6392" s="203"/>
    </row>
    <row r="6393" spans="2:6" ht="15.75">
      <c r="B6393" s="188"/>
      <c r="C6393" s="188"/>
      <c r="D6393" s="203"/>
      <c r="E6393" s="203"/>
      <c r="F6393" s="203"/>
    </row>
    <row r="6394" spans="2:6" ht="15.75">
      <c r="B6394" s="188"/>
      <c r="C6394" s="188"/>
      <c r="D6394" s="203"/>
      <c r="E6394" s="203"/>
      <c r="F6394" s="203"/>
    </row>
    <row r="6395" spans="2:6" ht="15.75">
      <c r="B6395" s="188"/>
      <c r="C6395" s="188"/>
      <c r="D6395" s="203"/>
      <c r="E6395" s="203"/>
      <c r="F6395" s="203"/>
    </row>
    <row r="6396" spans="2:6" ht="15.75">
      <c r="B6396" s="188"/>
      <c r="C6396" s="188"/>
      <c r="D6396" s="203"/>
      <c r="E6396" s="203"/>
      <c r="F6396" s="203"/>
    </row>
    <row r="6397" spans="2:6" ht="15.75">
      <c r="B6397" s="188"/>
      <c r="C6397" s="188"/>
      <c r="D6397" s="203"/>
      <c r="E6397" s="203"/>
      <c r="F6397" s="203"/>
    </row>
    <row r="6398" spans="2:6" ht="15.75">
      <c r="B6398" s="188"/>
      <c r="C6398" s="188"/>
      <c r="D6398" s="203"/>
      <c r="E6398" s="203"/>
      <c r="F6398" s="203"/>
    </row>
    <row r="6399" spans="2:6" ht="15.75">
      <c r="B6399" s="188"/>
      <c r="C6399" s="188"/>
      <c r="D6399" s="203"/>
      <c r="E6399" s="203"/>
      <c r="F6399" s="203"/>
    </row>
    <row r="6400" spans="2:6" ht="15.75">
      <c r="B6400" s="188"/>
      <c r="C6400" s="188"/>
      <c r="D6400" s="203"/>
      <c r="E6400" s="203"/>
      <c r="F6400" s="203"/>
    </row>
    <row r="6401" spans="2:6" ht="15.75">
      <c r="B6401" s="188"/>
      <c r="C6401" s="188"/>
      <c r="D6401" s="203"/>
      <c r="E6401" s="203"/>
      <c r="F6401" s="203"/>
    </row>
    <row r="6402" spans="2:6" ht="15.75">
      <c r="B6402" s="188"/>
      <c r="C6402" s="188"/>
      <c r="D6402" s="203"/>
      <c r="E6402" s="203"/>
      <c r="F6402" s="203"/>
    </row>
    <row r="6403" spans="2:6" ht="15.75">
      <c r="B6403" s="188"/>
      <c r="C6403" s="188"/>
      <c r="D6403" s="203"/>
      <c r="E6403" s="203"/>
      <c r="F6403" s="203"/>
    </row>
    <row r="6404" spans="2:6" ht="15.75">
      <c r="B6404" s="188"/>
      <c r="C6404" s="188"/>
      <c r="D6404" s="203"/>
      <c r="E6404" s="203"/>
      <c r="F6404" s="203"/>
    </row>
    <row r="6405" spans="2:6" ht="15.75">
      <c r="B6405" s="188"/>
      <c r="C6405" s="188"/>
      <c r="D6405" s="203"/>
      <c r="E6405" s="203"/>
      <c r="F6405" s="203"/>
    </row>
    <row r="6406" spans="2:6" ht="15.75">
      <c r="B6406" s="188"/>
      <c r="C6406" s="188"/>
      <c r="D6406" s="203"/>
      <c r="E6406" s="203"/>
      <c r="F6406" s="203"/>
    </row>
    <row r="6407" spans="2:6" ht="15.75">
      <c r="B6407" s="188"/>
      <c r="C6407" s="188"/>
      <c r="D6407" s="203"/>
      <c r="E6407" s="203"/>
      <c r="F6407" s="203"/>
    </row>
    <row r="6408" spans="2:6" ht="15.75">
      <c r="B6408" s="188"/>
      <c r="C6408" s="188"/>
      <c r="D6408" s="203"/>
      <c r="E6408" s="203"/>
      <c r="F6408" s="203"/>
    </row>
    <row r="6409" spans="2:6" ht="15.75">
      <c r="B6409" s="188"/>
      <c r="C6409" s="188"/>
      <c r="D6409" s="203"/>
      <c r="E6409" s="203"/>
      <c r="F6409" s="203"/>
    </row>
    <row r="6410" spans="2:6" ht="15.75">
      <c r="B6410" s="188"/>
      <c r="C6410" s="188"/>
      <c r="D6410" s="203"/>
      <c r="E6410" s="203"/>
      <c r="F6410" s="203"/>
    </row>
    <row r="6411" spans="2:6" ht="15.75">
      <c r="B6411" s="188"/>
      <c r="C6411" s="188"/>
      <c r="D6411" s="203"/>
      <c r="E6411" s="203"/>
      <c r="F6411" s="203"/>
    </row>
    <row r="6412" spans="2:6" ht="15.75">
      <c r="B6412" s="188"/>
      <c r="C6412" s="188"/>
      <c r="D6412" s="203"/>
      <c r="E6412" s="203"/>
      <c r="F6412" s="203"/>
    </row>
    <row r="6413" spans="2:6" ht="15.75">
      <c r="B6413" s="188"/>
      <c r="C6413" s="188"/>
      <c r="D6413" s="203"/>
      <c r="E6413" s="203"/>
      <c r="F6413" s="203"/>
    </row>
    <row r="6414" spans="2:6" ht="15.75">
      <c r="B6414" s="188"/>
      <c r="C6414" s="188"/>
      <c r="D6414" s="203"/>
      <c r="E6414" s="203"/>
      <c r="F6414" s="203"/>
    </row>
    <row r="6415" spans="2:6" ht="15.75">
      <c r="B6415" s="188"/>
      <c r="C6415" s="188"/>
      <c r="D6415" s="203"/>
      <c r="E6415" s="203"/>
      <c r="F6415" s="203"/>
    </row>
    <row r="6416" spans="2:6" ht="15.75">
      <c r="B6416" s="188"/>
      <c r="C6416" s="188"/>
      <c r="D6416" s="203"/>
      <c r="E6416" s="203"/>
      <c r="F6416" s="203"/>
    </row>
    <row r="6417" spans="2:6" ht="15.75">
      <c r="B6417" s="188"/>
      <c r="C6417" s="188"/>
      <c r="D6417" s="203"/>
      <c r="E6417" s="203"/>
      <c r="F6417" s="203"/>
    </row>
    <row r="6418" spans="2:6" ht="15.75">
      <c r="B6418" s="188"/>
      <c r="C6418" s="188"/>
      <c r="D6418" s="203"/>
      <c r="E6418" s="203"/>
      <c r="F6418" s="203"/>
    </row>
    <row r="6419" spans="2:6" ht="15.75">
      <c r="B6419" s="188"/>
      <c r="C6419" s="188"/>
      <c r="D6419" s="203"/>
      <c r="E6419" s="203"/>
      <c r="F6419" s="203"/>
    </row>
    <row r="6420" spans="2:6" ht="15.75">
      <c r="B6420" s="188"/>
      <c r="C6420" s="188"/>
      <c r="D6420" s="203"/>
      <c r="E6420" s="203"/>
      <c r="F6420" s="203"/>
    </row>
    <row r="6421" spans="2:6" ht="15.75">
      <c r="B6421" s="188"/>
      <c r="C6421" s="188"/>
      <c r="D6421" s="203"/>
      <c r="E6421" s="203"/>
      <c r="F6421" s="203"/>
    </row>
    <row r="6422" spans="2:6" ht="15.75">
      <c r="B6422" s="188"/>
      <c r="C6422" s="188"/>
      <c r="D6422" s="203"/>
      <c r="E6422" s="203"/>
      <c r="F6422" s="203"/>
    </row>
    <row r="6423" spans="2:6" ht="15.75">
      <c r="B6423" s="188"/>
      <c r="C6423" s="188"/>
      <c r="D6423" s="203"/>
      <c r="E6423" s="203"/>
      <c r="F6423" s="203"/>
    </row>
    <row r="6424" spans="2:6" ht="15.75">
      <c r="B6424" s="188"/>
      <c r="C6424" s="188"/>
      <c r="D6424" s="203"/>
      <c r="E6424" s="203"/>
      <c r="F6424" s="203"/>
    </row>
    <row r="6425" spans="2:6" ht="15.75">
      <c r="B6425" s="188"/>
      <c r="C6425" s="188"/>
      <c r="D6425" s="203"/>
      <c r="E6425" s="203"/>
      <c r="F6425" s="203"/>
    </row>
    <row r="6426" spans="2:6" ht="15.75">
      <c r="B6426" s="188"/>
      <c r="C6426" s="188"/>
      <c r="D6426" s="203"/>
      <c r="E6426" s="203"/>
      <c r="F6426" s="203"/>
    </row>
    <row r="6427" spans="2:6" ht="15.75">
      <c r="B6427" s="188"/>
      <c r="C6427" s="188"/>
      <c r="D6427" s="203"/>
      <c r="E6427" s="203"/>
      <c r="F6427" s="203"/>
    </row>
    <row r="6428" spans="2:6" ht="15.75">
      <c r="B6428" s="188"/>
      <c r="C6428" s="188"/>
      <c r="D6428" s="203"/>
      <c r="E6428" s="203"/>
      <c r="F6428" s="203"/>
    </row>
    <row r="6429" spans="2:6" ht="15.75">
      <c r="B6429" s="188"/>
      <c r="C6429" s="188"/>
      <c r="D6429" s="203"/>
      <c r="E6429" s="203"/>
      <c r="F6429" s="203"/>
    </row>
    <row r="6430" spans="2:6" ht="15.75">
      <c r="B6430" s="188"/>
      <c r="C6430" s="188"/>
      <c r="D6430" s="203"/>
      <c r="E6430" s="203"/>
      <c r="F6430" s="203"/>
    </row>
    <row r="6431" spans="2:6" ht="15.75">
      <c r="B6431" s="188"/>
      <c r="C6431" s="188"/>
      <c r="D6431" s="203"/>
      <c r="E6431" s="203"/>
      <c r="F6431" s="203"/>
    </row>
    <row r="6432" spans="2:6" ht="15.75">
      <c r="B6432" s="188"/>
      <c r="C6432" s="188"/>
      <c r="D6432" s="203"/>
      <c r="E6432" s="203"/>
      <c r="F6432" s="203"/>
    </row>
    <row r="6433" spans="2:6" ht="15.75">
      <c r="B6433" s="188"/>
      <c r="C6433" s="188"/>
      <c r="D6433" s="203"/>
      <c r="E6433" s="203"/>
      <c r="F6433" s="203"/>
    </row>
    <row r="6434" spans="2:6" ht="15.75">
      <c r="B6434" s="188"/>
      <c r="C6434" s="188"/>
      <c r="D6434" s="203"/>
      <c r="E6434" s="203"/>
      <c r="F6434" s="203"/>
    </row>
    <row r="6435" spans="2:6" ht="15.75">
      <c r="B6435" s="188"/>
      <c r="C6435" s="188"/>
      <c r="D6435" s="203"/>
      <c r="E6435" s="203"/>
      <c r="F6435" s="203"/>
    </row>
    <row r="6436" spans="2:6" ht="15.75">
      <c r="B6436" s="188"/>
      <c r="C6436" s="188"/>
      <c r="D6436" s="203"/>
      <c r="E6436" s="203"/>
      <c r="F6436" s="203"/>
    </row>
    <row r="6437" spans="2:6" ht="15.75">
      <c r="B6437" s="188"/>
      <c r="C6437" s="188"/>
      <c r="D6437" s="203"/>
      <c r="E6437" s="203"/>
      <c r="F6437" s="203"/>
    </row>
    <row r="6438" spans="2:6" ht="15.75">
      <c r="B6438" s="188"/>
      <c r="C6438" s="188"/>
      <c r="D6438" s="203"/>
      <c r="E6438" s="203"/>
      <c r="F6438" s="203"/>
    </row>
    <row r="6439" spans="2:6" ht="15.75">
      <c r="B6439" s="188"/>
      <c r="C6439" s="188"/>
      <c r="D6439" s="203"/>
      <c r="E6439" s="203"/>
      <c r="F6439" s="203"/>
    </row>
    <row r="6440" spans="2:6" ht="15.75">
      <c r="B6440" s="188"/>
      <c r="C6440" s="188"/>
      <c r="D6440" s="203"/>
      <c r="E6440" s="203"/>
      <c r="F6440" s="203"/>
    </row>
    <row r="6441" spans="2:6" ht="15.75">
      <c r="B6441" s="188"/>
      <c r="C6441" s="188"/>
      <c r="D6441" s="203"/>
      <c r="E6441" s="203"/>
      <c r="F6441" s="203"/>
    </row>
    <row r="6442" spans="2:6" ht="15.75">
      <c r="B6442" s="188"/>
      <c r="C6442" s="188"/>
      <c r="D6442" s="203"/>
      <c r="E6442" s="203"/>
      <c r="F6442" s="203"/>
    </row>
    <row r="6443" spans="2:6" ht="15.75">
      <c r="B6443" s="188"/>
      <c r="C6443" s="188"/>
      <c r="D6443" s="203"/>
      <c r="E6443" s="203"/>
      <c r="F6443" s="203"/>
    </row>
    <row r="6444" spans="2:6" ht="15.75">
      <c r="B6444" s="188"/>
      <c r="C6444" s="188"/>
      <c r="D6444" s="203"/>
      <c r="E6444" s="203"/>
      <c r="F6444" s="203"/>
    </row>
    <row r="6445" spans="2:6" ht="15.75">
      <c r="B6445" s="188"/>
      <c r="C6445" s="188"/>
      <c r="D6445" s="203"/>
      <c r="E6445" s="203"/>
      <c r="F6445" s="203"/>
    </row>
    <row r="6446" spans="2:6" ht="15.75">
      <c r="B6446" s="188"/>
      <c r="C6446" s="188"/>
      <c r="D6446" s="203"/>
      <c r="E6446" s="203"/>
      <c r="F6446" s="203"/>
    </row>
    <row r="6447" spans="2:6" ht="15.75">
      <c r="B6447" s="188"/>
      <c r="C6447" s="188"/>
      <c r="D6447" s="203"/>
      <c r="E6447" s="203"/>
      <c r="F6447" s="203"/>
    </row>
    <row r="6448" spans="2:6" ht="15.75">
      <c r="B6448" s="188"/>
      <c r="C6448" s="188"/>
      <c r="D6448" s="203"/>
      <c r="E6448" s="203"/>
      <c r="F6448" s="203"/>
    </row>
    <row r="6449" spans="2:6" ht="15.75">
      <c r="B6449" s="188"/>
      <c r="C6449" s="188"/>
      <c r="D6449" s="203"/>
      <c r="E6449" s="203"/>
      <c r="F6449" s="203"/>
    </row>
    <row r="6450" spans="2:6" ht="15.75">
      <c r="B6450" s="188"/>
      <c r="C6450" s="188"/>
      <c r="D6450" s="203"/>
      <c r="E6450" s="203"/>
      <c r="F6450" s="203"/>
    </row>
    <row r="6451" spans="2:6" ht="15.75">
      <c r="B6451" s="188"/>
      <c r="C6451" s="188"/>
      <c r="D6451" s="203"/>
      <c r="E6451" s="203"/>
      <c r="F6451" s="203"/>
    </row>
    <row r="6452" spans="2:6" ht="15.75">
      <c r="B6452" s="188"/>
      <c r="C6452" s="188"/>
      <c r="D6452" s="203"/>
      <c r="E6452" s="203"/>
      <c r="F6452" s="203"/>
    </row>
    <row r="6453" spans="2:6" ht="15.75">
      <c r="B6453" s="188"/>
      <c r="C6453" s="188"/>
      <c r="D6453" s="203"/>
      <c r="E6453" s="203"/>
      <c r="F6453" s="203"/>
    </row>
    <row r="6454" spans="2:6" ht="15.75">
      <c r="B6454" s="188"/>
      <c r="C6454" s="188"/>
      <c r="D6454" s="203"/>
      <c r="E6454" s="203"/>
      <c r="F6454" s="203"/>
    </row>
    <row r="6455" spans="2:6" ht="15.75">
      <c r="B6455" s="188"/>
      <c r="C6455" s="188"/>
      <c r="D6455" s="203"/>
      <c r="E6455" s="203"/>
      <c r="F6455" s="203"/>
    </row>
    <row r="6456" spans="2:6" ht="15.75">
      <c r="B6456" s="188"/>
      <c r="C6456" s="188"/>
      <c r="D6456" s="203"/>
      <c r="E6456" s="203"/>
      <c r="F6456" s="203"/>
    </row>
    <row r="6457" spans="2:6" ht="15.75">
      <c r="B6457" s="188"/>
      <c r="C6457" s="188"/>
      <c r="D6457" s="203"/>
      <c r="E6457" s="203"/>
      <c r="F6457" s="203"/>
    </row>
    <row r="6458" spans="2:6" ht="15.75">
      <c r="B6458" s="188"/>
      <c r="C6458" s="188"/>
      <c r="D6458" s="203"/>
      <c r="E6458" s="203"/>
      <c r="F6458" s="203"/>
    </row>
    <row r="6459" spans="2:6" ht="15.75">
      <c r="B6459" s="188"/>
      <c r="C6459" s="188"/>
      <c r="D6459" s="203"/>
      <c r="E6459" s="203"/>
      <c r="F6459" s="203"/>
    </row>
    <row r="6460" spans="2:6" ht="15.75">
      <c r="B6460" s="188"/>
      <c r="C6460" s="188"/>
      <c r="D6460" s="203"/>
      <c r="E6460" s="203"/>
      <c r="F6460" s="203"/>
    </row>
    <row r="6461" spans="2:6" ht="15.75">
      <c r="B6461" s="188"/>
      <c r="C6461" s="188"/>
      <c r="D6461" s="203"/>
      <c r="E6461" s="203"/>
      <c r="F6461" s="203"/>
    </row>
    <row r="6462" spans="2:6" ht="15.75">
      <c r="B6462" s="188"/>
      <c r="C6462" s="188"/>
      <c r="D6462" s="203"/>
      <c r="E6462" s="203"/>
      <c r="F6462" s="203"/>
    </row>
    <row r="6463" spans="2:6" ht="15.75">
      <c r="B6463" s="188"/>
      <c r="C6463" s="188"/>
      <c r="D6463" s="203"/>
      <c r="E6463" s="203"/>
      <c r="F6463" s="203"/>
    </row>
    <row r="6464" spans="2:6" ht="15.75">
      <c r="B6464" s="188"/>
      <c r="C6464" s="188"/>
      <c r="D6464" s="203"/>
      <c r="E6464" s="203"/>
      <c r="F6464" s="203"/>
    </row>
    <row r="6465" spans="2:6" ht="15.75">
      <c r="B6465" s="188"/>
      <c r="C6465" s="188"/>
      <c r="D6465" s="203"/>
      <c r="E6465" s="203"/>
      <c r="F6465" s="203"/>
    </row>
    <row r="6466" spans="2:6" ht="15.75">
      <c r="B6466" s="188"/>
      <c r="C6466" s="188"/>
      <c r="D6466" s="203"/>
      <c r="E6466" s="203"/>
      <c r="F6466" s="203"/>
    </row>
    <row r="6467" spans="2:6" ht="15.75">
      <c r="B6467" s="188"/>
      <c r="C6467" s="188"/>
      <c r="D6467" s="203"/>
      <c r="E6467" s="203"/>
      <c r="F6467" s="203"/>
    </row>
    <row r="6468" spans="2:6" ht="15.75">
      <c r="B6468" s="188"/>
      <c r="C6468" s="188"/>
      <c r="D6468" s="203"/>
      <c r="E6468" s="203"/>
      <c r="F6468" s="203"/>
    </row>
    <row r="6469" spans="2:6" ht="15.75">
      <c r="B6469" s="188"/>
      <c r="C6469" s="188"/>
      <c r="D6469" s="203"/>
      <c r="E6469" s="203"/>
      <c r="F6469" s="203"/>
    </row>
    <row r="6470" spans="2:6" ht="15.75">
      <c r="B6470" s="188"/>
      <c r="C6470" s="188"/>
      <c r="D6470" s="203"/>
      <c r="E6470" s="203"/>
      <c r="F6470" s="203"/>
    </row>
    <row r="6471" spans="2:6" ht="15.75">
      <c r="B6471" s="188"/>
      <c r="C6471" s="188"/>
      <c r="D6471" s="203"/>
      <c r="E6471" s="203"/>
      <c r="F6471" s="203"/>
    </row>
    <row r="6472" spans="2:6" ht="15.75">
      <c r="B6472" s="188"/>
      <c r="C6472" s="188"/>
      <c r="D6472" s="203"/>
      <c r="E6472" s="203"/>
      <c r="F6472" s="203"/>
    </row>
    <row r="6473" spans="2:6" ht="15.75">
      <c r="B6473" s="188"/>
      <c r="C6473" s="188"/>
      <c r="D6473" s="203"/>
      <c r="E6473" s="203"/>
      <c r="F6473" s="203"/>
    </row>
    <row r="6474" spans="2:6" ht="15.75">
      <c r="B6474" s="188"/>
      <c r="C6474" s="188"/>
      <c r="D6474" s="203"/>
      <c r="E6474" s="203"/>
      <c r="F6474" s="203"/>
    </row>
    <row r="6475" spans="2:6" ht="15.75">
      <c r="B6475" s="188"/>
      <c r="C6475" s="188"/>
      <c r="D6475" s="203"/>
      <c r="E6475" s="203"/>
      <c r="F6475" s="203"/>
    </row>
    <row r="6476" spans="2:6" ht="15.75">
      <c r="B6476" s="188"/>
      <c r="C6476" s="188"/>
      <c r="D6476" s="203"/>
      <c r="E6476" s="203"/>
      <c r="F6476" s="203"/>
    </row>
    <row r="6477" spans="2:6" ht="15.75">
      <c r="B6477" s="188"/>
      <c r="C6477" s="188"/>
      <c r="D6477" s="203"/>
      <c r="E6477" s="203"/>
      <c r="F6477" s="203"/>
    </row>
    <row r="6478" spans="2:6" ht="15.75">
      <c r="B6478" s="188"/>
      <c r="C6478" s="188"/>
      <c r="D6478" s="203"/>
      <c r="E6478" s="203"/>
      <c r="F6478" s="203"/>
    </row>
    <row r="6479" spans="2:6" ht="15.75">
      <c r="B6479" s="188"/>
      <c r="C6479" s="188"/>
      <c r="D6479" s="203"/>
      <c r="E6479" s="203"/>
      <c r="F6479" s="203"/>
    </row>
    <row r="6480" spans="2:6" ht="15.75">
      <c r="B6480" s="188"/>
      <c r="C6480" s="188"/>
      <c r="D6480" s="203"/>
      <c r="E6480" s="203"/>
      <c r="F6480" s="203"/>
    </row>
    <row r="6481" spans="2:6" ht="15.75">
      <c r="B6481" s="188"/>
      <c r="C6481" s="188"/>
      <c r="D6481" s="203"/>
      <c r="E6481" s="203"/>
      <c r="F6481" s="203"/>
    </row>
    <row r="6482" spans="2:6" ht="15.75">
      <c r="B6482" s="188"/>
      <c r="C6482" s="188"/>
      <c r="D6482" s="203"/>
      <c r="E6482" s="203"/>
      <c r="F6482" s="203"/>
    </row>
    <row r="6483" spans="2:6" ht="15.75">
      <c r="B6483" s="188"/>
      <c r="C6483" s="188"/>
      <c r="D6483" s="203"/>
      <c r="E6483" s="203"/>
      <c r="F6483" s="203"/>
    </row>
    <row r="6484" spans="2:6" ht="15.75">
      <c r="B6484" s="188"/>
      <c r="C6484" s="188"/>
      <c r="D6484" s="203"/>
      <c r="E6484" s="203"/>
      <c r="F6484" s="203"/>
    </row>
    <row r="6485" spans="2:6" ht="15.75">
      <c r="B6485" s="188"/>
      <c r="C6485" s="188"/>
      <c r="D6485" s="203"/>
      <c r="E6485" s="203"/>
      <c r="F6485" s="203"/>
    </row>
    <row r="6486" spans="2:6" ht="15.75">
      <c r="B6486" s="188"/>
      <c r="C6486" s="188"/>
      <c r="D6486" s="203"/>
      <c r="E6486" s="203"/>
      <c r="F6486" s="203"/>
    </row>
    <row r="6487" spans="2:6" ht="15.75">
      <c r="B6487" s="188"/>
      <c r="C6487" s="188"/>
      <c r="D6487" s="203"/>
      <c r="E6487" s="203"/>
      <c r="F6487" s="203"/>
    </row>
    <row r="6488" spans="2:6" ht="15.75">
      <c r="B6488" s="188"/>
      <c r="C6488" s="188"/>
      <c r="D6488" s="203"/>
      <c r="E6488" s="203"/>
      <c r="F6488" s="203"/>
    </row>
    <row r="6489" spans="2:6" ht="15.75">
      <c r="B6489" s="188"/>
      <c r="C6489" s="188"/>
      <c r="D6489" s="203"/>
      <c r="E6489" s="203"/>
      <c r="F6489" s="203"/>
    </row>
    <row r="6490" spans="2:6" ht="15.75">
      <c r="B6490" s="188"/>
      <c r="C6490" s="188"/>
      <c r="D6490" s="203"/>
      <c r="E6490" s="203"/>
      <c r="F6490" s="203"/>
    </row>
    <row r="6491" spans="2:6" ht="15.75">
      <c r="B6491" s="188"/>
      <c r="C6491" s="188"/>
      <c r="D6491" s="203"/>
      <c r="E6491" s="203"/>
      <c r="F6491" s="203"/>
    </row>
    <row r="6492" spans="2:6" ht="15.75">
      <c r="B6492" s="188"/>
      <c r="C6492" s="188"/>
      <c r="D6492" s="203"/>
      <c r="E6492" s="203"/>
      <c r="F6492" s="203"/>
    </row>
    <row r="6493" spans="2:6" ht="15.75">
      <c r="B6493" s="188"/>
      <c r="C6493" s="188"/>
      <c r="D6493" s="203"/>
      <c r="E6493" s="203"/>
      <c r="F6493" s="203"/>
    </row>
    <row r="6494" spans="2:6" ht="15.75">
      <c r="B6494" s="188"/>
      <c r="C6494" s="188"/>
      <c r="D6494" s="203"/>
      <c r="E6494" s="203"/>
      <c r="F6494" s="203"/>
    </row>
    <row r="6495" spans="2:6" ht="15.75">
      <c r="B6495" s="188"/>
      <c r="C6495" s="188"/>
      <c r="D6495" s="203"/>
      <c r="E6495" s="203"/>
      <c r="F6495" s="203"/>
    </row>
    <row r="6496" spans="2:6" ht="15.75">
      <c r="B6496" s="188"/>
      <c r="C6496" s="188"/>
      <c r="D6496" s="203"/>
      <c r="E6496" s="203"/>
      <c r="F6496" s="203"/>
    </row>
    <row r="6497" spans="2:6" ht="15.75">
      <c r="B6497" s="188"/>
      <c r="C6497" s="188"/>
      <c r="D6497" s="203"/>
      <c r="E6497" s="203"/>
      <c r="F6497" s="203"/>
    </row>
    <row r="6498" spans="2:6" ht="15.75">
      <c r="B6498" s="188"/>
      <c r="C6498" s="188"/>
      <c r="D6498" s="203"/>
      <c r="E6498" s="203"/>
      <c r="F6498" s="203"/>
    </row>
    <row r="6499" spans="2:6" ht="15.75">
      <c r="B6499" s="188"/>
      <c r="C6499" s="188"/>
      <c r="D6499" s="203"/>
      <c r="E6499" s="203"/>
      <c r="F6499" s="203"/>
    </row>
    <row r="6500" spans="2:6" ht="15.75">
      <c r="B6500" s="188"/>
      <c r="C6500" s="188"/>
      <c r="D6500" s="203"/>
      <c r="E6500" s="203"/>
      <c r="F6500" s="203"/>
    </row>
    <row r="6501" spans="2:6" ht="15.75">
      <c r="B6501" s="188"/>
      <c r="C6501" s="188"/>
      <c r="D6501" s="203"/>
      <c r="E6501" s="203"/>
      <c r="F6501" s="203"/>
    </row>
    <row r="6502" spans="2:6" ht="15.75">
      <c r="B6502" s="188"/>
      <c r="C6502" s="188"/>
      <c r="D6502" s="203"/>
      <c r="E6502" s="203"/>
      <c r="F6502" s="203"/>
    </row>
    <row r="6503" spans="2:6" ht="15.75">
      <c r="B6503" s="188"/>
      <c r="C6503" s="188"/>
      <c r="D6503" s="203"/>
      <c r="E6503" s="203"/>
      <c r="F6503" s="203"/>
    </row>
    <row r="6504" spans="2:6" ht="15.75">
      <c r="B6504" s="188"/>
      <c r="C6504" s="188"/>
      <c r="D6504" s="203"/>
      <c r="E6504" s="203"/>
      <c r="F6504" s="203"/>
    </row>
    <row r="6505" spans="2:6" ht="15.75">
      <c r="B6505" s="188"/>
      <c r="C6505" s="188"/>
      <c r="D6505" s="203"/>
      <c r="E6505" s="203"/>
      <c r="F6505" s="203"/>
    </row>
    <row r="6506" spans="2:6" ht="15.75">
      <c r="B6506" s="188"/>
      <c r="C6506" s="188"/>
      <c r="D6506" s="203"/>
      <c r="E6506" s="203"/>
      <c r="F6506" s="203"/>
    </row>
    <row r="6507" spans="2:6" ht="15.75">
      <c r="B6507" s="188"/>
      <c r="C6507" s="188"/>
      <c r="D6507" s="203"/>
      <c r="E6507" s="203"/>
      <c r="F6507" s="203"/>
    </row>
    <row r="6508" spans="2:6" ht="15.75">
      <c r="B6508" s="188"/>
      <c r="C6508" s="188"/>
      <c r="D6508" s="203"/>
      <c r="E6508" s="203"/>
      <c r="F6508" s="203"/>
    </row>
    <row r="6509" spans="2:6" ht="15.75">
      <c r="B6509" s="188"/>
      <c r="C6509" s="188"/>
      <c r="D6509" s="203"/>
      <c r="E6509" s="203"/>
      <c r="F6509" s="203"/>
    </row>
    <row r="6510" spans="2:6" ht="15.75">
      <c r="B6510" s="188"/>
      <c r="C6510" s="188"/>
      <c r="D6510" s="203"/>
      <c r="E6510" s="203"/>
      <c r="F6510" s="203"/>
    </row>
    <row r="6511" spans="2:6" ht="15.75">
      <c r="B6511" s="188"/>
      <c r="C6511" s="188"/>
      <c r="D6511" s="203"/>
      <c r="E6511" s="203"/>
      <c r="F6511" s="203"/>
    </row>
    <row r="6512" spans="2:6" ht="15.75">
      <c r="B6512" s="188"/>
      <c r="C6512" s="188"/>
      <c r="D6512" s="203"/>
      <c r="E6512" s="203"/>
      <c r="F6512" s="203"/>
    </row>
    <row r="6513" spans="2:6" ht="15.75">
      <c r="B6513" s="188"/>
      <c r="C6513" s="188"/>
      <c r="D6513" s="203"/>
      <c r="E6513" s="203"/>
      <c r="F6513" s="203"/>
    </row>
    <row r="6514" spans="2:6" ht="15.75">
      <c r="B6514" s="188"/>
      <c r="C6514" s="188"/>
      <c r="D6514" s="203"/>
      <c r="E6514" s="203"/>
      <c r="F6514" s="203"/>
    </row>
    <row r="6515" spans="2:6" ht="15.75">
      <c r="B6515" s="188"/>
      <c r="C6515" s="188"/>
      <c r="D6515" s="203"/>
      <c r="E6515" s="203"/>
      <c r="F6515" s="203"/>
    </row>
    <row r="6516" spans="2:6" ht="15.75">
      <c r="B6516" s="188"/>
      <c r="C6516" s="188"/>
      <c r="D6516" s="203"/>
      <c r="E6516" s="203"/>
      <c r="F6516" s="203"/>
    </row>
    <row r="6517" spans="2:6" ht="15.75">
      <c r="B6517" s="188"/>
      <c r="C6517" s="188"/>
      <c r="D6517" s="203"/>
      <c r="E6517" s="203"/>
      <c r="F6517" s="203"/>
    </row>
    <row r="6518" spans="2:6" ht="15.75">
      <c r="B6518" s="188"/>
      <c r="C6518" s="188"/>
      <c r="D6518" s="203"/>
      <c r="E6518" s="203"/>
      <c r="F6518" s="203"/>
    </row>
    <row r="6519" spans="2:6" ht="15.75">
      <c r="B6519" s="188"/>
      <c r="C6519" s="188"/>
      <c r="D6519" s="203"/>
      <c r="E6519" s="203"/>
      <c r="F6519" s="203"/>
    </row>
    <row r="6520" spans="2:6" ht="15.75">
      <c r="B6520" s="188"/>
      <c r="C6520" s="188"/>
      <c r="D6520" s="203"/>
      <c r="E6520" s="203"/>
      <c r="F6520" s="203"/>
    </row>
    <row r="6521" spans="2:6" ht="15.75">
      <c r="B6521" s="188"/>
      <c r="C6521" s="188"/>
      <c r="D6521" s="203"/>
      <c r="E6521" s="203"/>
      <c r="F6521" s="203"/>
    </row>
    <row r="6522" spans="2:6" ht="15.75">
      <c r="B6522" s="188"/>
      <c r="C6522" s="188"/>
      <c r="D6522" s="203"/>
      <c r="E6522" s="203"/>
      <c r="F6522" s="203"/>
    </row>
    <row r="6523" spans="2:6" ht="15.75">
      <c r="B6523" s="188"/>
      <c r="C6523" s="188"/>
      <c r="D6523" s="203"/>
      <c r="E6523" s="203"/>
      <c r="F6523" s="203"/>
    </row>
    <row r="6524" spans="2:6" ht="15.75">
      <c r="B6524" s="188"/>
      <c r="C6524" s="188"/>
      <c r="D6524" s="203"/>
      <c r="E6524" s="203"/>
      <c r="F6524" s="203"/>
    </row>
    <row r="6525" spans="2:6" ht="15.75">
      <c r="B6525" s="188"/>
      <c r="C6525" s="188"/>
      <c r="D6525" s="203"/>
      <c r="E6525" s="203"/>
      <c r="F6525" s="203"/>
    </row>
    <row r="6526" spans="2:6" ht="15.75">
      <c r="B6526" s="188"/>
      <c r="C6526" s="188"/>
      <c r="D6526" s="203"/>
      <c r="E6526" s="203"/>
      <c r="F6526" s="203"/>
    </row>
    <row r="6527" spans="2:6" ht="15.75">
      <c r="B6527" s="188"/>
      <c r="C6527" s="188"/>
      <c r="D6527" s="203"/>
      <c r="E6527" s="203"/>
      <c r="F6527" s="203"/>
    </row>
    <row r="6528" spans="2:6" ht="15.75">
      <c r="B6528" s="188"/>
      <c r="C6528" s="188"/>
      <c r="D6528" s="203"/>
      <c r="E6528" s="203"/>
      <c r="F6528" s="203"/>
    </row>
    <row r="6529" spans="2:6" ht="15.75">
      <c r="B6529" s="188"/>
      <c r="C6529" s="188"/>
      <c r="D6529" s="203"/>
      <c r="E6529" s="203"/>
      <c r="F6529" s="203"/>
    </row>
    <row r="6530" spans="2:6" ht="15.75">
      <c r="B6530" s="188"/>
      <c r="C6530" s="188"/>
      <c r="D6530" s="203"/>
      <c r="E6530" s="203"/>
      <c r="F6530" s="203"/>
    </row>
    <row r="6531" spans="2:6" ht="15.75">
      <c r="B6531" s="188"/>
      <c r="C6531" s="188"/>
      <c r="D6531" s="203"/>
      <c r="E6531" s="203"/>
      <c r="F6531" s="203"/>
    </row>
    <row r="6532" spans="2:6" ht="15.75">
      <c r="B6532" s="188"/>
      <c r="C6532" s="188"/>
      <c r="D6532" s="203"/>
      <c r="E6532" s="203"/>
      <c r="F6532" s="203"/>
    </row>
    <row r="6533" spans="2:6" ht="15.75">
      <c r="B6533" s="188"/>
      <c r="C6533" s="188"/>
      <c r="D6533" s="203"/>
      <c r="E6533" s="203"/>
      <c r="F6533" s="203"/>
    </row>
    <row r="6534" spans="2:6" ht="15.75">
      <c r="B6534" s="188"/>
      <c r="C6534" s="188"/>
      <c r="D6534" s="203"/>
      <c r="E6534" s="203"/>
      <c r="F6534" s="203"/>
    </row>
    <row r="6535" spans="2:6" ht="15.75">
      <c r="B6535" s="188"/>
      <c r="C6535" s="188"/>
      <c r="D6535" s="203"/>
      <c r="E6535" s="203"/>
      <c r="F6535" s="203"/>
    </row>
    <row r="6536" spans="2:6" ht="15.75">
      <c r="B6536" s="188"/>
      <c r="C6536" s="188"/>
      <c r="D6536" s="203"/>
      <c r="E6536" s="203"/>
      <c r="F6536" s="203"/>
    </row>
    <row r="6537" spans="2:6" ht="15.75">
      <c r="B6537" s="188"/>
      <c r="C6537" s="188"/>
      <c r="D6537" s="203"/>
      <c r="E6537" s="203"/>
      <c r="F6537" s="203"/>
    </row>
    <row r="6538" spans="2:6" ht="15.75">
      <c r="B6538" s="188"/>
      <c r="C6538" s="188"/>
      <c r="D6538" s="203"/>
      <c r="E6538" s="203"/>
      <c r="F6538" s="203"/>
    </row>
    <row r="6539" spans="2:6" ht="15.75">
      <c r="B6539" s="188"/>
      <c r="C6539" s="188"/>
      <c r="D6539" s="203"/>
      <c r="E6539" s="203"/>
      <c r="F6539" s="203"/>
    </row>
    <row r="6540" spans="2:6" ht="15.75">
      <c r="B6540" s="188"/>
      <c r="C6540" s="188"/>
      <c r="D6540" s="203"/>
      <c r="E6540" s="203"/>
      <c r="F6540" s="203"/>
    </row>
    <row r="6541" spans="2:6" ht="15.75">
      <c r="B6541" s="188"/>
      <c r="C6541" s="188"/>
      <c r="D6541" s="203"/>
      <c r="E6541" s="203"/>
      <c r="F6541" s="203"/>
    </row>
    <row r="6542" spans="2:6" ht="15.75">
      <c r="B6542" s="188"/>
      <c r="C6542" s="188"/>
      <c r="D6542" s="203"/>
      <c r="E6542" s="203"/>
      <c r="F6542" s="203"/>
    </row>
    <row r="6543" spans="2:6" ht="15.75">
      <c r="B6543" s="188"/>
      <c r="C6543" s="188"/>
      <c r="D6543" s="203"/>
      <c r="E6543" s="203"/>
      <c r="F6543" s="203"/>
    </row>
    <row r="6544" spans="2:6" ht="15.75">
      <c r="B6544" s="188"/>
      <c r="C6544" s="188"/>
      <c r="D6544" s="203"/>
      <c r="E6544" s="203"/>
      <c r="F6544" s="203"/>
    </row>
    <row r="6545" spans="2:6" ht="15.75">
      <c r="B6545" s="188"/>
      <c r="C6545" s="188"/>
      <c r="D6545" s="203"/>
      <c r="E6545" s="203"/>
      <c r="F6545" s="203"/>
    </row>
    <row r="6546" spans="2:6" ht="15.75">
      <c r="B6546" s="188"/>
      <c r="C6546" s="188"/>
      <c r="D6546" s="203"/>
      <c r="E6546" s="203"/>
      <c r="F6546" s="203"/>
    </row>
    <row r="6547" spans="2:6" ht="15.75">
      <c r="B6547" s="188"/>
      <c r="C6547" s="188"/>
      <c r="D6547" s="203"/>
      <c r="E6547" s="203"/>
      <c r="F6547" s="203"/>
    </row>
    <row r="6548" spans="2:6" ht="15.75">
      <c r="B6548" s="188"/>
      <c r="C6548" s="188"/>
      <c r="D6548" s="203"/>
      <c r="E6548" s="203"/>
      <c r="F6548" s="203"/>
    </row>
    <row r="6549" spans="2:6" ht="15.75">
      <c r="B6549" s="188"/>
      <c r="C6549" s="188"/>
      <c r="D6549" s="203"/>
      <c r="E6549" s="203"/>
      <c r="F6549" s="203"/>
    </row>
    <row r="6550" spans="2:6" ht="15.75">
      <c r="B6550" s="188"/>
      <c r="C6550" s="188"/>
      <c r="D6550" s="203"/>
      <c r="E6550" s="203"/>
      <c r="F6550" s="203"/>
    </row>
    <row r="6551" spans="2:6" ht="15.75">
      <c r="B6551" s="188"/>
      <c r="C6551" s="188"/>
      <c r="D6551" s="203"/>
      <c r="E6551" s="203"/>
      <c r="F6551" s="203"/>
    </row>
    <row r="6552" spans="2:6" ht="15.75">
      <c r="B6552" s="188"/>
      <c r="C6552" s="188"/>
      <c r="D6552" s="203"/>
      <c r="E6552" s="203"/>
      <c r="F6552" s="203"/>
    </row>
    <row r="6553" spans="2:6" ht="15.75">
      <c r="B6553" s="188"/>
      <c r="C6553" s="188"/>
      <c r="D6553" s="203"/>
      <c r="E6553" s="203"/>
      <c r="F6553" s="203"/>
    </row>
    <row r="6554" spans="2:6" ht="15.75">
      <c r="B6554" s="188"/>
      <c r="C6554" s="188"/>
      <c r="D6554" s="203"/>
      <c r="E6554" s="203"/>
      <c r="F6554" s="203"/>
    </row>
    <row r="6555" spans="2:6" ht="15.75">
      <c r="B6555" s="188"/>
      <c r="C6555" s="188"/>
      <c r="D6555" s="203"/>
      <c r="E6555" s="203"/>
      <c r="F6555" s="203"/>
    </row>
    <row r="6556" spans="2:6" ht="15.75">
      <c r="B6556" s="188"/>
      <c r="C6556" s="188"/>
      <c r="D6556" s="203"/>
      <c r="E6556" s="203"/>
      <c r="F6556" s="203"/>
    </row>
    <row r="6557" spans="2:6" ht="15.75">
      <c r="B6557" s="188"/>
      <c r="C6557" s="188"/>
      <c r="D6557" s="203"/>
      <c r="E6557" s="203"/>
      <c r="F6557" s="203"/>
    </row>
    <row r="6558" spans="2:6" ht="15.75">
      <c r="B6558" s="188"/>
      <c r="C6558" s="188"/>
      <c r="D6558" s="203"/>
      <c r="E6558" s="203"/>
      <c r="F6558" s="203"/>
    </row>
    <row r="6559" spans="2:6" ht="15.75">
      <c r="B6559" s="188"/>
      <c r="C6559" s="188"/>
      <c r="D6559" s="203"/>
      <c r="E6559" s="203"/>
      <c r="F6559" s="203"/>
    </row>
    <row r="6560" spans="2:6" ht="15.75">
      <c r="B6560" s="188"/>
      <c r="C6560" s="188"/>
      <c r="D6560" s="203"/>
      <c r="E6560" s="203"/>
      <c r="F6560" s="203"/>
    </row>
    <row r="6561" spans="2:6" ht="15.75">
      <c r="B6561" s="188"/>
      <c r="C6561" s="188"/>
      <c r="D6561" s="203"/>
      <c r="E6561" s="203"/>
      <c r="F6561" s="203"/>
    </row>
    <row r="6562" spans="2:6" ht="15.75">
      <c r="B6562" s="188"/>
      <c r="C6562" s="188"/>
      <c r="D6562" s="203"/>
      <c r="E6562" s="203"/>
      <c r="F6562" s="203"/>
    </row>
    <row r="6563" spans="2:6" ht="15.75">
      <c r="B6563" s="188"/>
      <c r="C6563" s="188"/>
      <c r="D6563" s="203"/>
      <c r="E6563" s="203"/>
      <c r="F6563" s="203"/>
    </row>
    <row r="6564" spans="2:6" ht="15.75">
      <c r="B6564" s="188"/>
      <c r="C6564" s="188"/>
      <c r="D6564" s="203"/>
      <c r="E6564" s="203"/>
      <c r="F6564" s="203"/>
    </row>
    <row r="6565" spans="2:6" ht="15.75">
      <c r="B6565" s="188"/>
      <c r="C6565" s="188"/>
      <c r="D6565" s="203"/>
      <c r="E6565" s="203"/>
      <c r="F6565" s="203"/>
    </row>
    <row r="6566" spans="2:6" ht="15.75">
      <c r="B6566" s="188"/>
      <c r="C6566" s="188"/>
      <c r="D6566" s="203"/>
      <c r="E6566" s="203"/>
      <c r="F6566" s="203"/>
    </row>
    <row r="6567" spans="2:6" ht="15.75">
      <c r="B6567" s="188"/>
      <c r="C6567" s="188"/>
      <c r="D6567" s="203"/>
      <c r="E6567" s="203"/>
      <c r="F6567" s="203"/>
    </row>
    <row r="6568" spans="2:6" ht="15.75">
      <c r="B6568" s="188"/>
      <c r="C6568" s="188"/>
      <c r="D6568" s="203"/>
      <c r="E6568" s="203"/>
      <c r="F6568" s="203"/>
    </row>
    <row r="6569" spans="2:6" ht="15.75">
      <c r="B6569" s="188"/>
      <c r="C6569" s="188"/>
      <c r="D6569" s="203"/>
      <c r="E6569" s="203"/>
      <c r="F6569" s="203"/>
    </row>
    <row r="6570" spans="2:6" ht="15.75">
      <c r="B6570" s="188"/>
      <c r="C6570" s="188"/>
      <c r="D6570" s="203"/>
      <c r="E6570" s="203"/>
      <c r="F6570" s="203"/>
    </row>
    <row r="6571" spans="2:6" ht="15.75">
      <c r="B6571" s="188"/>
      <c r="C6571" s="188"/>
      <c r="D6571" s="203"/>
      <c r="E6571" s="203"/>
      <c r="F6571" s="203"/>
    </row>
    <row r="6572" spans="2:6" ht="15.75">
      <c r="B6572" s="188"/>
      <c r="C6572" s="188"/>
      <c r="D6572" s="203"/>
      <c r="E6572" s="203"/>
      <c r="F6572" s="203"/>
    </row>
    <row r="6573" spans="2:6" ht="15.75">
      <c r="B6573" s="188"/>
      <c r="C6573" s="188"/>
      <c r="D6573" s="203"/>
      <c r="E6573" s="203"/>
      <c r="F6573" s="203"/>
    </row>
    <row r="6574" spans="2:6" ht="15.75">
      <c r="B6574" s="188"/>
      <c r="C6574" s="188"/>
      <c r="D6574" s="203"/>
      <c r="E6574" s="203"/>
      <c r="F6574" s="203"/>
    </row>
    <row r="6575" spans="2:6" ht="15.75">
      <c r="B6575" s="188"/>
      <c r="C6575" s="188"/>
      <c r="D6575" s="203"/>
      <c r="E6575" s="203"/>
      <c r="F6575" s="203"/>
    </row>
    <row r="6576" spans="2:6" ht="15.75">
      <c r="B6576" s="188"/>
      <c r="C6576" s="188"/>
      <c r="D6576" s="203"/>
      <c r="E6576" s="203"/>
      <c r="F6576" s="203"/>
    </row>
    <row r="6577" spans="2:6" ht="15.75">
      <c r="B6577" s="188"/>
      <c r="C6577" s="188"/>
      <c r="D6577" s="203"/>
      <c r="E6577" s="203"/>
      <c r="F6577" s="203"/>
    </row>
    <row r="6578" spans="2:6" ht="15.75">
      <c r="B6578" s="188"/>
      <c r="C6578" s="188"/>
      <c r="D6578" s="203"/>
      <c r="E6578" s="203"/>
      <c r="F6578" s="203"/>
    </row>
    <row r="6579" spans="2:6" ht="15.75">
      <c r="B6579" s="188"/>
      <c r="C6579" s="188"/>
      <c r="D6579" s="203"/>
      <c r="E6579" s="203"/>
      <c r="F6579" s="203"/>
    </row>
    <row r="6580" spans="2:6" ht="15.75">
      <c r="B6580" s="188"/>
      <c r="C6580" s="188"/>
      <c r="D6580" s="203"/>
      <c r="E6580" s="203"/>
      <c r="F6580" s="203"/>
    </row>
    <row r="6581" spans="2:6" ht="15.75">
      <c r="B6581" s="188"/>
      <c r="C6581" s="188"/>
      <c r="D6581" s="203"/>
      <c r="E6581" s="203"/>
      <c r="F6581" s="203"/>
    </row>
    <row r="6582" spans="2:6" ht="15.75">
      <c r="B6582" s="188"/>
      <c r="C6582" s="188"/>
      <c r="D6582" s="203"/>
      <c r="E6582" s="203"/>
      <c r="F6582" s="203"/>
    </row>
    <row r="6583" spans="2:6" ht="15.75">
      <c r="B6583" s="188"/>
      <c r="C6583" s="188"/>
      <c r="D6583" s="203"/>
      <c r="E6583" s="203"/>
      <c r="F6583" s="203"/>
    </row>
    <row r="6584" spans="2:6" ht="15.75">
      <c r="B6584" s="188"/>
      <c r="C6584" s="188"/>
      <c r="D6584" s="203"/>
      <c r="E6584" s="203"/>
      <c r="F6584" s="203"/>
    </row>
    <row r="6585" spans="2:6" ht="15.75">
      <c r="B6585" s="188"/>
      <c r="C6585" s="188"/>
      <c r="D6585" s="203"/>
      <c r="E6585" s="203"/>
      <c r="F6585" s="203"/>
    </row>
    <row r="6586" spans="2:6" ht="15.75">
      <c r="B6586" s="188"/>
      <c r="C6586" s="188"/>
      <c r="D6586" s="203"/>
      <c r="E6586" s="203"/>
      <c r="F6586" s="203"/>
    </row>
    <row r="6587" spans="2:6" ht="15.75">
      <c r="B6587" s="188"/>
      <c r="C6587" s="188"/>
      <c r="D6587" s="203"/>
      <c r="E6587" s="203"/>
      <c r="F6587" s="203"/>
    </row>
    <row r="6588" spans="2:6" ht="15.75">
      <c r="B6588" s="188"/>
      <c r="C6588" s="188"/>
      <c r="D6588" s="203"/>
      <c r="E6588" s="203"/>
      <c r="F6588" s="203"/>
    </row>
    <row r="6589" spans="2:6" ht="15.75">
      <c r="B6589" s="188"/>
      <c r="C6589" s="188"/>
      <c r="D6589" s="203"/>
      <c r="E6589" s="203"/>
      <c r="F6589" s="203"/>
    </row>
    <row r="6590" spans="2:6" ht="15.75">
      <c r="B6590" s="188"/>
      <c r="C6590" s="188"/>
      <c r="D6590" s="203"/>
      <c r="E6590" s="203"/>
      <c r="F6590" s="203"/>
    </row>
    <row r="6591" spans="2:6" ht="15.75">
      <c r="B6591" s="188"/>
      <c r="C6591" s="188"/>
      <c r="D6591" s="203"/>
      <c r="E6591" s="203"/>
      <c r="F6591" s="203"/>
    </row>
    <row r="6592" spans="2:6" ht="15.75">
      <c r="B6592" s="188"/>
      <c r="C6592" s="188"/>
      <c r="D6592" s="203"/>
      <c r="E6592" s="203"/>
      <c r="F6592" s="203"/>
    </row>
    <row r="6593" spans="2:6" ht="15.75">
      <c r="B6593" s="188"/>
      <c r="C6593" s="188"/>
      <c r="D6593" s="203"/>
      <c r="E6593" s="203"/>
      <c r="F6593" s="203"/>
    </row>
    <row r="6594" spans="2:6" ht="15.75">
      <c r="B6594" s="188"/>
      <c r="C6594" s="188"/>
      <c r="D6594" s="203"/>
      <c r="E6594" s="203"/>
      <c r="F6594" s="203"/>
    </row>
    <row r="6595" spans="2:6" ht="15.75">
      <c r="B6595" s="188"/>
      <c r="C6595" s="188"/>
      <c r="D6595" s="203"/>
      <c r="E6595" s="203"/>
      <c r="F6595" s="203"/>
    </row>
    <row r="6596" spans="2:6" ht="15.75">
      <c r="B6596" s="188"/>
      <c r="C6596" s="188"/>
      <c r="D6596" s="203"/>
      <c r="E6596" s="203"/>
      <c r="F6596" s="203"/>
    </row>
    <row r="6597" spans="2:6" ht="15.75">
      <c r="B6597" s="188"/>
      <c r="C6597" s="188"/>
      <c r="D6597" s="203"/>
      <c r="E6597" s="203"/>
      <c r="F6597" s="203"/>
    </row>
    <row r="6598" spans="2:6" ht="15.75">
      <c r="B6598" s="188"/>
      <c r="C6598" s="188"/>
      <c r="D6598" s="203"/>
      <c r="E6598" s="203"/>
      <c r="F6598" s="203"/>
    </row>
    <row r="6599" spans="2:6" ht="15.75">
      <c r="B6599" s="188"/>
      <c r="C6599" s="188"/>
      <c r="D6599" s="203"/>
      <c r="E6599" s="203"/>
      <c r="F6599" s="203"/>
    </row>
    <row r="6600" spans="2:6" ht="15.75">
      <c r="B6600" s="188"/>
      <c r="C6600" s="188"/>
      <c r="D6600" s="203"/>
      <c r="E6600" s="203"/>
      <c r="F6600" s="203"/>
    </row>
    <row r="6601" spans="2:6" ht="15.75">
      <c r="B6601" s="188"/>
      <c r="C6601" s="188"/>
      <c r="D6601" s="203"/>
      <c r="E6601" s="203"/>
      <c r="F6601" s="203"/>
    </row>
    <row r="6602" spans="2:6" ht="15.75">
      <c r="B6602" s="188"/>
      <c r="C6602" s="188"/>
      <c r="D6602" s="203"/>
      <c r="E6602" s="203"/>
      <c r="F6602" s="203"/>
    </row>
    <row r="6603" spans="2:6" ht="15.75">
      <c r="B6603" s="188"/>
      <c r="C6603" s="188"/>
      <c r="D6603" s="203"/>
      <c r="E6603" s="203"/>
      <c r="F6603" s="203"/>
    </row>
    <row r="6604" spans="2:6" ht="15.75">
      <c r="B6604" s="188"/>
      <c r="C6604" s="188"/>
      <c r="D6604" s="203"/>
      <c r="E6604" s="203"/>
      <c r="F6604" s="203"/>
    </row>
    <row r="6605" spans="2:6" ht="15.75">
      <c r="B6605" s="188"/>
      <c r="C6605" s="188"/>
      <c r="D6605" s="203"/>
      <c r="E6605" s="203"/>
      <c r="F6605" s="203"/>
    </row>
    <row r="6606" spans="2:6" ht="15.75">
      <c r="B6606" s="188"/>
      <c r="C6606" s="188"/>
      <c r="D6606" s="203"/>
      <c r="E6606" s="203"/>
      <c r="F6606" s="203"/>
    </row>
    <row r="6607" spans="2:6" ht="15.75">
      <c r="B6607" s="188"/>
      <c r="C6607" s="188"/>
      <c r="D6607" s="203"/>
      <c r="E6607" s="203"/>
      <c r="F6607" s="203"/>
    </row>
    <row r="6608" spans="2:6" ht="15.75">
      <c r="B6608" s="188"/>
      <c r="C6608" s="188"/>
      <c r="D6608" s="203"/>
      <c r="E6608" s="203"/>
      <c r="F6608" s="203"/>
    </row>
    <row r="6609" spans="2:6" ht="15.75">
      <c r="B6609" s="188"/>
      <c r="C6609" s="188"/>
      <c r="D6609" s="203"/>
      <c r="E6609" s="203"/>
      <c r="F6609" s="203"/>
    </row>
    <row r="6610" spans="2:6" ht="15.75">
      <c r="B6610" s="188"/>
      <c r="C6610" s="188"/>
      <c r="D6610" s="203"/>
      <c r="E6610" s="203"/>
      <c r="F6610" s="203"/>
    </row>
    <row r="6611" spans="2:6" ht="15.75">
      <c r="B6611" s="188"/>
      <c r="C6611" s="188"/>
      <c r="D6611" s="203"/>
      <c r="E6611" s="203"/>
      <c r="F6611" s="203"/>
    </row>
    <row r="6612" spans="2:6" ht="15.75">
      <c r="B6612" s="188"/>
      <c r="C6612" s="188"/>
      <c r="D6612" s="203"/>
      <c r="E6612" s="203"/>
      <c r="F6612" s="203"/>
    </row>
    <row r="6613" spans="2:6" ht="15.75">
      <c r="B6613" s="188"/>
      <c r="C6613" s="188"/>
      <c r="D6613" s="203"/>
      <c r="E6613" s="203"/>
      <c r="F6613" s="203"/>
    </row>
    <row r="6614" spans="2:6" ht="15.75">
      <c r="B6614" s="188"/>
      <c r="C6614" s="188"/>
      <c r="D6614" s="203"/>
      <c r="E6614" s="203"/>
      <c r="F6614" s="203"/>
    </row>
    <row r="6615" spans="2:6" ht="15.75">
      <c r="B6615" s="188"/>
      <c r="C6615" s="188"/>
      <c r="D6615" s="203"/>
      <c r="E6615" s="203"/>
      <c r="F6615" s="203"/>
    </row>
    <row r="6616" spans="2:6" ht="15.75">
      <c r="B6616" s="188"/>
      <c r="C6616" s="188"/>
      <c r="D6616" s="203"/>
      <c r="E6616" s="203"/>
      <c r="F6616" s="203"/>
    </row>
    <row r="6617" spans="2:6" ht="15.75">
      <c r="B6617" s="188"/>
      <c r="C6617" s="188"/>
      <c r="D6617" s="203"/>
      <c r="E6617" s="203"/>
      <c r="F6617" s="203"/>
    </row>
    <row r="6618" spans="2:6" ht="15.75">
      <c r="B6618" s="188"/>
      <c r="C6618" s="188"/>
      <c r="D6618" s="203"/>
      <c r="E6618" s="203"/>
      <c r="F6618" s="203"/>
    </row>
    <row r="6619" spans="2:6" ht="15.75">
      <c r="B6619" s="188"/>
      <c r="C6619" s="188"/>
      <c r="D6619" s="203"/>
      <c r="E6619" s="203"/>
      <c r="F6619" s="203"/>
    </row>
    <row r="6620" spans="2:6" ht="15.75">
      <c r="B6620" s="188"/>
      <c r="C6620" s="188"/>
      <c r="D6620" s="203"/>
      <c r="E6620" s="203"/>
      <c r="F6620" s="203"/>
    </row>
    <row r="6621" spans="2:6" ht="15.75">
      <c r="B6621" s="188"/>
      <c r="C6621" s="188"/>
      <c r="D6621" s="203"/>
      <c r="E6621" s="203"/>
      <c r="F6621" s="203"/>
    </row>
    <row r="6622" spans="2:6" ht="15.75">
      <c r="B6622" s="188"/>
      <c r="C6622" s="188"/>
      <c r="D6622" s="203"/>
      <c r="E6622" s="203"/>
      <c r="F6622" s="203"/>
    </row>
    <row r="6623" spans="2:6" ht="15.75">
      <c r="B6623" s="188"/>
      <c r="C6623" s="188"/>
      <c r="D6623" s="203"/>
      <c r="E6623" s="203"/>
      <c r="F6623" s="203"/>
    </row>
    <row r="6624" spans="2:6" ht="15.75">
      <c r="B6624" s="188"/>
      <c r="C6624" s="188"/>
      <c r="D6624" s="203"/>
      <c r="E6624" s="203"/>
      <c r="F6624" s="203"/>
    </row>
    <row r="6625" spans="2:6" ht="15.75">
      <c r="B6625" s="188"/>
      <c r="C6625" s="188"/>
      <c r="D6625" s="203"/>
      <c r="E6625" s="203"/>
      <c r="F6625" s="203"/>
    </row>
    <row r="6626" spans="2:6" ht="15.75">
      <c r="B6626" s="188"/>
      <c r="C6626" s="188"/>
      <c r="D6626" s="203"/>
      <c r="E6626" s="203"/>
      <c r="F6626" s="203"/>
    </row>
    <row r="6627" spans="2:6" ht="15.75">
      <c r="B6627" s="188"/>
      <c r="C6627" s="188"/>
      <c r="D6627" s="203"/>
      <c r="E6627" s="203"/>
      <c r="F6627" s="203"/>
    </row>
    <row r="6628" spans="2:6" ht="15.75">
      <c r="B6628" s="188"/>
      <c r="C6628" s="188"/>
      <c r="D6628" s="203"/>
      <c r="E6628" s="203"/>
      <c r="F6628" s="203"/>
    </row>
    <row r="6629" spans="2:6" ht="15.75">
      <c r="B6629" s="188"/>
      <c r="C6629" s="188"/>
      <c r="D6629" s="203"/>
      <c r="E6629" s="203"/>
      <c r="F6629" s="203"/>
    </row>
    <row r="6630" spans="2:6" ht="15.75">
      <c r="B6630" s="188"/>
      <c r="C6630" s="188"/>
      <c r="D6630" s="203"/>
      <c r="E6630" s="203"/>
      <c r="F6630" s="203"/>
    </row>
    <row r="6631" spans="2:6" ht="15.75">
      <c r="B6631" s="188"/>
      <c r="C6631" s="188"/>
      <c r="D6631" s="203"/>
      <c r="E6631" s="203"/>
      <c r="F6631" s="203"/>
    </row>
    <row r="6632" spans="2:6" ht="15.75">
      <c r="B6632" s="188"/>
      <c r="C6632" s="188"/>
      <c r="D6632" s="203"/>
      <c r="E6632" s="203"/>
      <c r="F6632" s="203"/>
    </row>
    <row r="6633" spans="2:6" ht="15.75">
      <c r="B6633" s="188"/>
      <c r="C6633" s="188"/>
      <c r="D6633" s="203"/>
      <c r="E6633" s="203"/>
      <c r="F6633" s="203"/>
    </row>
    <row r="6634" spans="2:6" ht="15.75">
      <c r="B6634" s="188"/>
      <c r="C6634" s="188"/>
      <c r="D6634" s="203"/>
      <c r="E6634" s="203"/>
      <c r="F6634" s="203"/>
    </row>
    <row r="6635" spans="2:6" ht="15.75">
      <c r="B6635" s="188"/>
      <c r="C6635" s="188"/>
      <c r="D6635" s="203"/>
      <c r="E6635" s="203"/>
      <c r="F6635" s="203"/>
    </row>
    <row r="6636" spans="2:6" ht="15.75">
      <c r="B6636" s="188"/>
      <c r="C6636" s="188"/>
      <c r="D6636" s="203"/>
      <c r="E6636" s="203"/>
      <c r="F6636" s="203"/>
    </row>
    <row r="6637" spans="2:6" ht="15.75">
      <c r="B6637" s="188"/>
      <c r="C6637" s="188"/>
      <c r="D6637" s="203"/>
      <c r="E6637" s="203"/>
      <c r="F6637" s="203"/>
    </row>
    <row r="6638" spans="2:6" ht="15.75">
      <c r="B6638" s="188"/>
      <c r="C6638" s="188"/>
      <c r="D6638" s="203"/>
      <c r="E6638" s="203"/>
      <c r="F6638" s="203"/>
    </row>
    <row r="6639" spans="2:6" ht="15.75">
      <c r="B6639" s="188"/>
      <c r="C6639" s="188"/>
      <c r="D6639" s="203"/>
      <c r="E6639" s="203"/>
      <c r="F6639" s="203"/>
    </row>
    <row r="6640" spans="2:6" ht="15.75">
      <c r="B6640" s="188"/>
      <c r="C6640" s="188"/>
      <c r="D6640" s="203"/>
      <c r="E6640" s="203"/>
      <c r="F6640" s="203"/>
    </row>
    <row r="6641" spans="2:6" ht="15.75">
      <c r="B6641" s="188"/>
      <c r="C6641" s="188"/>
      <c r="D6641" s="203"/>
      <c r="E6641" s="203"/>
      <c r="F6641" s="203"/>
    </row>
    <row r="6642" spans="2:6" ht="15.75">
      <c r="B6642" s="188"/>
      <c r="C6642" s="188"/>
      <c r="D6642" s="203"/>
      <c r="E6642" s="203"/>
      <c r="F6642" s="203"/>
    </row>
    <row r="6643" spans="2:6" ht="15.75">
      <c r="B6643" s="188"/>
      <c r="C6643" s="188"/>
      <c r="D6643" s="203"/>
      <c r="E6643" s="203"/>
      <c r="F6643" s="203"/>
    </row>
    <row r="6644" spans="2:6" ht="15.75">
      <c r="B6644" s="188"/>
      <c r="C6644" s="188"/>
      <c r="D6644" s="203"/>
      <c r="E6644" s="203"/>
      <c r="F6644" s="203"/>
    </row>
    <row r="6645" spans="2:6" ht="15.75">
      <c r="B6645" s="188"/>
      <c r="C6645" s="188"/>
      <c r="D6645" s="203"/>
      <c r="E6645" s="203"/>
      <c r="F6645" s="203"/>
    </row>
    <row r="6646" spans="2:6" ht="15.75">
      <c r="B6646" s="188"/>
      <c r="C6646" s="188"/>
      <c r="D6646" s="203"/>
      <c r="E6646" s="203"/>
      <c r="F6646" s="203"/>
    </row>
    <row r="6647" spans="2:6" ht="15.75">
      <c r="B6647" s="188"/>
      <c r="C6647" s="188"/>
      <c r="D6647" s="203"/>
      <c r="E6647" s="203"/>
      <c r="F6647" s="203"/>
    </row>
    <row r="6648" spans="2:6" ht="15.75">
      <c r="B6648" s="188"/>
      <c r="C6648" s="188"/>
      <c r="D6648" s="203"/>
      <c r="E6648" s="203"/>
      <c r="F6648" s="203"/>
    </row>
    <row r="6649" spans="2:6" ht="15.75">
      <c r="B6649" s="188"/>
      <c r="C6649" s="188"/>
      <c r="D6649" s="203"/>
      <c r="E6649" s="203"/>
      <c r="F6649" s="203"/>
    </row>
    <row r="6650" spans="2:6" ht="15.75">
      <c r="B6650" s="188"/>
      <c r="C6650" s="188"/>
      <c r="D6650" s="203"/>
      <c r="E6650" s="203"/>
      <c r="F6650" s="203"/>
    </row>
    <row r="6651" spans="2:6" ht="15.75">
      <c r="B6651" s="188"/>
      <c r="C6651" s="188"/>
      <c r="D6651" s="203"/>
      <c r="E6651" s="203"/>
      <c r="F6651" s="203"/>
    </row>
    <row r="6652" spans="2:6" ht="15.75">
      <c r="B6652" s="188"/>
      <c r="C6652" s="188"/>
      <c r="D6652" s="203"/>
      <c r="E6652" s="203"/>
      <c r="F6652" s="203"/>
    </row>
    <row r="6653" spans="2:6" ht="15.75">
      <c r="B6653" s="188"/>
      <c r="C6653" s="188"/>
      <c r="D6653" s="203"/>
      <c r="E6653" s="203"/>
      <c r="F6653" s="203"/>
    </row>
    <row r="6654" spans="2:6" ht="15.75">
      <c r="B6654" s="188"/>
      <c r="C6654" s="188"/>
      <c r="D6654" s="203"/>
      <c r="E6654" s="203"/>
      <c r="F6654" s="203"/>
    </row>
    <row r="6655" spans="2:6" ht="15.75">
      <c r="B6655" s="188"/>
      <c r="C6655" s="188"/>
      <c r="D6655" s="203"/>
      <c r="E6655" s="203"/>
      <c r="F6655" s="203"/>
    </row>
    <row r="6656" spans="2:6" ht="15.75">
      <c r="B6656" s="188"/>
      <c r="C6656" s="188"/>
      <c r="D6656" s="203"/>
      <c r="E6656" s="203"/>
      <c r="F6656" s="203"/>
    </row>
    <row r="6657" spans="2:6" ht="15.75">
      <c r="B6657" s="188"/>
      <c r="C6657" s="188"/>
      <c r="D6657" s="203"/>
      <c r="E6657" s="203"/>
      <c r="F6657" s="203"/>
    </row>
    <row r="6658" spans="2:6" ht="15.75">
      <c r="B6658" s="188"/>
      <c r="C6658" s="188"/>
      <c r="D6658" s="203"/>
      <c r="E6658" s="203"/>
      <c r="F6658" s="203"/>
    </row>
    <row r="6659" spans="2:6" ht="15.75">
      <c r="B6659" s="188"/>
      <c r="C6659" s="188"/>
      <c r="D6659" s="203"/>
      <c r="E6659" s="203"/>
      <c r="F6659" s="203"/>
    </row>
    <row r="6660" spans="2:6" ht="15.75">
      <c r="B6660" s="188"/>
      <c r="C6660" s="188"/>
      <c r="D6660" s="203"/>
      <c r="E6660" s="203"/>
      <c r="F6660" s="203"/>
    </row>
    <row r="6661" spans="2:6" ht="15.75">
      <c r="B6661" s="188"/>
      <c r="C6661" s="188"/>
      <c r="D6661" s="203"/>
      <c r="E6661" s="203"/>
      <c r="F6661" s="203"/>
    </row>
    <row r="6662" spans="2:6" ht="15.75">
      <c r="B6662" s="188"/>
      <c r="C6662" s="188"/>
      <c r="D6662" s="203"/>
      <c r="E6662" s="203"/>
      <c r="F6662" s="203"/>
    </row>
    <row r="6663" spans="2:6" ht="15.75">
      <c r="B6663" s="188"/>
      <c r="C6663" s="188"/>
      <c r="D6663" s="203"/>
      <c r="E6663" s="203"/>
      <c r="F6663" s="203"/>
    </row>
    <row r="6664" spans="2:6" ht="15.75">
      <c r="B6664" s="188"/>
      <c r="C6664" s="188"/>
      <c r="D6664" s="203"/>
      <c r="E6664" s="203"/>
      <c r="F6664" s="203"/>
    </row>
    <row r="6665" spans="2:6" ht="15.75">
      <c r="B6665" s="188"/>
      <c r="C6665" s="188"/>
      <c r="D6665" s="203"/>
      <c r="E6665" s="203"/>
      <c r="F6665" s="203"/>
    </row>
    <row r="6666" spans="2:6" ht="15.75">
      <c r="B6666" s="188"/>
      <c r="C6666" s="188"/>
      <c r="D6666" s="203"/>
      <c r="E6666" s="203"/>
      <c r="F6666" s="203"/>
    </row>
    <row r="6667" spans="2:6" ht="15.75">
      <c r="B6667" s="188"/>
      <c r="C6667" s="188"/>
      <c r="D6667" s="203"/>
      <c r="E6667" s="203"/>
      <c r="F6667" s="203"/>
    </row>
    <row r="6668" spans="2:6" ht="15.75">
      <c r="B6668" s="188"/>
      <c r="C6668" s="188"/>
      <c r="D6668" s="203"/>
      <c r="E6668" s="203"/>
      <c r="F6668" s="203"/>
    </row>
    <row r="6669" spans="2:6" ht="15.75">
      <c r="B6669" s="188"/>
      <c r="C6669" s="188"/>
      <c r="D6669" s="203"/>
      <c r="E6669" s="203"/>
      <c r="F6669" s="203"/>
    </row>
    <row r="6670" spans="2:6" ht="15.75">
      <c r="B6670" s="188"/>
      <c r="C6670" s="188"/>
      <c r="D6670" s="203"/>
      <c r="E6670" s="203"/>
      <c r="F6670" s="203"/>
    </row>
    <row r="6671" spans="2:6" ht="15.75">
      <c r="B6671" s="188"/>
      <c r="C6671" s="188"/>
      <c r="D6671" s="203"/>
      <c r="E6671" s="203"/>
      <c r="F6671" s="203"/>
    </row>
    <row r="6672" spans="2:6" ht="15.75">
      <c r="B6672" s="188"/>
      <c r="C6672" s="188"/>
      <c r="D6672" s="203"/>
      <c r="E6672" s="203"/>
      <c r="F6672" s="203"/>
    </row>
    <row r="6673" spans="2:6" ht="15.75">
      <c r="B6673" s="188"/>
      <c r="C6673" s="188"/>
      <c r="D6673" s="203"/>
      <c r="E6673" s="203"/>
      <c r="F6673" s="203"/>
    </row>
    <row r="6674" spans="2:6" ht="15.75">
      <c r="B6674" s="188"/>
      <c r="C6674" s="188"/>
      <c r="D6674" s="203"/>
      <c r="E6674" s="203"/>
      <c r="F6674" s="203"/>
    </row>
    <row r="6675" spans="2:6" ht="15.75">
      <c r="B6675" s="188"/>
      <c r="C6675" s="188"/>
      <c r="D6675" s="203"/>
      <c r="E6675" s="203"/>
      <c r="F6675" s="203"/>
    </row>
    <row r="6676" spans="2:6" ht="15.75">
      <c r="B6676" s="188"/>
      <c r="C6676" s="188"/>
      <c r="D6676" s="203"/>
      <c r="E6676" s="203"/>
      <c r="F6676" s="203"/>
    </row>
    <row r="6677" spans="2:6" ht="15.75">
      <c r="B6677" s="188"/>
      <c r="C6677" s="188"/>
      <c r="D6677" s="203"/>
      <c r="E6677" s="203"/>
      <c r="F6677" s="203"/>
    </row>
    <row r="6678" spans="2:6" ht="15.75">
      <c r="B6678" s="188"/>
      <c r="C6678" s="188"/>
      <c r="D6678" s="203"/>
      <c r="E6678" s="203"/>
      <c r="F6678" s="203"/>
    </row>
    <row r="6679" spans="2:6" ht="15.75">
      <c r="B6679" s="188"/>
      <c r="C6679" s="188"/>
      <c r="D6679" s="203"/>
      <c r="E6679" s="203"/>
      <c r="F6679" s="203"/>
    </row>
    <row r="6680" spans="2:6" ht="15.75">
      <c r="B6680" s="188"/>
      <c r="C6680" s="188"/>
      <c r="D6680" s="203"/>
      <c r="E6680" s="203"/>
      <c r="F6680" s="203"/>
    </row>
    <row r="6681" spans="2:6" ht="15.75">
      <c r="B6681" s="188"/>
      <c r="C6681" s="188"/>
      <c r="D6681" s="203"/>
      <c r="E6681" s="203"/>
      <c r="F6681" s="203"/>
    </row>
    <row r="6682" spans="2:6" ht="15.75">
      <c r="B6682" s="188"/>
      <c r="C6682" s="188"/>
      <c r="D6682" s="203"/>
      <c r="E6682" s="203"/>
      <c r="F6682" s="203"/>
    </row>
    <row r="6683" spans="2:6" ht="15.75">
      <c r="B6683" s="188"/>
      <c r="C6683" s="188"/>
      <c r="D6683" s="203"/>
      <c r="E6683" s="203"/>
      <c r="F6683" s="203"/>
    </row>
    <row r="6684" spans="2:6" ht="15.75">
      <c r="B6684" s="188"/>
      <c r="C6684" s="188"/>
      <c r="D6684" s="203"/>
      <c r="E6684" s="203"/>
      <c r="F6684" s="203"/>
    </row>
    <row r="6685" spans="2:6" ht="15.75">
      <c r="B6685" s="188"/>
      <c r="C6685" s="188"/>
      <c r="D6685" s="203"/>
      <c r="E6685" s="203"/>
      <c r="F6685" s="203"/>
    </row>
    <row r="6686" spans="2:6" ht="15.75">
      <c r="B6686" s="188"/>
      <c r="C6686" s="188"/>
      <c r="D6686" s="203"/>
      <c r="E6686" s="203"/>
      <c r="F6686" s="203"/>
    </row>
    <row r="6687" spans="2:6" ht="15.75">
      <c r="B6687" s="188"/>
      <c r="C6687" s="188"/>
      <c r="D6687" s="203"/>
      <c r="E6687" s="203"/>
      <c r="F6687" s="203"/>
    </row>
    <row r="6688" spans="2:6" ht="15.75">
      <c r="B6688" s="188"/>
      <c r="C6688" s="188"/>
      <c r="D6688" s="203"/>
      <c r="E6688" s="203"/>
      <c r="F6688" s="203"/>
    </row>
    <row r="6689" spans="2:6" ht="15.75">
      <c r="B6689" s="188"/>
      <c r="C6689" s="188"/>
      <c r="D6689" s="203"/>
      <c r="E6689" s="203"/>
      <c r="F6689" s="203"/>
    </row>
    <row r="6690" spans="2:6" ht="15.75">
      <c r="B6690" s="188"/>
      <c r="C6690" s="188"/>
      <c r="D6690" s="203"/>
      <c r="E6690" s="203"/>
      <c r="F6690" s="203"/>
    </row>
    <row r="6691" spans="2:6" ht="15.75">
      <c r="B6691" s="188"/>
      <c r="C6691" s="188"/>
      <c r="D6691" s="203"/>
      <c r="E6691" s="203"/>
      <c r="F6691" s="203"/>
    </row>
    <row r="6692" spans="2:6" ht="15.75">
      <c r="B6692" s="188"/>
      <c r="C6692" s="188"/>
      <c r="D6692" s="203"/>
      <c r="E6692" s="203"/>
      <c r="F6692" s="203"/>
    </row>
    <row r="6693" spans="2:6" ht="15.75">
      <c r="B6693" s="188"/>
      <c r="C6693" s="188"/>
      <c r="D6693" s="203"/>
      <c r="E6693" s="203"/>
      <c r="F6693" s="203"/>
    </row>
    <row r="6694" spans="2:6" ht="15.75">
      <c r="B6694" s="188"/>
      <c r="C6694" s="188"/>
      <c r="D6694" s="203"/>
      <c r="E6694" s="203"/>
      <c r="F6694" s="203"/>
    </row>
    <row r="6695" spans="2:6" ht="15.75">
      <c r="B6695" s="188"/>
      <c r="C6695" s="188"/>
      <c r="D6695" s="203"/>
      <c r="E6695" s="203"/>
      <c r="F6695" s="203"/>
    </row>
    <row r="6696" spans="2:6" ht="15.75">
      <c r="B6696" s="188"/>
      <c r="C6696" s="188"/>
      <c r="D6696" s="203"/>
      <c r="E6696" s="203"/>
      <c r="F6696" s="203"/>
    </row>
    <row r="6697" spans="2:6" ht="15.75">
      <c r="B6697" s="188"/>
      <c r="C6697" s="188"/>
      <c r="D6697" s="203"/>
      <c r="E6697" s="203"/>
      <c r="F6697" s="203"/>
    </row>
    <row r="6698" spans="2:6" ht="15.75">
      <c r="B6698" s="188"/>
      <c r="C6698" s="188"/>
      <c r="D6698" s="203"/>
      <c r="E6698" s="203"/>
      <c r="F6698" s="203"/>
    </row>
    <row r="6699" spans="2:6" ht="15.75">
      <c r="B6699" s="188"/>
      <c r="C6699" s="188"/>
      <c r="D6699" s="203"/>
      <c r="E6699" s="203"/>
      <c r="F6699" s="203"/>
    </row>
    <row r="6700" spans="2:6" ht="15.75">
      <c r="B6700" s="188"/>
      <c r="C6700" s="188"/>
      <c r="D6700" s="203"/>
      <c r="E6700" s="203"/>
      <c r="F6700" s="203"/>
    </row>
    <row r="6701" spans="2:6" ht="15.75">
      <c r="B6701" s="188"/>
      <c r="C6701" s="188"/>
      <c r="D6701" s="203"/>
      <c r="E6701" s="203"/>
      <c r="F6701" s="203"/>
    </row>
    <row r="6702" spans="2:6" ht="15.75">
      <c r="B6702" s="188"/>
      <c r="C6702" s="188"/>
      <c r="D6702" s="203"/>
      <c r="E6702" s="203"/>
      <c r="F6702" s="203"/>
    </row>
    <row r="6703" spans="2:6" ht="15.75">
      <c r="B6703" s="188"/>
      <c r="C6703" s="188"/>
      <c r="D6703" s="203"/>
      <c r="E6703" s="203"/>
      <c r="F6703" s="203"/>
    </row>
    <row r="6704" spans="2:6" ht="15.75">
      <c r="B6704" s="188"/>
      <c r="C6704" s="188"/>
      <c r="D6704" s="203"/>
      <c r="E6704" s="203"/>
      <c r="F6704" s="203"/>
    </row>
    <row r="6705" spans="2:6" ht="15.75">
      <c r="B6705" s="188"/>
      <c r="C6705" s="188"/>
      <c r="D6705" s="203"/>
      <c r="E6705" s="203"/>
      <c r="F6705" s="203"/>
    </row>
    <row r="6706" spans="2:6" ht="15.75">
      <c r="B6706" s="188"/>
      <c r="C6706" s="188"/>
      <c r="D6706" s="203"/>
      <c r="E6706" s="203"/>
      <c r="F6706" s="203"/>
    </row>
    <row r="6707" spans="2:6" ht="15.75">
      <c r="B6707" s="188"/>
      <c r="C6707" s="188"/>
      <c r="D6707" s="203"/>
      <c r="E6707" s="203"/>
      <c r="F6707" s="203"/>
    </row>
    <row r="6708" spans="2:6" ht="15.75">
      <c r="B6708" s="188"/>
      <c r="C6708" s="188"/>
      <c r="D6708" s="203"/>
      <c r="E6708" s="203"/>
      <c r="F6708" s="203"/>
    </row>
    <row r="6709" spans="2:6" ht="15.75">
      <c r="B6709" s="188"/>
      <c r="C6709" s="188"/>
      <c r="D6709" s="203"/>
      <c r="E6709" s="203"/>
      <c r="F6709" s="203"/>
    </row>
    <row r="6710" spans="2:6" ht="15.75">
      <c r="B6710" s="188"/>
      <c r="C6710" s="188"/>
      <c r="D6710" s="203"/>
      <c r="E6710" s="203"/>
      <c r="F6710" s="203"/>
    </row>
    <row r="6711" spans="2:6" ht="15.75">
      <c r="B6711" s="188"/>
      <c r="C6711" s="188"/>
      <c r="D6711" s="203"/>
      <c r="E6711" s="203"/>
      <c r="F6711" s="203"/>
    </row>
    <row r="6712" spans="2:6" ht="15.75">
      <c r="B6712" s="188"/>
      <c r="C6712" s="188"/>
      <c r="D6712" s="203"/>
      <c r="E6712" s="203"/>
      <c r="F6712" s="203"/>
    </row>
    <row r="6713" spans="2:6" ht="15.75">
      <c r="B6713" s="188"/>
      <c r="C6713" s="188"/>
      <c r="D6713" s="203"/>
      <c r="E6713" s="203"/>
      <c r="F6713" s="203"/>
    </row>
    <row r="6714" spans="2:6" ht="15.75">
      <c r="B6714" s="188"/>
      <c r="C6714" s="188"/>
      <c r="D6714" s="203"/>
      <c r="E6714" s="203"/>
      <c r="F6714" s="203"/>
    </row>
    <row r="6715" spans="2:6" ht="15.75">
      <c r="B6715" s="188"/>
      <c r="C6715" s="188"/>
      <c r="D6715" s="203"/>
      <c r="E6715" s="203"/>
      <c r="F6715" s="203"/>
    </row>
    <row r="6716" spans="2:6" ht="15.75">
      <c r="B6716" s="188"/>
      <c r="C6716" s="188"/>
      <c r="D6716" s="203"/>
      <c r="E6716" s="203"/>
      <c r="F6716" s="203"/>
    </row>
    <row r="6717" spans="2:6" ht="15.75">
      <c r="B6717" s="188"/>
      <c r="C6717" s="188"/>
      <c r="D6717" s="203"/>
      <c r="E6717" s="203"/>
      <c r="F6717" s="203"/>
    </row>
    <row r="6718" spans="2:6" ht="15.75">
      <c r="B6718" s="188"/>
      <c r="C6718" s="188"/>
      <c r="D6718" s="203"/>
      <c r="E6718" s="203"/>
      <c r="F6718" s="203"/>
    </row>
    <row r="6719" spans="2:6" ht="15.75">
      <c r="B6719" s="188"/>
      <c r="C6719" s="188"/>
      <c r="D6719" s="203"/>
      <c r="E6719" s="203"/>
      <c r="F6719" s="203"/>
    </row>
    <row r="6720" spans="2:6" ht="15.75">
      <c r="B6720" s="188"/>
      <c r="C6720" s="188"/>
      <c r="D6720" s="203"/>
      <c r="E6720" s="203"/>
      <c r="F6720" s="203"/>
    </row>
    <row r="6721" spans="2:6" ht="15.75">
      <c r="B6721" s="188"/>
      <c r="C6721" s="188"/>
      <c r="D6721" s="203"/>
      <c r="E6721" s="203"/>
      <c r="F6721" s="203"/>
    </row>
    <row r="6722" spans="2:6" ht="15.75">
      <c r="B6722" s="188"/>
      <c r="C6722" s="188"/>
      <c r="D6722" s="203"/>
      <c r="E6722" s="203"/>
      <c r="F6722" s="203"/>
    </row>
    <row r="6723" spans="2:6" ht="15.75">
      <c r="B6723" s="188"/>
      <c r="C6723" s="188"/>
      <c r="D6723" s="203"/>
      <c r="E6723" s="203"/>
      <c r="F6723" s="203"/>
    </row>
    <row r="6724" spans="2:6" ht="15.75">
      <c r="B6724" s="188"/>
      <c r="C6724" s="188"/>
      <c r="D6724" s="203"/>
      <c r="E6724" s="203"/>
      <c r="F6724" s="203"/>
    </row>
    <row r="6725" spans="2:6" ht="15.75">
      <c r="B6725" s="188"/>
      <c r="C6725" s="188"/>
      <c r="D6725" s="203"/>
      <c r="E6725" s="203"/>
      <c r="F6725" s="203"/>
    </row>
    <row r="6726" spans="2:6" ht="15.75">
      <c r="B6726" s="188"/>
      <c r="C6726" s="188"/>
      <c r="D6726" s="203"/>
      <c r="E6726" s="203"/>
      <c r="F6726" s="203"/>
    </row>
    <row r="6727" spans="2:6" ht="15.75">
      <c r="B6727" s="188"/>
      <c r="C6727" s="188"/>
      <c r="D6727" s="203"/>
      <c r="E6727" s="203"/>
      <c r="F6727" s="203"/>
    </row>
    <row r="6728" spans="2:6" ht="15.75">
      <c r="B6728" s="188"/>
      <c r="C6728" s="188"/>
      <c r="D6728" s="203"/>
      <c r="E6728" s="203"/>
      <c r="F6728" s="203"/>
    </row>
    <row r="6729" spans="2:6" ht="15.75">
      <c r="B6729" s="188"/>
      <c r="C6729" s="188"/>
      <c r="D6729" s="203"/>
      <c r="E6729" s="203"/>
      <c r="F6729" s="203"/>
    </row>
    <row r="6730" spans="2:6" ht="15.75">
      <c r="B6730" s="188"/>
      <c r="C6730" s="188"/>
      <c r="D6730" s="203"/>
      <c r="E6730" s="203"/>
      <c r="F6730" s="203"/>
    </row>
    <row r="6731" spans="2:6" ht="15.75">
      <c r="B6731" s="188"/>
      <c r="C6731" s="188"/>
      <c r="D6731" s="203"/>
      <c r="E6731" s="203"/>
      <c r="F6731" s="203"/>
    </row>
    <row r="6732" spans="2:6" ht="15.75">
      <c r="B6732" s="188"/>
      <c r="C6732" s="188"/>
      <c r="D6732" s="203"/>
      <c r="E6732" s="203"/>
      <c r="F6732" s="203"/>
    </row>
    <row r="6733" spans="2:6" ht="15.75">
      <c r="B6733" s="188"/>
      <c r="C6733" s="188"/>
      <c r="D6733" s="203"/>
      <c r="E6733" s="203"/>
      <c r="F6733" s="203"/>
    </row>
    <row r="6734" spans="2:6" ht="15.75">
      <c r="B6734" s="188"/>
      <c r="C6734" s="188"/>
      <c r="D6734" s="203"/>
      <c r="E6734" s="203"/>
      <c r="F6734" s="203"/>
    </row>
    <row r="6735" spans="2:6" ht="15.75">
      <c r="B6735" s="188"/>
      <c r="C6735" s="188"/>
      <c r="D6735" s="203"/>
      <c r="E6735" s="203"/>
      <c r="F6735" s="203"/>
    </row>
    <row r="6736" spans="2:6" ht="15.75">
      <c r="B6736" s="188"/>
      <c r="C6736" s="188"/>
      <c r="D6736" s="203"/>
      <c r="E6736" s="203"/>
      <c r="F6736" s="203"/>
    </row>
    <row r="6737" spans="2:6" ht="15.75">
      <c r="B6737" s="188"/>
      <c r="C6737" s="188"/>
      <c r="D6737" s="203"/>
      <c r="E6737" s="203"/>
      <c r="F6737" s="203"/>
    </row>
    <row r="6738" spans="2:6" ht="15.75">
      <c r="B6738" s="188"/>
      <c r="C6738" s="188"/>
      <c r="D6738" s="203"/>
      <c r="E6738" s="203"/>
      <c r="F6738" s="203"/>
    </row>
    <row r="6739" spans="2:6" ht="15.75">
      <c r="B6739" s="188"/>
      <c r="C6739" s="188"/>
      <c r="D6739" s="203"/>
      <c r="E6739" s="203"/>
      <c r="F6739" s="203"/>
    </row>
    <row r="6740" spans="2:6" ht="15.75">
      <c r="B6740" s="188"/>
      <c r="C6740" s="188"/>
      <c r="D6740" s="203"/>
      <c r="E6740" s="203"/>
      <c r="F6740" s="203"/>
    </row>
    <row r="6741" spans="2:6" ht="15.75">
      <c r="B6741" s="188"/>
      <c r="C6741" s="188"/>
      <c r="D6741" s="203"/>
      <c r="E6741" s="203"/>
      <c r="F6741" s="203"/>
    </row>
    <row r="6742" spans="2:6" ht="15.75">
      <c r="B6742" s="188"/>
      <c r="C6742" s="188"/>
      <c r="D6742" s="203"/>
      <c r="E6742" s="203"/>
      <c r="F6742" s="203"/>
    </row>
    <row r="6743" spans="2:6" ht="15.75">
      <c r="B6743" s="188"/>
      <c r="C6743" s="188"/>
      <c r="D6743" s="203"/>
      <c r="E6743" s="203"/>
      <c r="F6743" s="203"/>
    </row>
    <row r="6744" spans="2:6" ht="15.75">
      <c r="B6744" s="188"/>
      <c r="C6744" s="188"/>
      <c r="D6744" s="203"/>
      <c r="E6744" s="203"/>
      <c r="F6744" s="203"/>
    </row>
    <row r="6745" spans="2:6" ht="15.75">
      <c r="B6745" s="188"/>
      <c r="C6745" s="188"/>
      <c r="D6745" s="203"/>
      <c r="E6745" s="203"/>
      <c r="F6745" s="203"/>
    </row>
    <row r="6746" spans="2:6" ht="15.75">
      <c r="B6746" s="188"/>
      <c r="C6746" s="188"/>
      <c r="D6746" s="203"/>
      <c r="E6746" s="203"/>
      <c r="F6746" s="203"/>
    </row>
    <row r="6747" spans="2:6" ht="15.75">
      <c r="B6747" s="188"/>
      <c r="C6747" s="188"/>
      <c r="D6747" s="203"/>
      <c r="E6747" s="203"/>
      <c r="F6747" s="203"/>
    </row>
    <row r="6748" spans="2:6" ht="15.75">
      <c r="B6748" s="188"/>
      <c r="C6748" s="188"/>
      <c r="D6748" s="203"/>
      <c r="E6748" s="203"/>
      <c r="F6748" s="203"/>
    </row>
    <row r="6749" spans="2:6" ht="15.75">
      <c r="B6749" s="188"/>
      <c r="C6749" s="188"/>
      <c r="D6749" s="203"/>
      <c r="E6749" s="203"/>
      <c r="F6749" s="203"/>
    </row>
    <row r="6750" spans="2:6" ht="15.75">
      <c r="B6750" s="188"/>
      <c r="C6750" s="188"/>
      <c r="D6750" s="203"/>
      <c r="E6750" s="203"/>
      <c r="F6750" s="203"/>
    </row>
    <row r="6751" spans="2:6" ht="15.75">
      <c r="B6751" s="188"/>
      <c r="C6751" s="188"/>
      <c r="D6751" s="203"/>
      <c r="E6751" s="203"/>
      <c r="F6751" s="203"/>
    </row>
    <row r="6752" spans="2:6" ht="15.75">
      <c r="B6752" s="188"/>
      <c r="C6752" s="188"/>
      <c r="D6752" s="203"/>
      <c r="E6752" s="203"/>
      <c r="F6752" s="203"/>
    </row>
    <row r="6753" spans="2:6" ht="15.75">
      <c r="B6753" s="188"/>
      <c r="C6753" s="188"/>
      <c r="D6753" s="203"/>
      <c r="E6753" s="203"/>
      <c r="F6753" s="203"/>
    </row>
    <row r="6754" spans="2:6" ht="15.75">
      <c r="B6754" s="188"/>
      <c r="C6754" s="188"/>
      <c r="D6754" s="203"/>
      <c r="E6754" s="203"/>
      <c r="F6754" s="203"/>
    </row>
    <row r="6755" spans="2:6" ht="15.75">
      <c r="B6755" s="188"/>
      <c r="C6755" s="188"/>
      <c r="D6755" s="203"/>
      <c r="E6755" s="203"/>
      <c r="F6755" s="203"/>
    </row>
    <row r="6756" spans="2:6" ht="15.75">
      <c r="B6756" s="188"/>
      <c r="C6756" s="188"/>
      <c r="D6756" s="203"/>
      <c r="E6756" s="203"/>
      <c r="F6756" s="203"/>
    </row>
    <row r="6757" spans="2:6" ht="15.75">
      <c r="B6757" s="188"/>
      <c r="C6757" s="188"/>
      <c r="D6757" s="203"/>
      <c r="E6757" s="203"/>
      <c r="F6757" s="203"/>
    </row>
    <row r="6758" spans="2:6" ht="15.75">
      <c r="B6758" s="188"/>
      <c r="C6758" s="188"/>
      <c r="D6758" s="203"/>
      <c r="E6758" s="203"/>
      <c r="F6758" s="203"/>
    </row>
    <row r="6759" spans="2:6" ht="15.75">
      <c r="B6759" s="188"/>
      <c r="C6759" s="188"/>
      <c r="D6759" s="203"/>
      <c r="E6759" s="203"/>
      <c r="F6759" s="203"/>
    </row>
    <row r="6760" spans="2:6" ht="15.75">
      <c r="B6760" s="188"/>
      <c r="C6760" s="188"/>
      <c r="D6760" s="203"/>
      <c r="E6760" s="203"/>
      <c r="F6760" s="203"/>
    </row>
    <row r="6761" spans="2:6" ht="15.75">
      <c r="B6761" s="188"/>
      <c r="C6761" s="188"/>
      <c r="D6761" s="203"/>
      <c r="E6761" s="203"/>
      <c r="F6761" s="203"/>
    </row>
    <row r="6762" spans="2:6" ht="15.75">
      <c r="B6762" s="188"/>
      <c r="C6762" s="188"/>
      <c r="D6762" s="203"/>
      <c r="E6762" s="203"/>
      <c r="F6762" s="203"/>
    </row>
    <row r="6763" spans="2:6" ht="15.75">
      <c r="B6763" s="188"/>
      <c r="C6763" s="188"/>
      <c r="D6763" s="203"/>
      <c r="E6763" s="203"/>
      <c r="F6763" s="203"/>
    </row>
    <row r="6764" spans="2:6" ht="15.75">
      <c r="B6764" s="188"/>
      <c r="C6764" s="188"/>
      <c r="D6764" s="203"/>
      <c r="E6764" s="203"/>
      <c r="F6764" s="203"/>
    </row>
    <row r="6765" spans="2:6" ht="15.75">
      <c r="B6765" s="188"/>
      <c r="C6765" s="188"/>
      <c r="D6765" s="203"/>
      <c r="E6765" s="203"/>
      <c r="F6765" s="203"/>
    </row>
    <row r="6766" spans="2:6" ht="15.75">
      <c r="B6766" s="188"/>
      <c r="C6766" s="188"/>
      <c r="D6766" s="203"/>
      <c r="E6766" s="203"/>
      <c r="F6766" s="203"/>
    </row>
    <row r="6767" spans="2:6" ht="15.75">
      <c r="B6767" s="188"/>
      <c r="C6767" s="188"/>
      <c r="D6767" s="203"/>
      <c r="E6767" s="203"/>
      <c r="F6767" s="203"/>
    </row>
    <row r="6768" spans="2:6" ht="15.75">
      <c r="B6768" s="188"/>
      <c r="C6768" s="188"/>
      <c r="D6768" s="203"/>
      <c r="E6768" s="203"/>
      <c r="F6768" s="203"/>
    </row>
    <row r="6769" spans="2:6" ht="15.75">
      <c r="B6769" s="188"/>
      <c r="C6769" s="188"/>
      <c r="D6769" s="203"/>
      <c r="E6769" s="203"/>
      <c r="F6769" s="203"/>
    </row>
    <row r="6770" spans="2:6" ht="15.75">
      <c r="B6770" s="188"/>
      <c r="C6770" s="188"/>
      <c r="D6770" s="203"/>
      <c r="E6770" s="203"/>
      <c r="F6770" s="203"/>
    </row>
    <row r="6771" spans="2:6" ht="15.75">
      <c r="B6771" s="188"/>
      <c r="C6771" s="188"/>
      <c r="D6771" s="203"/>
      <c r="E6771" s="203"/>
      <c r="F6771" s="203"/>
    </row>
    <row r="6772" spans="2:6" ht="15.75">
      <c r="B6772" s="188"/>
      <c r="C6772" s="188"/>
      <c r="D6772" s="203"/>
      <c r="E6772" s="203"/>
      <c r="F6772" s="203"/>
    </row>
    <row r="6773" spans="2:6" ht="15.75">
      <c r="B6773" s="188"/>
      <c r="C6773" s="188"/>
      <c r="D6773" s="203"/>
      <c r="E6773" s="203"/>
      <c r="F6773" s="203"/>
    </row>
    <row r="6774" spans="2:6" ht="15.75">
      <c r="B6774" s="188"/>
      <c r="C6774" s="188"/>
      <c r="D6774" s="203"/>
      <c r="E6774" s="203"/>
      <c r="F6774" s="203"/>
    </row>
    <row r="6775" spans="2:6" ht="15.75">
      <c r="B6775" s="188"/>
      <c r="C6775" s="188"/>
      <c r="D6775" s="203"/>
      <c r="E6775" s="203"/>
      <c r="F6775" s="203"/>
    </row>
    <row r="6776" spans="2:6" ht="15.75">
      <c r="B6776" s="188"/>
      <c r="C6776" s="188"/>
      <c r="D6776" s="203"/>
      <c r="E6776" s="203"/>
      <c r="F6776" s="203"/>
    </row>
    <row r="6777" spans="2:6" ht="15.75">
      <c r="B6777" s="188"/>
      <c r="C6777" s="188"/>
      <c r="D6777" s="203"/>
      <c r="E6777" s="203"/>
      <c r="F6777" s="203"/>
    </row>
    <row r="6778" spans="2:6" ht="15.75">
      <c r="B6778" s="188"/>
      <c r="C6778" s="188"/>
      <c r="D6778" s="203"/>
      <c r="E6778" s="203"/>
      <c r="F6778" s="203"/>
    </row>
    <row r="6779" spans="2:6" ht="15.75">
      <c r="B6779" s="188"/>
      <c r="C6779" s="188"/>
      <c r="D6779" s="203"/>
      <c r="E6779" s="203"/>
      <c r="F6779" s="203"/>
    </row>
    <row r="6780" spans="2:6" ht="15.75">
      <c r="B6780" s="188"/>
      <c r="C6780" s="188"/>
      <c r="D6780" s="203"/>
      <c r="E6780" s="203"/>
      <c r="F6780" s="203"/>
    </row>
    <row r="6781" spans="2:6" ht="15.75">
      <c r="B6781" s="188"/>
      <c r="C6781" s="188"/>
      <c r="D6781" s="203"/>
      <c r="E6781" s="203"/>
      <c r="F6781" s="203"/>
    </row>
    <row r="6782" spans="2:6" ht="15.75">
      <c r="B6782" s="188"/>
      <c r="C6782" s="188"/>
      <c r="D6782" s="203"/>
      <c r="E6782" s="203"/>
      <c r="F6782" s="203"/>
    </row>
    <row r="6783" spans="2:6" ht="15.75">
      <c r="B6783" s="188"/>
      <c r="C6783" s="188"/>
      <c r="D6783" s="203"/>
      <c r="E6783" s="203"/>
      <c r="F6783" s="203"/>
    </row>
    <row r="6784" spans="2:6" ht="15.75">
      <c r="B6784" s="188"/>
      <c r="C6784" s="188"/>
      <c r="D6784" s="203"/>
      <c r="E6784" s="203"/>
      <c r="F6784" s="203"/>
    </row>
    <row r="6785" spans="2:6" ht="15.75">
      <c r="B6785" s="188"/>
      <c r="C6785" s="188"/>
      <c r="D6785" s="203"/>
      <c r="E6785" s="203"/>
      <c r="F6785" s="203"/>
    </row>
    <row r="6786" spans="2:6" ht="15.75">
      <c r="B6786" s="188"/>
      <c r="C6786" s="188"/>
      <c r="D6786" s="203"/>
      <c r="E6786" s="203"/>
      <c r="F6786" s="203"/>
    </row>
    <row r="6787" spans="2:6" ht="15.75">
      <c r="B6787" s="188"/>
      <c r="C6787" s="188"/>
      <c r="D6787" s="203"/>
      <c r="E6787" s="203"/>
      <c r="F6787" s="203"/>
    </row>
    <row r="6788" spans="2:6" ht="15.75">
      <c r="B6788" s="188"/>
      <c r="C6788" s="188"/>
      <c r="D6788" s="203"/>
      <c r="E6788" s="203"/>
      <c r="F6788" s="203"/>
    </row>
    <row r="6789" spans="2:6" ht="15.75">
      <c r="B6789" s="188"/>
      <c r="C6789" s="188"/>
      <c r="D6789" s="203"/>
      <c r="E6789" s="203"/>
      <c r="F6789" s="203"/>
    </row>
    <row r="6790" spans="2:6" ht="15.75">
      <c r="B6790" s="188"/>
      <c r="C6790" s="188"/>
      <c r="D6790" s="203"/>
      <c r="E6790" s="203"/>
      <c r="F6790" s="203"/>
    </row>
    <row r="6791" spans="2:6" ht="15.75">
      <c r="B6791" s="188"/>
      <c r="C6791" s="188"/>
      <c r="D6791" s="203"/>
      <c r="E6791" s="203"/>
      <c r="F6791" s="203"/>
    </row>
    <row r="6792" spans="2:6" ht="15.75">
      <c r="B6792" s="188"/>
      <c r="C6792" s="188"/>
      <c r="D6792" s="203"/>
      <c r="E6792" s="203"/>
      <c r="F6792" s="203"/>
    </row>
    <row r="6793" spans="2:6" ht="15.75">
      <c r="B6793" s="188"/>
      <c r="C6793" s="188"/>
      <c r="D6793" s="203"/>
      <c r="E6793" s="203"/>
      <c r="F6793" s="203"/>
    </row>
    <row r="6794" spans="2:6" ht="15.75">
      <c r="B6794" s="188"/>
      <c r="C6794" s="188"/>
      <c r="D6794" s="203"/>
      <c r="E6794" s="203"/>
      <c r="F6794" s="203"/>
    </row>
    <row r="6795" spans="2:6" ht="15.75">
      <c r="B6795" s="188"/>
      <c r="C6795" s="188"/>
      <c r="D6795" s="203"/>
      <c r="E6795" s="203"/>
      <c r="F6795" s="203"/>
    </row>
    <row r="6796" spans="2:6" ht="15.75">
      <c r="B6796" s="188"/>
      <c r="C6796" s="188"/>
      <c r="D6796" s="203"/>
      <c r="E6796" s="203"/>
      <c r="F6796" s="203"/>
    </row>
    <row r="6797" spans="2:6" ht="15.75">
      <c r="B6797" s="188"/>
      <c r="C6797" s="188"/>
      <c r="D6797" s="203"/>
      <c r="E6797" s="203"/>
      <c r="F6797" s="203"/>
    </row>
    <row r="6798" spans="2:6" ht="15.75">
      <c r="B6798" s="188"/>
      <c r="C6798" s="188"/>
      <c r="D6798" s="203"/>
      <c r="E6798" s="203"/>
      <c r="F6798" s="203"/>
    </row>
    <row r="6799" spans="2:6" ht="15.75">
      <c r="B6799" s="188"/>
      <c r="C6799" s="188"/>
      <c r="D6799" s="203"/>
      <c r="E6799" s="203"/>
      <c r="F6799" s="203"/>
    </row>
    <row r="6800" spans="2:6" ht="15.75">
      <c r="B6800" s="188"/>
      <c r="C6800" s="188"/>
      <c r="D6800" s="203"/>
      <c r="E6800" s="203"/>
      <c r="F6800" s="203"/>
    </row>
    <row r="6801" spans="2:6" ht="15.75">
      <c r="B6801" s="188"/>
      <c r="C6801" s="188"/>
      <c r="D6801" s="203"/>
      <c r="E6801" s="203"/>
      <c r="F6801" s="203"/>
    </row>
    <row r="6802" spans="2:6" ht="15.75">
      <c r="B6802" s="188"/>
      <c r="C6802" s="188"/>
      <c r="D6802" s="203"/>
      <c r="E6802" s="203"/>
      <c r="F6802" s="203"/>
    </row>
    <row r="6803" spans="2:6" ht="15.75">
      <c r="B6803" s="188"/>
      <c r="C6803" s="188"/>
      <c r="D6803" s="203"/>
      <c r="E6803" s="203"/>
      <c r="F6803" s="203"/>
    </row>
    <row r="6804" spans="2:6" ht="15.75">
      <c r="B6804" s="188"/>
      <c r="C6804" s="188"/>
      <c r="D6804" s="203"/>
      <c r="E6804" s="203"/>
      <c r="F6804" s="203"/>
    </row>
    <row r="6805" spans="2:6" ht="15.75">
      <c r="B6805" s="188"/>
      <c r="C6805" s="188"/>
      <c r="D6805" s="203"/>
      <c r="E6805" s="203"/>
      <c r="F6805" s="203"/>
    </row>
    <row r="6806" spans="2:6" ht="15.75">
      <c r="B6806" s="188"/>
      <c r="C6806" s="188"/>
      <c r="D6806" s="203"/>
      <c r="E6806" s="203"/>
      <c r="F6806" s="203"/>
    </row>
    <row r="6807" spans="2:6" ht="15.75">
      <c r="B6807" s="188"/>
      <c r="C6807" s="188"/>
      <c r="D6807" s="203"/>
      <c r="E6807" s="203"/>
      <c r="F6807" s="203"/>
    </row>
    <row r="6808" spans="2:6" ht="15.75">
      <c r="B6808" s="188"/>
      <c r="C6808" s="188"/>
      <c r="D6808" s="203"/>
      <c r="E6808" s="203"/>
      <c r="F6808" s="203"/>
    </row>
    <row r="6809" spans="2:6" ht="15.75">
      <c r="B6809" s="188"/>
      <c r="C6809" s="188"/>
      <c r="D6809" s="203"/>
      <c r="E6809" s="203"/>
      <c r="F6809" s="203"/>
    </row>
    <row r="6810" spans="2:6" ht="15.75">
      <c r="B6810" s="188"/>
      <c r="C6810" s="188"/>
      <c r="D6810" s="203"/>
      <c r="E6810" s="203"/>
      <c r="F6810" s="203"/>
    </row>
    <row r="6811" spans="2:6" ht="15.75">
      <c r="B6811" s="188"/>
      <c r="C6811" s="188"/>
      <c r="D6811" s="203"/>
      <c r="E6811" s="203"/>
      <c r="F6811" s="203"/>
    </row>
    <row r="6812" spans="2:6" ht="15.75">
      <c r="B6812" s="188"/>
      <c r="C6812" s="188"/>
      <c r="D6812" s="203"/>
      <c r="E6812" s="203"/>
      <c r="F6812" s="203"/>
    </row>
    <row r="6813" spans="2:6" ht="15.75">
      <c r="B6813" s="188"/>
      <c r="C6813" s="188"/>
      <c r="D6813" s="203"/>
      <c r="E6813" s="203"/>
      <c r="F6813" s="203"/>
    </row>
    <row r="6814" spans="2:6" ht="15.75">
      <c r="B6814" s="188"/>
      <c r="C6814" s="188"/>
      <c r="D6814" s="203"/>
      <c r="E6814" s="203"/>
      <c r="F6814" s="203"/>
    </row>
    <row r="6815" spans="2:6" ht="15.75">
      <c r="B6815" s="188"/>
      <c r="C6815" s="188"/>
      <c r="D6815" s="203"/>
      <c r="E6815" s="203"/>
      <c r="F6815" s="203"/>
    </row>
    <row r="6816" spans="2:6" ht="15.75">
      <c r="B6816" s="188"/>
      <c r="C6816" s="188"/>
      <c r="D6816" s="203"/>
      <c r="E6816" s="203"/>
      <c r="F6816" s="203"/>
    </row>
    <row r="6817" spans="2:6" ht="15.75">
      <c r="B6817" s="188"/>
      <c r="C6817" s="188"/>
      <c r="D6817" s="203"/>
      <c r="E6817" s="203"/>
      <c r="F6817" s="203"/>
    </row>
    <row r="6818" spans="2:6" ht="15.75">
      <c r="B6818" s="188"/>
      <c r="C6818" s="188"/>
      <c r="D6818" s="203"/>
      <c r="E6818" s="203"/>
      <c r="F6818" s="203"/>
    </row>
    <row r="6819" spans="2:6" ht="15.75">
      <c r="B6819" s="188"/>
      <c r="C6819" s="188"/>
      <c r="D6819" s="203"/>
      <c r="E6819" s="203"/>
      <c r="F6819" s="203"/>
    </row>
    <row r="6820" spans="2:6" ht="15.75">
      <c r="B6820" s="188"/>
      <c r="C6820" s="188"/>
      <c r="D6820" s="203"/>
      <c r="E6820" s="203"/>
      <c r="F6820" s="203"/>
    </row>
    <row r="6821" spans="2:6" ht="15.75">
      <c r="B6821" s="188"/>
      <c r="C6821" s="188"/>
      <c r="D6821" s="203"/>
      <c r="E6821" s="203"/>
      <c r="F6821" s="203"/>
    </row>
    <row r="6822" spans="2:6" ht="15.75">
      <c r="B6822" s="188"/>
      <c r="C6822" s="188"/>
      <c r="D6822" s="203"/>
      <c r="E6822" s="203"/>
      <c r="F6822" s="203"/>
    </row>
    <row r="6823" spans="2:6" ht="15.75">
      <c r="B6823" s="188"/>
      <c r="C6823" s="188"/>
      <c r="D6823" s="203"/>
      <c r="E6823" s="203"/>
      <c r="F6823" s="203"/>
    </row>
    <row r="6824" spans="2:6" ht="15.75">
      <c r="B6824" s="188"/>
      <c r="C6824" s="188"/>
      <c r="D6824" s="203"/>
      <c r="E6824" s="203"/>
      <c r="F6824" s="203"/>
    </row>
    <row r="6825" spans="2:6" ht="15.75">
      <c r="B6825" s="188"/>
      <c r="C6825" s="188"/>
      <c r="D6825" s="203"/>
      <c r="E6825" s="203"/>
      <c r="F6825" s="203"/>
    </row>
    <row r="6826" spans="2:6" ht="15.75">
      <c r="B6826" s="188"/>
      <c r="C6826" s="188"/>
      <c r="D6826" s="203"/>
      <c r="E6826" s="203"/>
      <c r="F6826" s="203"/>
    </row>
    <row r="6827" spans="2:6" ht="15.75">
      <c r="B6827" s="188"/>
      <c r="C6827" s="188"/>
      <c r="D6827" s="203"/>
      <c r="E6827" s="203"/>
      <c r="F6827" s="203"/>
    </row>
    <row r="6828" spans="2:6" ht="15.75">
      <c r="B6828" s="188"/>
      <c r="C6828" s="188"/>
      <c r="D6828" s="203"/>
      <c r="E6828" s="203"/>
      <c r="F6828" s="203"/>
    </row>
    <row r="6829" spans="2:6" ht="15.75">
      <c r="B6829" s="188"/>
      <c r="C6829" s="188"/>
      <c r="D6829" s="203"/>
      <c r="E6829" s="203"/>
      <c r="F6829" s="203"/>
    </row>
    <row r="6830" spans="2:6" ht="15.75">
      <c r="B6830" s="188"/>
      <c r="C6830" s="188"/>
      <c r="D6830" s="203"/>
      <c r="E6830" s="203"/>
      <c r="F6830" s="203"/>
    </row>
    <row r="6831" spans="2:6" ht="15.75">
      <c r="B6831" s="188"/>
      <c r="C6831" s="188"/>
      <c r="D6831" s="203"/>
      <c r="E6831" s="203"/>
      <c r="F6831" s="203"/>
    </row>
    <row r="6832" spans="2:6" ht="15.75">
      <c r="B6832" s="188"/>
      <c r="C6832" s="188"/>
      <c r="D6832" s="203"/>
      <c r="E6832" s="203"/>
      <c r="F6832" s="203"/>
    </row>
    <row r="6833" spans="2:6" ht="15.75">
      <c r="B6833" s="188"/>
      <c r="C6833" s="188"/>
      <c r="D6833" s="203"/>
      <c r="E6833" s="203"/>
      <c r="F6833" s="203"/>
    </row>
    <row r="6834" spans="2:6" ht="15.75">
      <c r="B6834" s="188"/>
      <c r="C6834" s="188"/>
      <c r="D6834" s="203"/>
      <c r="E6834" s="203"/>
      <c r="F6834" s="203"/>
    </row>
    <row r="6835" spans="2:6" ht="15.75">
      <c r="B6835" s="188"/>
      <c r="C6835" s="188"/>
      <c r="D6835" s="203"/>
      <c r="E6835" s="203"/>
      <c r="F6835" s="203"/>
    </row>
    <row r="6836" spans="2:6" ht="15.75">
      <c r="B6836" s="188"/>
      <c r="C6836" s="188"/>
      <c r="D6836" s="203"/>
      <c r="E6836" s="203"/>
      <c r="F6836" s="203"/>
    </row>
    <row r="6837" spans="2:6" ht="15.75">
      <c r="B6837" s="188"/>
      <c r="C6837" s="188"/>
      <c r="D6837" s="203"/>
      <c r="E6837" s="203"/>
      <c r="F6837" s="203"/>
    </row>
    <row r="6838" spans="2:6" ht="15.75">
      <c r="B6838" s="188"/>
      <c r="C6838" s="188"/>
      <c r="D6838" s="203"/>
      <c r="E6838" s="203"/>
      <c r="F6838" s="203"/>
    </row>
    <row r="6839" spans="2:6" ht="15.75">
      <c r="B6839" s="188"/>
      <c r="C6839" s="188"/>
      <c r="D6839" s="203"/>
      <c r="E6839" s="203"/>
      <c r="F6839" s="203"/>
    </row>
    <row r="6840" spans="2:6" ht="15.75">
      <c r="B6840" s="188"/>
      <c r="C6840" s="188"/>
      <c r="D6840" s="203"/>
      <c r="E6840" s="203"/>
      <c r="F6840" s="203"/>
    </row>
    <row r="6841" spans="2:6" ht="15.75">
      <c r="B6841" s="188"/>
      <c r="C6841" s="188"/>
      <c r="D6841" s="203"/>
      <c r="E6841" s="203"/>
      <c r="F6841" s="203"/>
    </row>
    <row r="6842" spans="2:6" ht="15.75">
      <c r="B6842" s="188"/>
      <c r="C6842" s="188"/>
      <c r="D6842" s="203"/>
      <c r="E6842" s="203"/>
      <c r="F6842" s="203"/>
    </row>
    <row r="6843" spans="2:6" ht="15.75">
      <c r="B6843" s="188"/>
      <c r="C6843" s="188"/>
      <c r="D6843" s="203"/>
      <c r="E6843" s="203"/>
      <c r="F6843" s="203"/>
    </row>
    <row r="6844" spans="2:6" ht="15.75">
      <c r="B6844" s="188"/>
      <c r="C6844" s="188"/>
      <c r="D6844" s="203"/>
      <c r="E6844" s="203"/>
      <c r="F6844" s="203"/>
    </row>
    <row r="6845" spans="2:6" ht="15.75">
      <c r="B6845" s="188"/>
      <c r="C6845" s="188"/>
      <c r="D6845" s="203"/>
      <c r="E6845" s="203"/>
      <c r="F6845" s="203"/>
    </row>
    <row r="6846" spans="2:6" ht="15.75">
      <c r="B6846" s="188"/>
      <c r="C6846" s="188"/>
      <c r="D6846" s="203"/>
      <c r="E6846" s="203"/>
      <c r="F6846" s="203"/>
    </row>
    <row r="6847" spans="2:6" ht="15.75">
      <c r="B6847" s="188"/>
      <c r="C6847" s="188"/>
      <c r="D6847" s="203"/>
      <c r="E6847" s="203"/>
      <c r="F6847" s="203"/>
    </row>
    <row r="6848" spans="2:6" ht="15.75">
      <c r="B6848" s="188"/>
      <c r="C6848" s="188"/>
      <c r="D6848" s="203"/>
      <c r="E6848" s="203"/>
      <c r="F6848" s="203"/>
    </row>
    <row r="6849" spans="2:6" ht="15.75">
      <c r="B6849" s="188"/>
      <c r="C6849" s="188"/>
      <c r="D6849" s="203"/>
      <c r="E6849" s="203"/>
      <c r="F6849" s="203"/>
    </row>
    <row r="6850" spans="2:6" ht="15.75">
      <c r="B6850" s="188"/>
      <c r="C6850" s="188"/>
      <c r="D6850" s="203"/>
      <c r="E6850" s="203"/>
      <c r="F6850" s="203"/>
    </row>
    <row r="6851" spans="2:6" ht="15.75">
      <c r="B6851" s="188"/>
      <c r="C6851" s="188"/>
      <c r="D6851" s="203"/>
      <c r="E6851" s="203"/>
      <c r="F6851" s="203"/>
    </row>
    <row r="6852" spans="2:6" ht="15.75">
      <c r="B6852" s="188"/>
      <c r="C6852" s="188"/>
      <c r="D6852" s="203"/>
      <c r="E6852" s="203"/>
      <c r="F6852" s="203"/>
    </row>
    <row r="6853" spans="2:6" ht="15.75">
      <c r="B6853" s="188"/>
      <c r="C6853" s="188"/>
      <c r="D6853" s="203"/>
      <c r="E6853" s="203"/>
      <c r="F6853" s="203"/>
    </row>
    <row r="6854" spans="2:6" ht="15.75">
      <c r="B6854" s="188"/>
      <c r="C6854" s="188"/>
      <c r="D6854" s="203"/>
      <c r="E6854" s="203"/>
      <c r="F6854" s="203"/>
    </row>
    <row r="6855" spans="2:6" ht="15.75">
      <c r="B6855" s="188"/>
      <c r="C6855" s="188"/>
      <c r="D6855" s="203"/>
      <c r="E6855" s="203"/>
      <c r="F6855" s="203"/>
    </row>
    <row r="6856" spans="2:6" ht="15.75">
      <c r="B6856" s="188"/>
      <c r="C6856" s="188"/>
      <c r="D6856" s="203"/>
      <c r="E6856" s="203"/>
      <c r="F6856" s="203"/>
    </row>
    <row r="6857" spans="2:6" ht="15.75">
      <c r="B6857" s="188"/>
      <c r="C6857" s="188"/>
      <c r="D6857" s="203"/>
      <c r="E6857" s="203"/>
      <c r="F6857" s="203"/>
    </row>
    <row r="6858" spans="2:6" ht="15.75">
      <c r="B6858" s="188"/>
      <c r="C6858" s="188"/>
      <c r="D6858" s="203"/>
      <c r="E6858" s="203"/>
      <c r="F6858" s="203"/>
    </row>
    <row r="6859" spans="2:6" ht="15.75">
      <c r="B6859" s="188"/>
      <c r="C6859" s="188"/>
      <c r="D6859" s="203"/>
      <c r="E6859" s="203"/>
      <c r="F6859" s="203"/>
    </row>
    <row r="6860" spans="2:6" ht="15.75">
      <c r="B6860" s="188"/>
      <c r="C6860" s="188"/>
      <c r="D6860" s="203"/>
      <c r="E6860" s="203"/>
      <c r="F6860" s="203"/>
    </row>
    <row r="6861" spans="2:6" ht="15.75">
      <c r="B6861" s="188"/>
      <c r="C6861" s="188"/>
      <c r="D6861" s="203"/>
      <c r="E6861" s="203"/>
      <c r="F6861" s="203"/>
    </row>
    <row r="6862" spans="2:6" ht="15.75">
      <c r="B6862" s="188"/>
      <c r="C6862" s="188"/>
      <c r="D6862" s="203"/>
      <c r="E6862" s="203"/>
      <c r="F6862" s="203"/>
    </row>
    <row r="6863" spans="2:6" ht="15.75">
      <c r="B6863" s="188"/>
      <c r="C6863" s="188"/>
      <c r="D6863" s="203"/>
      <c r="E6863" s="203"/>
      <c r="F6863" s="203"/>
    </row>
    <row r="6864" spans="2:6" ht="15.75">
      <c r="B6864" s="188"/>
      <c r="C6864" s="188"/>
      <c r="D6864" s="203"/>
      <c r="E6864" s="203"/>
      <c r="F6864" s="203"/>
    </row>
    <row r="6865" spans="2:6" ht="15.75">
      <c r="B6865" s="188"/>
      <c r="C6865" s="188"/>
      <c r="D6865" s="203"/>
      <c r="E6865" s="203"/>
      <c r="F6865" s="203"/>
    </row>
    <row r="6866" spans="2:6" ht="15.75">
      <c r="B6866" s="188"/>
      <c r="C6866" s="188"/>
      <c r="D6866" s="203"/>
      <c r="E6866" s="203"/>
      <c r="F6866" s="203"/>
    </row>
    <row r="6867" spans="2:6" ht="15.75">
      <c r="B6867" s="188"/>
      <c r="C6867" s="188"/>
      <c r="D6867" s="203"/>
      <c r="E6867" s="203"/>
      <c r="F6867" s="203"/>
    </row>
    <row r="6868" spans="2:6" ht="15.75">
      <c r="B6868" s="188"/>
      <c r="C6868" s="188"/>
      <c r="D6868" s="203"/>
      <c r="E6868" s="203"/>
      <c r="F6868" s="203"/>
    </row>
    <row r="6869" spans="2:6" ht="15.75">
      <c r="B6869" s="188"/>
      <c r="C6869" s="188"/>
      <c r="D6869" s="203"/>
      <c r="E6869" s="203"/>
      <c r="F6869" s="203"/>
    </row>
    <row r="6870" spans="2:6" ht="15.75">
      <c r="B6870" s="188"/>
      <c r="C6870" s="188"/>
      <c r="D6870" s="203"/>
      <c r="E6870" s="203"/>
      <c r="F6870" s="203"/>
    </row>
    <row r="6871" spans="2:6" ht="15.75">
      <c r="B6871" s="188"/>
      <c r="C6871" s="188"/>
      <c r="D6871" s="203"/>
      <c r="E6871" s="203"/>
      <c r="F6871" s="203"/>
    </row>
    <row r="6872" spans="2:6" ht="15.75">
      <c r="B6872" s="188"/>
      <c r="C6872" s="188"/>
      <c r="D6872" s="203"/>
      <c r="E6872" s="203"/>
      <c r="F6872" s="203"/>
    </row>
    <row r="6873" spans="2:6" ht="15.75">
      <c r="B6873" s="188"/>
      <c r="C6873" s="188"/>
      <c r="D6873" s="203"/>
      <c r="E6873" s="203"/>
      <c r="F6873" s="203"/>
    </row>
    <row r="6874" spans="2:6" ht="15.75">
      <c r="B6874" s="188"/>
      <c r="C6874" s="188"/>
      <c r="D6874" s="203"/>
      <c r="E6874" s="203"/>
      <c r="F6874" s="203"/>
    </row>
    <row r="6875" spans="2:6" ht="15.75">
      <c r="B6875" s="188"/>
      <c r="C6875" s="188"/>
      <c r="D6875" s="203"/>
      <c r="E6875" s="203"/>
      <c r="F6875" s="203"/>
    </row>
    <row r="6876" spans="2:6" ht="15.75">
      <c r="B6876" s="188"/>
      <c r="C6876" s="188"/>
      <c r="D6876" s="203"/>
      <c r="E6876" s="203"/>
      <c r="F6876" s="203"/>
    </row>
    <row r="6877" spans="2:6" ht="15.75">
      <c r="B6877" s="188"/>
      <c r="C6877" s="188"/>
      <c r="D6877" s="203"/>
      <c r="E6877" s="203"/>
      <c r="F6877" s="203"/>
    </row>
    <row r="6878" spans="2:6" ht="15.75">
      <c r="B6878" s="188"/>
      <c r="C6878" s="188"/>
      <c r="D6878" s="203"/>
      <c r="E6878" s="203"/>
      <c r="F6878" s="203"/>
    </row>
    <row r="6879" spans="2:6" ht="15.75">
      <c r="B6879" s="188"/>
      <c r="C6879" s="188"/>
      <c r="D6879" s="203"/>
      <c r="E6879" s="203"/>
      <c r="F6879" s="203"/>
    </row>
    <row r="6880" spans="2:6" ht="15.75">
      <c r="B6880" s="188"/>
      <c r="C6880" s="188"/>
      <c r="D6880" s="203"/>
      <c r="E6880" s="203"/>
      <c r="F6880" s="203"/>
    </row>
    <row r="6881" spans="2:6" ht="15.75">
      <c r="B6881" s="188"/>
      <c r="C6881" s="188"/>
      <c r="D6881" s="203"/>
      <c r="E6881" s="203"/>
      <c r="F6881" s="203"/>
    </row>
    <row r="6882" spans="2:6" ht="15.75">
      <c r="B6882" s="188"/>
      <c r="C6882" s="188"/>
      <c r="D6882" s="203"/>
      <c r="E6882" s="203"/>
      <c r="F6882" s="203"/>
    </row>
    <row r="6883" spans="2:6" ht="15.75">
      <c r="B6883" s="188"/>
      <c r="C6883" s="188"/>
      <c r="D6883" s="203"/>
      <c r="E6883" s="203"/>
      <c r="F6883" s="203"/>
    </row>
    <row r="6884" spans="2:6" ht="15.75">
      <c r="B6884" s="188"/>
      <c r="C6884" s="188"/>
      <c r="D6884" s="203"/>
      <c r="E6884" s="203"/>
      <c r="F6884" s="203"/>
    </row>
    <row r="6885" spans="2:6" ht="15.75">
      <c r="B6885" s="188"/>
      <c r="C6885" s="188"/>
      <c r="D6885" s="203"/>
      <c r="E6885" s="203"/>
      <c r="F6885" s="203"/>
    </row>
    <row r="6886" spans="2:6" ht="15.75">
      <c r="B6886" s="188"/>
      <c r="C6886" s="188"/>
      <c r="D6886" s="203"/>
      <c r="E6886" s="203"/>
      <c r="F6886" s="203"/>
    </row>
    <row r="6887" spans="2:6" ht="15.75">
      <c r="B6887" s="188"/>
      <c r="C6887" s="188"/>
      <c r="D6887" s="203"/>
      <c r="E6887" s="203"/>
      <c r="F6887" s="203"/>
    </row>
    <row r="6888" spans="2:6" ht="15.75">
      <c r="B6888" s="188"/>
      <c r="C6888" s="188"/>
      <c r="D6888" s="203"/>
      <c r="E6888" s="203"/>
      <c r="F6888" s="203"/>
    </row>
    <row r="6889" spans="2:6" ht="15.75">
      <c r="B6889" s="188"/>
      <c r="C6889" s="188"/>
      <c r="D6889" s="203"/>
      <c r="E6889" s="203"/>
      <c r="F6889" s="203"/>
    </row>
    <row r="6890" spans="2:6" ht="15.75">
      <c r="B6890" s="188"/>
      <c r="C6890" s="188"/>
      <c r="D6890" s="203"/>
      <c r="E6890" s="203"/>
      <c r="F6890" s="203"/>
    </row>
    <row r="6891" spans="2:6" ht="15.75">
      <c r="B6891" s="188"/>
      <c r="C6891" s="188"/>
      <c r="D6891" s="203"/>
      <c r="E6891" s="203"/>
      <c r="F6891" s="203"/>
    </row>
    <row r="6892" spans="2:6" ht="15.75">
      <c r="B6892" s="188"/>
      <c r="C6892" s="188"/>
      <c r="D6892" s="203"/>
      <c r="E6892" s="203"/>
      <c r="F6892" s="203"/>
    </row>
    <row r="6893" spans="2:6" ht="15.75">
      <c r="B6893" s="188"/>
      <c r="C6893" s="188"/>
      <c r="D6893" s="203"/>
      <c r="E6893" s="203"/>
      <c r="F6893" s="203"/>
    </row>
    <row r="6894" spans="2:6" ht="15.75">
      <c r="B6894" s="188"/>
      <c r="C6894" s="188"/>
      <c r="D6894" s="203"/>
      <c r="E6894" s="203"/>
      <c r="F6894" s="203"/>
    </row>
    <row r="6895" spans="2:6" ht="15.75">
      <c r="B6895" s="188"/>
      <c r="C6895" s="188"/>
      <c r="D6895" s="203"/>
      <c r="E6895" s="203"/>
      <c r="F6895" s="203"/>
    </row>
    <row r="6896" spans="2:6" ht="15.75">
      <c r="B6896" s="188"/>
      <c r="C6896" s="188"/>
      <c r="D6896" s="203"/>
      <c r="E6896" s="203"/>
      <c r="F6896" s="203"/>
    </row>
    <row r="6897" spans="2:6" ht="15.75">
      <c r="B6897" s="188"/>
      <c r="C6897" s="188"/>
      <c r="D6897" s="203"/>
      <c r="E6897" s="203"/>
      <c r="F6897" s="203"/>
    </row>
    <row r="6898" spans="2:6" ht="15.75">
      <c r="B6898" s="188"/>
      <c r="C6898" s="188"/>
      <c r="D6898" s="203"/>
      <c r="E6898" s="203"/>
      <c r="F6898" s="203"/>
    </row>
    <row r="6899" spans="2:6" ht="15.75">
      <c r="B6899" s="188"/>
      <c r="C6899" s="188"/>
      <c r="D6899" s="203"/>
      <c r="E6899" s="203"/>
      <c r="F6899" s="203"/>
    </row>
    <row r="6900" spans="2:6" ht="15.75">
      <c r="B6900" s="188"/>
      <c r="C6900" s="188"/>
      <c r="D6900" s="203"/>
      <c r="E6900" s="203"/>
      <c r="F6900" s="203"/>
    </row>
    <row r="6901" spans="2:6" ht="15.75">
      <c r="B6901" s="188"/>
      <c r="C6901" s="188"/>
      <c r="D6901" s="203"/>
      <c r="E6901" s="203"/>
      <c r="F6901" s="203"/>
    </row>
    <row r="6902" spans="2:6" ht="15.75">
      <c r="B6902" s="188"/>
      <c r="C6902" s="188"/>
      <c r="D6902" s="203"/>
      <c r="E6902" s="203"/>
      <c r="F6902" s="203"/>
    </row>
    <row r="6903" spans="2:6" ht="15.75">
      <c r="B6903" s="188"/>
      <c r="C6903" s="188"/>
      <c r="D6903" s="203"/>
      <c r="E6903" s="203"/>
      <c r="F6903" s="203"/>
    </row>
    <row r="6904" spans="2:6" ht="15.75">
      <c r="B6904" s="188"/>
      <c r="C6904" s="188"/>
      <c r="D6904" s="203"/>
      <c r="E6904" s="203"/>
      <c r="F6904" s="203"/>
    </row>
    <row r="6905" spans="2:6" ht="15.75">
      <c r="B6905" s="188"/>
      <c r="C6905" s="188"/>
      <c r="D6905" s="203"/>
      <c r="E6905" s="203"/>
      <c r="F6905" s="203"/>
    </row>
    <row r="6906" spans="2:6" ht="15.75">
      <c r="B6906" s="188"/>
      <c r="C6906" s="188"/>
      <c r="D6906" s="203"/>
      <c r="E6906" s="203"/>
      <c r="F6906" s="203"/>
    </row>
    <row r="6907" spans="2:6" ht="15.75">
      <c r="B6907" s="188"/>
      <c r="C6907" s="188"/>
      <c r="D6907" s="203"/>
      <c r="E6907" s="203"/>
      <c r="F6907" s="203"/>
    </row>
    <row r="6908" spans="2:6" ht="15.75">
      <c r="B6908" s="188"/>
      <c r="C6908" s="188"/>
      <c r="D6908" s="203"/>
      <c r="E6908" s="203"/>
      <c r="F6908" s="203"/>
    </row>
    <row r="6909" spans="2:6" ht="15.75">
      <c r="B6909" s="188"/>
      <c r="C6909" s="188"/>
      <c r="D6909" s="203"/>
      <c r="E6909" s="203"/>
      <c r="F6909" s="203"/>
    </row>
    <row r="6910" spans="2:6" ht="15.75">
      <c r="B6910" s="188"/>
      <c r="C6910" s="188"/>
      <c r="D6910" s="203"/>
      <c r="E6910" s="203"/>
      <c r="F6910" s="203"/>
    </row>
    <row r="6911" spans="2:6" ht="15.75">
      <c r="B6911" s="188"/>
      <c r="C6911" s="188"/>
      <c r="D6911" s="203"/>
      <c r="E6911" s="203"/>
      <c r="F6911" s="203"/>
    </row>
    <row r="6912" spans="2:6" ht="15.75">
      <c r="B6912" s="188"/>
      <c r="C6912" s="188"/>
      <c r="D6912" s="203"/>
      <c r="E6912" s="203"/>
      <c r="F6912" s="203"/>
    </row>
    <row r="6913" spans="2:6" ht="15.75">
      <c r="B6913" s="188"/>
      <c r="C6913" s="188"/>
      <c r="D6913" s="203"/>
      <c r="E6913" s="203"/>
      <c r="F6913" s="203"/>
    </row>
    <row r="6914" spans="2:6" ht="15.75">
      <c r="B6914" s="188"/>
      <c r="C6914" s="188"/>
      <c r="D6914" s="203"/>
      <c r="E6914" s="203"/>
      <c r="F6914" s="203"/>
    </row>
    <row r="6915" spans="2:6" ht="15.75">
      <c r="B6915" s="188"/>
      <c r="C6915" s="188"/>
      <c r="D6915" s="203"/>
      <c r="E6915" s="203"/>
      <c r="F6915" s="203"/>
    </row>
    <row r="6916" spans="2:6" ht="15.75">
      <c r="B6916" s="188"/>
      <c r="C6916" s="188"/>
      <c r="D6916" s="203"/>
      <c r="E6916" s="203"/>
      <c r="F6916" s="203"/>
    </row>
    <row r="6917" spans="2:6" ht="15.75">
      <c r="B6917" s="188"/>
      <c r="C6917" s="188"/>
      <c r="D6917" s="203"/>
      <c r="E6917" s="203"/>
      <c r="F6917" s="203"/>
    </row>
    <row r="6918" spans="2:6" ht="15.75">
      <c r="B6918" s="188"/>
      <c r="C6918" s="188"/>
      <c r="D6918" s="203"/>
      <c r="E6918" s="203"/>
      <c r="F6918" s="203"/>
    </row>
    <row r="6919" spans="2:6" ht="15.75">
      <c r="B6919" s="188"/>
      <c r="C6919" s="188"/>
      <c r="D6919" s="203"/>
      <c r="E6919" s="203"/>
      <c r="F6919" s="203"/>
    </row>
    <row r="6920" spans="2:6" ht="15.75">
      <c r="B6920" s="188"/>
      <c r="C6920" s="188"/>
      <c r="D6920" s="203"/>
      <c r="E6920" s="203"/>
      <c r="F6920" s="203"/>
    </row>
    <row r="6921" spans="2:6" ht="15.75">
      <c r="B6921" s="188"/>
      <c r="C6921" s="188"/>
      <c r="D6921" s="203"/>
      <c r="E6921" s="203"/>
      <c r="F6921" s="203"/>
    </row>
    <row r="6922" spans="2:6" ht="15.75">
      <c r="B6922" s="188"/>
      <c r="C6922" s="188"/>
      <c r="D6922" s="203"/>
      <c r="E6922" s="203"/>
      <c r="F6922" s="203"/>
    </row>
    <row r="6923" spans="2:6" ht="15.75">
      <c r="B6923" s="188"/>
      <c r="C6923" s="188"/>
      <c r="D6923" s="203"/>
      <c r="E6923" s="203"/>
      <c r="F6923" s="203"/>
    </row>
    <row r="6924" spans="2:6" ht="15.75">
      <c r="B6924" s="188"/>
      <c r="C6924" s="188"/>
      <c r="D6924" s="203"/>
      <c r="E6924" s="203"/>
      <c r="F6924" s="203"/>
    </row>
    <row r="6925" spans="2:6" ht="15.75">
      <c r="B6925" s="188"/>
      <c r="C6925" s="188"/>
      <c r="D6925" s="203"/>
      <c r="E6925" s="203"/>
      <c r="F6925" s="203"/>
    </row>
    <row r="6926" spans="2:6" ht="15.75">
      <c r="B6926" s="188"/>
      <c r="C6926" s="188"/>
      <c r="D6926" s="203"/>
      <c r="E6926" s="203"/>
      <c r="F6926" s="203"/>
    </row>
    <row r="6927" spans="2:6" ht="15.75">
      <c r="B6927" s="188"/>
      <c r="C6927" s="188"/>
      <c r="D6927" s="203"/>
      <c r="E6927" s="203"/>
      <c r="F6927" s="203"/>
    </row>
    <row r="6928" spans="2:6" ht="15.75">
      <c r="B6928" s="188"/>
      <c r="C6928" s="188"/>
      <c r="D6928" s="203"/>
      <c r="E6928" s="203"/>
      <c r="F6928" s="203"/>
    </row>
    <row r="6929" spans="2:6" ht="15.75">
      <c r="B6929" s="188"/>
      <c r="C6929" s="188"/>
      <c r="D6929" s="203"/>
      <c r="E6929" s="203"/>
      <c r="F6929" s="203"/>
    </row>
    <row r="6930" spans="2:6" ht="15.75">
      <c r="B6930" s="188"/>
      <c r="C6930" s="188"/>
      <c r="D6930" s="203"/>
      <c r="E6930" s="203"/>
      <c r="F6930" s="203"/>
    </row>
    <row r="6931" spans="2:6" ht="15.75">
      <c r="B6931" s="188"/>
      <c r="C6931" s="188"/>
      <c r="D6931" s="203"/>
      <c r="E6931" s="203"/>
      <c r="F6931" s="203"/>
    </row>
    <row r="6932" spans="2:6" ht="15.75">
      <c r="B6932" s="188"/>
      <c r="C6932" s="188"/>
      <c r="D6932" s="203"/>
      <c r="E6932" s="203"/>
      <c r="F6932" s="203"/>
    </row>
    <row r="6933" spans="2:6" ht="15.75">
      <c r="B6933" s="188"/>
      <c r="C6933" s="188"/>
      <c r="D6933" s="203"/>
      <c r="E6933" s="203"/>
      <c r="F6933" s="203"/>
    </row>
    <row r="6934" spans="2:6" ht="15.75">
      <c r="B6934" s="188"/>
      <c r="C6934" s="188"/>
      <c r="D6934" s="203"/>
      <c r="E6934" s="203"/>
      <c r="F6934" s="203"/>
    </row>
    <row r="6935" spans="2:6" ht="15.75">
      <c r="B6935" s="188"/>
      <c r="C6935" s="188"/>
      <c r="D6935" s="203"/>
      <c r="E6935" s="203"/>
      <c r="F6935" s="203"/>
    </row>
    <row r="6936" spans="2:6" ht="15.75">
      <c r="B6936" s="188"/>
      <c r="C6936" s="188"/>
      <c r="D6936" s="203"/>
      <c r="E6936" s="203"/>
      <c r="F6936" s="203"/>
    </row>
    <row r="6937" spans="2:6" ht="15.75">
      <c r="B6937" s="188"/>
      <c r="C6937" s="188"/>
      <c r="D6937" s="203"/>
      <c r="E6937" s="203"/>
      <c r="F6937" s="203"/>
    </row>
    <row r="6938" spans="2:6" ht="15.75">
      <c r="B6938" s="188"/>
      <c r="C6938" s="188"/>
      <c r="D6938" s="203"/>
      <c r="E6938" s="203"/>
      <c r="F6938" s="203"/>
    </row>
    <row r="6939" spans="2:6" ht="15.75">
      <c r="B6939" s="188"/>
      <c r="C6939" s="188"/>
      <c r="D6939" s="203"/>
      <c r="E6939" s="203"/>
      <c r="F6939" s="203"/>
    </row>
    <row r="6940" spans="2:6" ht="15.75">
      <c r="B6940" s="188"/>
      <c r="C6940" s="188"/>
      <c r="D6940" s="203"/>
      <c r="E6940" s="203"/>
      <c r="F6940" s="203"/>
    </row>
    <row r="6941" spans="2:6" ht="15.75">
      <c r="B6941" s="188"/>
      <c r="C6941" s="188"/>
      <c r="D6941" s="203"/>
      <c r="E6941" s="203"/>
      <c r="F6941" s="203"/>
    </row>
    <row r="6942" spans="2:6" ht="15.75">
      <c r="B6942" s="188"/>
      <c r="C6942" s="188"/>
      <c r="D6942" s="203"/>
      <c r="E6942" s="203"/>
      <c r="F6942" s="203"/>
    </row>
    <row r="6943" spans="2:6" ht="15.75">
      <c r="B6943" s="188"/>
      <c r="C6943" s="188"/>
      <c r="D6943" s="203"/>
      <c r="E6943" s="203"/>
      <c r="F6943" s="203"/>
    </row>
    <row r="6944" spans="2:6" ht="15.75">
      <c r="B6944" s="188"/>
      <c r="C6944" s="188"/>
      <c r="D6944" s="203"/>
      <c r="E6944" s="203"/>
      <c r="F6944" s="203"/>
    </row>
    <row r="6945" spans="2:6" ht="15.75">
      <c r="B6945" s="188"/>
      <c r="C6945" s="188"/>
      <c r="D6945" s="203"/>
      <c r="E6945" s="203"/>
      <c r="F6945" s="203"/>
    </row>
    <row r="6946" spans="2:6" ht="15.75">
      <c r="B6946" s="188"/>
      <c r="C6946" s="188"/>
      <c r="D6946" s="203"/>
      <c r="E6946" s="203"/>
      <c r="F6946" s="203"/>
    </row>
    <row r="6947" spans="2:6" ht="15.75">
      <c r="B6947" s="188"/>
      <c r="C6947" s="188"/>
      <c r="D6947" s="203"/>
      <c r="E6947" s="203"/>
      <c r="F6947" s="203"/>
    </row>
    <row r="6948" spans="2:6" ht="15.75">
      <c r="B6948" s="188"/>
      <c r="C6948" s="188"/>
      <c r="D6948" s="203"/>
      <c r="E6948" s="203"/>
      <c r="F6948" s="203"/>
    </row>
    <row r="6949" spans="2:6" ht="15.75">
      <c r="B6949" s="188"/>
      <c r="C6949" s="188"/>
      <c r="D6949" s="203"/>
      <c r="E6949" s="203"/>
      <c r="F6949" s="203"/>
    </row>
    <row r="6950" spans="2:6" ht="15.75">
      <c r="B6950" s="188"/>
      <c r="C6950" s="188"/>
      <c r="D6950" s="203"/>
      <c r="E6950" s="203"/>
      <c r="F6950" s="203"/>
    </row>
    <row r="6951" spans="2:6" ht="15.75">
      <c r="B6951" s="188"/>
      <c r="C6951" s="188"/>
      <c r="D6951" s="203"/>
      <c r="E6951" s="203"/>
      <c r="F6951" s="203"/>
    </row>
    <row r="6952" spans="2:6" ht="15.75">
      <c r="B6952" s="188"/>
      <c r="C6952" s="188"/>
      <c r="D6952" s="203"/>
      <c r="E6952" s="203"/>
      <c r="F6952" s="203"/>
    </row>
    <row r="6953" spans="2:6" ht="15.75">
      <c r="B6953" s="188"/>
      <c r="C6953" s="188"/>
      <c r="D6953" s="203"/>
      <c r="E6953" s="203"/>
      <c r="F6953" s="203"/>
    </row>
    <row r="6954" spans="2:6" ht="15.75">
      <c r="B6954" s="188"/>
      <c r="C6954" s="188"/>
      <c r="D6954" s="203"/>
      <c r="E6954" s="203"/>
      <c r="F6954" s="203"/>
    </row>
    <row r="6955" spans="2:6" ht="15.75">
      <c r="B6955" s="188"/>
      <c r="C6955" s="188"/>
      <c r="D6955" s="203"/>
      <c r="E6955" s="203"/>
      <c r="F6955" s="203"/>
    </row>
    <row r="6956" spans="2:6" ht="15.75">
      <c r="B6956" s="188"/>
      <c r="C6956" s="188"/>
      <c r="D6956" s="203"/>
      <c r="E6956" s="203"/>
      <c r="F6956" s="203"/>
    </row>
    <row r="6957" spans="2:6" ht="15.75">
      <c r="B6957" s="188"/>
      <c r="C6957" s="188"/>
      <c r="D6957" s="203"/>
      <c r="E6957" s="203"/>
      <c r="F6957" s="203"/>
    </row>
    <row r="6958" spans="2:6" ht="15.75">
      <c r="B6958" s="188"/>
      <c r="C6958" s="188"/>
      <c r="D6958" s="203"/>
      <c r="E6958" s="203"/>
      <c r="F6958" s="203"/>
    </row>
    <row r="6959" spans="2:6" ht="15.75">
      <c r="B6959" s="188"/>
      <c r="C6959" s="188"/>
      <c r="D6959" s="203"/>
      <c r="E6959" s="203"/>
      <c r="F6959" s="203"/>
    </row>
    <row r="6960" spans="2:6" ht="15.75">
      <c r="B6960" s="188"/>
      <c r="C6960" s="188"/>
      <c r="D6960" s="203"/>
      <c r="E6960" s="203"/>
      <c r="F6960" s="203"/>
    </row>
    <row r="6961" spans="2:6" ht="15.75">
      <c r="B6961" s="188"/>
      <c r="C6961" s="188"/>
      <c r="D6961" s="203"/>
      <c r="E6961" s="203"/>
      <c r="F6961" s="203"/>
    </row>
    <row r="6962" spans="2:6" ht="15.75">
      <c r="B6962" s="188"/>
      <c r="C6962" s="188"/>
      <c r="D6962" s="203"/>
      <c r="E6962" s="203"/>
      <c r="F6962" s="203"/>
    </row>
    <row r="6963" spans="2:6" ht="15.75">
      <c r="B6963" s="188"/>
      <c r="C6963" s="188"/>
      <c r="D6963" s="203"/>
      <c r="E6963" s="203"/>
      <c r="F6963" s="203"/>
    </row>
    <row r="6964" spans="2:6" ht="15.75">
      <c r="B6964" s="188"/>
      <c r="C6964" s="188"/>
      <c r="D6964" s="203"/>
      <c r="E6964" s="203"/>
      <c r="F6964" s="203"/>
    </row>
    <row r="6965" spans="2:6" ht="15.75">
      <c r="B6965" s="188"/>
      <c r="C6965" s="188"/>
      <c r="D6965" s="203"/>
      <c r="E6965" s="203"/>
      <c r="F6965" s="203"/>
    </row>
    <row r="6966" spans="2:6" ht="15.75">
      <c r="B6966" s="188"/>
      <c r="C6966" s="188"/>
      <c r="D6966" s="203"/>
      <c r="E6966" s="203"/>
      <c r="F6966" s="203"/>
    </row>
    <row r="6967" spans="2:6" ht="15.75">
      <c r="B6967" s="188"/>
      <c r="C6967" s="188"/>
      <c r="D6967" s="203"/>
      <c r="E6967" s="203"/>
      <c r="F6967" s="203"/>
    </row>
    <row r="6968" spans="2:6" ht="15.75">
      <c r="B6968" s="188"/>
      <c r="C6968" s="188"/>
      <c r="D6968" s="203"/>
      <c r="E6968" s="203"/>
      <c r="F6968" s="203"/>
    </row>
    <row r="6969" spans="2:6" ht="15.75">
      <c r="B6969" s="188"/>
      <c r="C6969" s="188"/>
      <c r="D6969" s="203"/>
      <c r="E6969" s="203"/>
      <c r="F6969" s="203"/>
    </row>
    <row r="6970" spans="2:6" ht="15.75">
      <c r="B6970" s="188"/>
      <c r="C6970" s="188"/>
      <c r="D6970" s="203"/>
      <c r="E6970" s="203"/>
      <c r="F6970" s="203"/>
    </row>
    <row r="6971" spans="2:6" ht="15.75">
      <c r="B6971" s="188"/>
      <c r="C6971" s="188"/>
      <c r="D6971" s="203"/>
      <c r="E6971" s="203"/>
      <c r="F6971" s="203"/>
    </row>
    <row r="6972" spans="2:6" ht="15.75">
      <c r="B6972" s="188"/>
      <c r="C6972" s="188"/>
      <c r="D6972" s="203"/>
      <c r="E6972" s="203"/>
      <c r="F6972" s="203"/>
    </row>
    <row r="6973" spans="2:6" ht="15.75">
      <c r="B6973" s="188"/>
      <c r="C6973" s="188"/>
      <c r="D6973" s="203"/>
      <c r="E6973" s="203"/>
      <c r="F6973" s="203"/>
    </row>
    <row r="6974" spans="2:6" ht="15.75">
      <c r="B6974" s="188"/>
      <c r="C6974" s="188"/>
      <c r="D6974" s="203"/>
      <c r="E6974" s="203"/>
      <c r="F6974" s="203"/>
    </row>
    <row r="6975" spans="2:6" ht="15.75">
      <c r="B6975" s="188"/>
      <c r="C6975" s="188"/>
      <c r="D6975" s="203"/>
      <c r="E6975" s="203"/>
      <c r="F6975" s="203"/>
    </row>
    <row r="6976" spans="2:6" ht="15.75">
      <c r="B6976" s="188"/>
      <c r="C6976" s="188"/>
      <c r="D6976" s="203"/>
      <c r="E6976" s="203"/>
      <c r="F6976" s="203"/>
    </row>
    <row r="6977" spans="2:6" ht="15.75">
      <c r="B6977" s="188"/>
      <c r="C6977" s="188"/>
      <c r="D6977" s="203"/>
      <c r="E6977" s="203"/>
      <c r="F6977" s="203"/>
    </row>
    <row r="6978" spans="2:6" ht="15.75">
      <c r="B6978" s="188"/>
      <c r="C6978" s="188"/>
      <c r="D6978" s="203"/>
      <c r="E6978" s="203"/>
      <c r="F6978" s="203"/>
    </row>
    <row r="6979" spans="2:6" ht="15.75">
      <c r="B6979" s="188"/>
      <c r="C6979" s="188"/>
      <c r="D6979" s="203"/>
      <c r="E6979" s="203"/>
      <c r="F6979" s="203"/>
    </row>
    <row r="6980" spans="2:6" ht="15.75">
      <c r="B6980" s="188"/>
      <c r="C6980" s="188"/>
      <c r="D6980" s="203"/>
      <c r="E6980" s="203"/>
      <c r="F6980" s="203"/>
    </row>
    <row r="6981" spans="2:6" ht="15.75">
      <c r="B6981" s="188"/>
      <c r="C6981" s="188"/>
      <c r="D6981" s="203"/>
      <c r="E6981" s="203"/>
      <c r="F6981" s="203"/>
    </row>
    <row r="6982" spans="2:6" ht="15.75">
      <c r="B6982" s="188"/>
      <c r="C6982" s="188"/>
      <c r="D6982" s="203"/>
      <c r="E6982" s="203"/>
      <c r="F6982" s="203"/>
    </row>
    <row r="6983" spans="2:6" ht="15.75">
      <c r="B6983" s="188"/>
      <c r="C6983" s="188"/>
      <c r="D6983" s="203"/>
      <c r="E6983" s="203"/>
      <c r="F6983" s="203"/>
    </row>
    <row r="6984" spans="2:6" ht="15.75">
      <c r="B6984" s="188"/>
      <c r="C6984" s="188"/>
      <c r="D6984" s="203"/>
      <c r="E6984" s="203"/>
      <c r="F6984" s="203"/>
    </row>
    <row r="6985" spans="2:6" ht="15.75">
      <c r="B6985" s="188"/>
      <c r="C6985" s="188"/>
      <c r="D6985" s="203"/>
      <c r="E6985" s="203"/>
      <c r="F6985" s="203"/>
    </row>
    <row r="6986" spans="2:6" ht="15.75">
      <c r="B6986" s="188"/>
      <c r="C6986" s="188"/>
      <c r="D6986" s="203"/>
      <c r="E6986" s="203"/>
      <c r="F6986" s="203"/>
    </row>
    <row r="6987" spans="2:6" ht="15.75">
      <c r="B6987" s="188"/>
      <c r="C6987" s="188"/>
      <c r="D6987" s="203"/>
      <c r="E6987" s="203"/>
      <c r="F6987" s="203"/>
    </row>
    <row r="6988" spans="2:6" ht="15.75">
      <c r="B6988" s="188"/>
      <c r="C6988" s="188"/>
      <c r="D6988" s="203"/>
      <c r="E6988" s="203"/>
      <c r="F6988" s="203"/>
    </row>
    <row r="6989" spans="2:6" ht="15.75">
      <c r="B6989" s="188"/>
      <c r="C6989" s="188"/>
      <c r="D6989" s="203"/>
      <c r="E6989" s="203"/>
      <c r="F6989" s="203"/>
    </row>
    <row r="6990" spans="2:6" ht="15.75">
      <c r="B6990" s="188"/>
      <c r="C6990" s="188"/>
      <c r="D6990" s="203"/>
      <c r="E6990" s="203"/>
      <c r="F6990" s="203"/>
    </row>
    <row r="6991" spans="2:6" ht="15.75">
      <c r="B6991" s="188"/>
      <c r="C6991" s="188"/>
      <c r="D6991" s="203"/>
      <c r="E6991" s="203"/>
      <c r="F6991" s="203"/>
    </row>
    <row r="6992" spans="2:6" ht="15.75">
      <c r="B6992" s="188"/>
      <c r="C6992" s="188"/>
      <c r="D6992" s="203"/>
      <c r="E6992" s="203"/>
      <c r="F6992" s="203"/>
    </row>
    <row r="6993" spans="2:6" ht="15.75">
      <c r="B6993" s="188"/>
      <c r="C6993" s="188"/>
      <c r="D6993" s="203"/>
      <c r="E6993" s="203"/>
      <c r="F6993" s="203"/>
    </row>
    <row r="6994" spans="2:6" ht="15.75">
      <c r="B6994" s="188"/>
      <c r="C6994" s="188"/>
      <c r="D6994" s="203"/>
      <c r="E6994" s="203"/>
      <c r="F6994" s="203"/>
    </row>
    <row r="6995" spans="2:6" ht="15.75">
      <c r="B6995" s="188"/>
      <c r="C6995" s="188"/>
      <c r="D6995" s="203"/>
      <c r="E6995" s="203"/>
      <c r="F6995" s="203"/>
    </row>
    <row r="6996" spans="2:6" ht="15.75">
      <c r="B6996" s="188"/>
      <c r="C6996" s="188"/>
      <c r="D6996" s="203"/>
      <c r="E6996" s="203"/>
      <c r="F6996" s="203"/>
    </row>
    <row r="6997" spans="2:6" ht="15.75">
      <c r="B6997" s="188"/>
      <c r="C6997" s="188"/>
      <c r="D6997" s="203"/>
      <c r="E6997" s="203"/>
      <c r="F6997" s="203"/>
    </row>
    <row r="6998" spans="2:6" ht="15.75">
      <c r="B6998" s="188"/>
      <c r="C6998" s="188"/>
      <c r="D6998" s="203"/>
      <c r="E6998" s="203"/>
      <c r="F6998" s="203"/>
    </row>
    <row r="6999" spans="2:6" ht="15.75">
      <c r="B6999" s="188"/>
      <c r="C6999" s="188"/>
      <c r="D6999" s="203"/>
      <c r="E6999" s="203"/>
      <c r="F6999" s="203"/>
    </row>
    <row r="7000" spans="2:6" ht="15.75">
      <c r="B7000" s="188"/>
      <c r="C7000" s="188"/>
      <c r="D7000" s="203"/>
      <c r="E7000" s="203"/>
      <c r="F7000" s="203"/>
    </row>
    <row r="7001" spans="2:6" ht="15.75">
      <c r="B7001" s="188"/>
      <c r="C7001" s="188"/>
      <c r="D7001" s="203"/>
      <c r="E7001" s="203"/>
      <c r="F7001" s="203"/>
    </row>
    <row r="7002" spans="2:6" ht="15.75">
      <c r="B7002" s="188"/>
      <c r="C7002" s="188"/>
      <c r="D7002" s="203"/>
      <c r="E7002" s="203"/>
      <c r="F7002" s="203"/>
    </row>
    <row r="7003" spans="2:6" ht="15.75">
      <c r="B7003" s="188"/>
      <c r="C7003" s="188"/>
      <c r="D7003" s="203"/>
      <c r="E7003" s="203"/>
      <c r="F7003" s="203"/>
    </row>
    <row r="7004" spans="2:6" ht="15.75">
      <c r="B7004" s="188"/>
      <c r="C7004" s="188"/>
      <c r="D7004" s="203"/>
      <c r="E7004" s="203"/>
      <c r="F7004" s="203"/>
    </row>
    <row r="7005" spans="2:6" ht="15.75">
      <c r="B7005" s="188"/>
      <c r="C7005" s="188"/>
      <c r="D7005" s="203"/>
      <c r="E7005" s="203"/>
      <c r="F7005" s="203"/>
    </row>
    <row r="7006" spans="2:6" ht="15.75">
      <c r="B7006" s="188"/>
      <c r="C7006" s="188"/>
      <c r="D7006" s="203"/>
      <c r="E7006" s="203"/>
      <c r="F7006" s="203"/>
    </row>
    <row r="7007" spans="2:6" ht="15.75">
      <c r="B7007" s="188"/>
      <c r="C7007" s="188"/>
      <c r="D7007" s="203"/>
      <c r="E7007" s="203"/>
      <c r="F7007" s="203"/>
    </row>
    <row r="7008" spans="2:6" ht="15.75">
      <c r="B7008" s="188"/>
      <c r="C7008" s="188"/>
      <c r="D7008" s="203"/>
      <c r="E7008" s="203"/>
      <c r="F7008" s="203"/>
    </row>
    <row r="7009" spans="2:6" ht="15.75">
      <c r="B7009" s="188"/>
      <c r="C7009" s="188"/>
      <c r="D7009" s="203"/>
      <c r="E7009" s="203"/>
      <c r="F7009" s="203"/>
    </row>
    <row r="7010" spans="2:6" ht="15.75">
      <c r="B7010" s="188"/>
      <c r="C7010" s="188"/>
      <c r="D7010" s="203"/>
      <c r="E7010" s="203"/>
      <c r="F7010" s="203"/>
    </row>
    <row r="7011" spans="2:6" ht="15.75">
      <c r="B7011" s="188"/>
      <c r="C7011" s="188"/>
      <c r="D7011" s="203"/>
      <c r="E7011" s="203"/>
      <c r="F7011" s="203"/>
    </row>
    <row r="7012" spans="2:6" ht="15.75">
      <c r="B7012" s="188"/>
      <c r="C7012" s="188"/>
      <c r="D7012" s="203"/>
      <c r="E7012" s="203"/>
      <c r="F7012" s="203"/>
    </row>
    <row r="7013" spans="2:6" ht="15.75">
      <c r="B7013" s="188"/>
      <c r="C7013" s="188"/>
      <c r="D7013" s="203"/>
      <c r="E7013" s="203"/>
      <c r="F7013" s="203"/>
    </row>
    <row r="7014" spans="2:6" ht="15.75">
      <c r="B7014" s="188"/>
      <c r="C7014" s="188"/>
      <c r="D7014" s="203"/>
      <c r="E7014" s="203"/>
      <c r="F7014" s="203"/>
    </row>
    <row r="7015" spans="2:6" ht="15.75">
      <c r="B7015" s="188"/>
      <c r="C7015" s="188"/>
      <c r="D7015" s="203"/>
      <c r="E7015" s="203"/>
      <c r="F7015" s="203"/>
    </row>
    <row r="7016" spans="2:6" ht="15.75">
      <c r="B7016" s="188"/>
      <c r="C7016" s="188"/>
      <c r="D7016" s="203"/>
      <c r="E7016" s="203"/>
      <c r="F7016" s="203"/>
    </row>
    <row r="7017" spans="2:6" ht="15.75">
      <c r="B7017" s="188"/>
      <c r="C7017" s="188"/>
      <c r="D7017" s="203"/>
      <c r="E7017" s="203"/>
      <c r="F7017" s="203"/>
    </row>
    <row r="7018" spans="2:6" ht="15.75">
      <c r="B7018" s="188"/>
      <c r="C7018" s="188"/>
      <c r="D7018" s="203"/>
      <c r="E7018" s="203"/>
      <c r="F7018" s="203"/>
    </row>
    <row r="7019" spans="2:6" ht="15.75">
      <c r="B7019" s="188"/>
      <c r="C7019" s="188"/>
      <c r="D7019" s="203"/>
      <c r="E7019" s="203"/>
      <c r="F7019" s="203"/>
    </row>
    <row r="7020" spans="2:6" ht="15.75">
      <c r="B7020" s="188"/>
      <c r="C7020" s="188"/>
      <c r="D7020" s="203"/>
      <c r="E7020" s="203"/>
      <c r="F7020" s="203"/>
    </row>
    <row r="7021" spans="2:6" ht="15.75">
      <c r="B7021" s="188"/>
      <c r="C7021" s="188"/>
      <c r="D7021" s="203"/>
      <c r="E7021" s="203"/>
      <c r="F7021" s="203"/>
    </row>
    <row r="7022" spans="2:6" ht="15.75">
      <c r="B7022" s="188"/>
      <c r="C7022" s="188"/>
      <c r="D7022" s="203"/>
      <c r="E7022" s="203"/>
      <c r="F7022" s="203"/>
    </row>
    <row r="7023" spans="2:6" ht="15.75">
      <c r="B7023" s="188"/>
      <c r="C7023" s="188"/>
      <c r="D7023" s="203"/>
      <c r="E7023" s="203"/>
      <c r="F7023" s="203"/>
    </row>
    <row r="7024" spans="2:6" ht="15.75">
      <c r="B7024" s="188"/>
      <c r="C7024" s="188"/>
      <c r="D7024" s="203"/>
      <c r="E7024" s="203"/>
      <c r="F7024" s="203"/>
    </row>
    <row r="7025" spans="2:6" ht="15.75">
      <c r="B7025" s="188"/>
      <c r="C7025" s="188"/>
      <c r="D7025" s="203"/>
      <c r="E7025" s="203"/>
      <c r="F7025" s="203"/>
    </row>
    <row r="7026" spans="2:6" ht="15.75">
      <c r="B7026" s="188"/>
      <c r="C7026" s="188"/>
      <c r="D7026" s="203"/>
      <c r="E7026" s="203"/>
      <c r="F7026" s="203"/>
    </row>
    <row r="7027" spans="2:6" ht="15.75">
      <c r="B7027" s="188"/>
      <c r="C7027" s="188"/>
      <c r="D7027" s="203"/>
      <c r="E7027" s="203"/>
      <c r="F7027" s="203"/>
    </row>
    <row r="7028" spans="2:6" ht="15.75">
      <c r="B7028" s="188"/>
      <c r="C7028" s="188"/>
      <c r="D7028" s="203"/>
      <c r="E7028" s="203"/>
      <c r="F7028" s="203"/>
    </row>
    <row r="7029" spans="2:6" ht="15.75">
      <c r="B7029" s="188"/>
      <c r="C7029" s="188"/>
      <c r="D7029" s="203"/>
      <c r="E7029" s="203"/>
      <c r="F7029" s="203"/>
    </row>
    <row r="7030" spans="2:6" ht="15.75">
      <c r="B7030" s="188"/>
      <c r="C7030" s="188"/>
      <c r="D7030" s="203"/>
      <c r="E7030" s="203"/>
      <c r="F7030" s="203"/>
    </row>
    <row r="7031" spans="2:6" ht="15.75">
      <c r="B7031" s="188"/>
      <c r="C7031" s="188"/>
      <c r="D7031" s="203"/>
      <c r="E7031" s="203"/>
      <c r="F7031" s="203"/>
    </row>
    <row r="7032" spans="2:6" ht="15.75">
      <c r="B7032" s="188"/>
      <c r="C7032" s="188"/>
      <c r="D7032" s="203"/>
      <c r="E7032" s="203"/>
      <c r="F7032" s="203"/>
    </row>
    <row r="7033" spans="2:6" ht="15.75">
      <c r="B7033" s="188"/>
      <c r="C7033" s="188"/>
      <c r="D7033" s="203"/>
      <c r="E7033" s="203"/>
      <c r="F7033" s="203"/>
    </row>
    <row r="7034" spans="2:6" ht="15.75">
      <c r="B7034" s="188"/>
      <c r="C7034" s="188"/>
      <c r="D7034" s="203"/>
      <c r="E7034" s="203"/>
      <c r="F7034" s="203"/>
    </row>
    <row r="7035" spans="2:6" ht="15.75">
      <c r="B7035" s="188"/>
      <c r="C7035" s="188"/>
      <c r="D7035" s="203"/>
      <c r="E7035" s="203"/>
      <c r="F7035" s="203"/>
    </row>
    <row r="7036" spans="2:6" ht="15.75">
      <c r="B7036" s="188"/>
      <c r="C7036" s="188"/>
      <c r="D7036" s="203"/>
      <c r="E7036" s="203"/>
      <c r="F7036" s="203"/>
    </row>
    <row r="7037" spans="2:6" ht="15.75">
      <c r="B7037" s="188"/>
      <c r="C7037" s="188"/>
      <c r="D7037" s="203"/>
      <c r="E7037" s="203"/>
      <c r="F7037" s="203"/>
    </row>
    <row r="7038" spans="2:6" ht="15.75">
      <c r="B7038" s="188"/>
      <c r="C7038" s="188"/>
      <c r="D7038" s="203"/>
      <c r="E7038" s="203"/>
      <c r="F7038" s="203"/>
    </row>
    <row r="7039" spans="2:6" ht="15.75">
      <c r="B7039" s="188"/>
      <c r="C7039" s="188"/>
      <c r="D7039" s="203"/>
      <c r="E7039" s="203"/>
      <c r="F7039" s="203"/>
    </row>
    <row r="7040" spans="2:6" ht="15.75">
      <c r="B7040" s="188"/>
      <c r="C7040" s="188"/>
      <c r="D7040" s="203"/>
      <c r="E7040" s="203"/>
      <c r="F7040" s="203"/>
    </row>
    <row r="7041" spans="2:6" ht="15.75">
      <c r="B7041" s="188"/>
      <c r="C7041" s="188"/>
      <c r="D7041" s="203"/>
      <c r="E7041" s="203"/>
      <c r="F7041" s="203"/>
    </row>
    <row r="7042" spans="2:6" ht="15.75">
      <c r="B7042" s="188"/>
      <c r="C7042" s="188"/>
      <c r="D7042" s="203"/>
      <c r="E7042" s="203"/>
      <c r="F7042" s="203"/>
    </row>
    <row r="7043" spans="2:6" ht="15.75">
      <c r="B7043" s="188"/>
      <c r="C7043" s="188"/>
      <c r="D7043" s="203"/>
      <c r="E7043" s="203"/>
      <c r="F7043" s="203"/>
    </row>
    <row r="7044" spans="2:6" ht="15.75">
      <c r="B7044" s="188"/>
      <c r="C7044" s="188"/>
      <c r="D7044" s="203"/>
      <c r="E7044" s="203"/>
      <c r="F7044" s="203"/>
    </row>
    <row r="7045" spans="2:6" ht="15.75">
      <c r="B7045" s="188"/>
      <c r="C7045" s="188"/>
      <c r="D7045" s="203"/>
      <c r="E7045" s="203"/>
      <c r="F7045" s="203"/>
    </row>
    <row r="7046" spans="2:6" ht="15.75">
      <c r="B7046" s="188"/>
      <c r="C7046" s="188"/>
      <c r="D7046" s="203"/>
      <c r="E7046" s="203"/>
      <c r="F7046" s="203"/>
    </row>
    <row r="7047" spans="2:6" ht="15.75">
      <c r="B7047" s="188"/>
      <c r="C7047" s="188"/>
      <c r="D7047" s="203"/>
      <c r="E7047" s="203"/>
      <c r="F7047" s="203"/>
    </row>
    <row r="7048" spans="2:6" ht="15.75">
      <c r="B7048" s="188"/>
      <c r="C7048" s="188"/>
      <c r="D7048" s="203"/>
      <c r="E7048" s="203"/>
      <c r="F7048" s="203"/>
    </row>
    <row r="7049" spans="2:6" ht="15.75">
      <c r="B7049" s="188"/>
      <c r="C7049" s="188"/>
      <c r="D7049" s="203"/>
      <c r="E7049" s="203"/>
      <c r="F7049" s="203"/>
    </row>
    <row r="7050" spans="2:6" ht="15.75">
      <c r="B7050" s="188"/>
      <c r="C7050" s="188"/>
      <c r="D7050" s="203"/>
      <c r="E7050" s="203"/>
      <c r="F7050" s="203"/>
    </row>
    <row r="7051" spans="2:6" ht="15.75">
      <c r="B7051" s="188"/>
      <c r="C7051" s="188"/>
      <c r="D7051" s="203"/>
      <c r="E7051" s="203"/>
      <c r="F7051" s="203"/>
    </row>
    <row r="7052" spans="2:6" ht="15.75">
      <c r="B7052" s="188"/>
      <c r="C7052" s="188"/>
      <c r="D7052" s="203"/>
      <c r="E7052" s="203"/>
      <c r="F7052" s="203"/>
    </row>
    <row r="7053" spans="2:6" ht="15.75">
      <c r="B7053" s="188"/>
      <c r="C7053" s="188"/>
      <c r="D7053" s="203"/>
      <c r="E7053" s="203"/>
      <c r="F7053" s="203"/>
    </row>
    <row r="7054" spans="2:6" ht="15.75">
      <c r="B7054" s="188"/>
      <c r="C7054" s="188"/>
      <c r="D7054" s="203"/>
      <c r="E7054" s="203"/>
      <c r="F7054" s="203"/>
    </row>
    <row r="7055" spans="2:6" ht="15.75">
      <c r="B7055" s="188"/>
      <c r="C7055" s="188"/>
      <c r="D7055" s="203"/>
      <c r="E7055" s="203"/>
      <c r="F7055" s="203"/>
    </row>
    <row r="7056" spans="2:6" ht="15.75">
      <c r="B7056" s="188"/>
      <c r="C7056" s="188"/>
      <c r="D7056" s="203"/>
      <c r="E7056" s="203"/>
      <c r="F7056" s="203"/>
    </row>
    <row r="7057" spans="2:6" ht="15.75">
      <c r="B7057" s="188"/>
      <c r="C7057" s="188"/>
      <c r="D7057" s="203"/>
      <c r="E7057" s="203"/>
      <c r="F7057" s="203"/>
    </row>
    <row r="7058" spans="2:6" ht="15.75">
      <c r="B7058" s="188"/>
      <c r="C7058" s="188"/>
      <c r="D7058" s="203"/>
      <c r="E7058" s="203"/>
      <c r="F7058" s="203"/>
    </row>
    <row r="7059" spans="2:6" ht="15.75">
      <c r="B7059" s="188"/>
      <c r="C7059" s="188"/>
      <c r="D7059" s="203"/>
      <c r="E7059" s="203"/>
      <c r="F7059" s="203"/>
    </row>
    <row r="7060" spans="2:6" ht="15.75">
      <c r="B7060" s="188"/>
      <c r="C7060" s="188"/>
      <c r="D7060" s="203"/>
      <c r="E7060" s="203"/>
      <c r="F7060" s="203"/>
    </row>
    <row r="7061" spans="2:6" ht="15.75">
      <c r="B7061" s="188"/>
      <c r="C7061" s="188"/>
      <c r="D7061" s="203"/>
      <c r="E7061" s="203"/>
      <c r="F7061" s="203"/>
    </row>
    <row r="7062" spans="2:6" ht="15.75">
      <c r="B7062" s="188"/>
      <c r="C7062" s="188"/>
      <c r="D7062" s="203"/>
      <c r="E7062" s="203"/>
      <c r="F7062" s="203"/>
    </row>
    <row r="7063" spans="2:6" ht="15.75">
      <c r="B7063" s="188"/>
      <c r="C7063" s="188"/>
      <c r="D7063" s="203"/>
      <c r="E7063" s="203"/>
      <c r="F7063" s="203"/>
    </row>
    <row r="7064" spans="2:6" ht="15.75">
      <c r="B7064" s="188"/>
      <c r="C7064" s="188"/>
      <c r="D7064" s="203"/>
      <c r="E7064" s="203"/>
      <c r="F7064" s="203"/>
    </row>
    <row r="7065" spans="2:6" ht="15.75">
      <c r="B7065" s="188"/>
      <c r="C7065" s="188"/>
      <c r="D7065" s="203"/>
      <c r="E7065" s="203"/>
      <c r="F7065" s="203"/>
    </row>
    <row r="7066" spans="2:6" ht="15.75">
      <c r="B7066" s="188"/>
      <c r="C7066" s="188"/>
      <c r="D7066" s="203"/>
      <c r="E7066" s="203"/>
      <c r="F7066" s="203"/>
    </row>
    <row r="7067" spans="2:6" ht="15.75">
      <c r="B7067" s="188"/>
      <c r="C7067" s="188"/>
      <c r="D7067" s="203"/>
      <c r="E7067" s="203"/>
      <c r="F7067" s="203"/>
    </row>
    <row r="7068" spans="2:6" ht="15.75">
      <c r="B7068" s="188"/>
      <c r="C7068" s="188"/>
      <c r="D7068" s="203"/>
      <c r="E7068" s="203"/>
      <c r="F7068" s="203"/>
    </row>
    <row r="7069" spans="2:6" ht="15.75">
      <c r="B7069" s="188"/>
      <c r="C7069" s="188"/>
      <c r="D7069" s="203"/>
      <c r="E7069" s="203"/>
      <c r="F7069" s="203"/>
    </row>
    <row r="7070" spans="2:6" ht="15.75">
      <c r="B7070" s="188"/>
      <c r="C7070" s="188"/>
      <c r="D7070" s="203"/>
      <c r="E7070" s="203"/>
      <c r="F7070" s="203"/>
    </row>
    <row r="7071" spans="2:6" ht="15.75">
      <c r="B7071" s="188"/>
      <c r="C7071" s="188"/>
      <c r="D7071" s="203"/>
      <c r="E7071" s="203"/>
      <c r="F7071" s="203"/>
    </row>
    <row r="7072" spans="2:6" ht="15.75">
      <c r="B7072" s="188"/>
      <c r="C7072" s="188"/>
      <c r="D7072" s="203"/>
      <c r="E7072" s="203"/>
      <c r="F7072" s="203"/>
    </row>
    <row r="7073" spans="2:6" ht="15.75">
      <c r="B7073" s="188"/>
      <c r="C7073" s="188"/>
      <c r="D7073" s="203"/>
      <c r="E7073" s="203"/>
      <c r="F7073" s="203"/>
    </row>
    <row r="7074" spans="2:6" ht="15.75">
      <c r="B7074" s="188"/>
      <c r="C7074" s="188"/>
      <c r="D7074" s="203"/>
      <c r="E7074" s="203"/>
      <c r="F7074" s="203"/>
    </row>
    <row r="7075" spans="2:6" ht="15.75">
      <c r="B7075" s="188"/>
      <c r="C7075" s="188"/>
      <c r="D7075" s="203"/>
      <c r="E7075" s="203"/>
      <c r="F7075" s="203"/>
    </row>
    <row r="7076" spans="2:6" ht="15.75">
      <c r="B7076" s="188"/>
      <c r="C7076" s="188"/>
      <c r="D7076" s="203"/>
      <c r="E7076" s="203"/>
      <c r="F7076" s="203"/>
    </row>
    <row r="7077" spans="2:6" ht="15.75">
      <c r="B7077" s="188"/>
      <c r="C7077" s="188"/>
      <c r="D7077" s="203"/>
      <c r="E7077" s="203"/>
      <c r="F7077" s="203"/>
    </row>
    <row r="7078" spans="2:6" ht="15.75">
      <c r="B7078" s="188"/>
      <c r="C7078" s="188"/>
      <c r="D7078" s="203"/>
      <c r="E7078" s="203"/>
      <c r="F7078" s="203"/>
    </row>
    <row r="7079" spans="2:6" ht="15.75">
      <c r="B7079" s="188"/>
      <c r="C7079" s="188"/>
      <c r="D7079" s="203"/>
      <c r="E7079" s="203"/>
      <c r="F7079" s="203"/>
    </row>
    <row r="7080" spans="2:6" ht="15.75">
      <c r="B7080" s="188"/>
      <c r="C7080" s="188"/>
      <c r="D7080" s="203"/>
      <c r="E7080" s="203"/>
      <c r="F7080" s="203"/>
    </row>
    <row r="7081" spans="2:6" ht="15.75">
      <c r="B7081" s="188"/>
      <c r="C7081" s="188"/>
      <c r="D7081" s="203"/>
      <c r="E7081" s="203"/>
      <c r="F7081" s="203"/>
    </row>
    <row r="7082" spans="2:6" ht="15.75">
      <c r="B7082" s="188"/>
      <c r="C7082" s="188"/>
      <c r="D7082" s="203"/>
      <c r="E7082" s="203"/>
      <c r="F7082" s="203"/>
    </row>
    <row r="7083" spans="2:6" ht="15.75">
      <c r="B7083" s="188"/>
      <c r="C7083" s="188"/>
      <c r="D7083" s="203"/>
      <c r="E7083" s="203"/>
      <c r="F7083" s="203"/>
    </row>
    <row r="7084" spans="2:6" ht="15.75">
      <c r="B7084" s="188"/>
      <c r="C7084" s="188"/>
      <c r="D7084" s="203"/>
      <c r="E7084" s="203"/>
      <c r="F7084" s="203"/>
    </row>
    <row r="7085" spans="2:6" ht="15.75">
      <c r="B7085" s="188"/>
      <c r="C7085" s="188"/>
      <c r="D7085" s="203"/>
      <c r="E7085" s="203"/>
      <c r="F7085" s="203"/>
    </row>
    <row r="7086" spans="2:6" ht="15.75">
      <c r="B7086" s="188"/>
      <c r="C7086" s="188"/>
      <c r="D7086" s="203"/>
      <c r="E7086" s="203"/>
      <c r="F7086" s="203"/>
    </row>
    <row r="7087" spans="2:6" ht="15.75">
      <c r="B7087" s="188"/>
      <c r="C7087" s="188"/>
      <c r="D7087" s="203"/>
      <c r="E7087" s="203"/>
      <c r="F7087" s="203"/>
    </row>
    <row r="7088" spans="2:6" ht="15.75">
      <c r="B7088" s="188"/>
      <c r="C7088" s="188"/>
      <c r="D7088" s="203"/>
      <c r="E7088" s="203"/>
      <c r="F7088" s="203"/>
    </row>
    <row r="7089" spans="2:6" ht="15.75">
      <c r="B7089" s="188"/>
      <c r="C7089" s="188"/>
      <c r="D7089" s="203"/>
      <c r="E7089" s="203"/>
      <c r="F7089" s="203"/>
    </row>
    <row r="7090" spans="2:6" ht="15.75">
      <c r="B7090" s="188"/>
      <c r="C7090" s="188"/>
      <c r="D7090" s="203"/>
      <c r="E7090" s="203"/>
      <c r="F7090" s="203"/>
    </row>
    <row r="7091" spans="2:6" ht="15.75">
      <c r="B7091" s="188"/>
      <c r="C7091" s="188"/>
      <c r="D7091" s="203"/>
      <c r="E7091" s="203"/>
      <c r="F7091" s="203"/>
    </row>
    <row r="7092" spans="2:6" ht="15.75">
      <c r="B7092" s="188"/>
      <c r="C7092" s="188"/>
      <c r="D7092" s="203"/>
      <c r="E7092" s="203"/>
      <c r="F7092" s="203"/>
    </row>
    <row r="7093" spans="2:6" ht="15.75">
      <c r="B7093" s="188"/>
      <c r="C7093" s="188"/>
      <c r="D7093" s="203"/>
      <c r="E7093" s="203"/>
      <c r="F7093" s="203"/>
    </row>
    <row r="7094" spans="2:6" ht="15.75">
      <c r="B7094" s="188"/>
      <c r="C7094" s="188"/>
      <c r="D7094" s="203"/>
      <c r="E7094" s="203"/>
      <c r="F7094" s="203"/>
    </row>
    <row r="7095" spans="2:6" ht="15.75">
      <c r="B7095" s="188"/>
      <c r="C7095" s="188"/>
      <c r="D7095" s="203"/>
      <c r="E7095" s="203"/>
      <c r="F7095" s="203"/>
    </row>
    <row r="7096" spans="2:6" ht="15.75">
      <c r="B7096" s="188"/>
      <c r="C7096" s="188"/>
      <c r="D7096" s="203"/>
      <c r="E7096" s="203"/>
      <c r="F7096" s="203"/>
    </row>
    <row r="7097" spans="2:6" ht="15.75">
      <c r="B7097" s="188"/>
      <c r="C7097" s="188"/>
      <c r="D7097" s="203"/>
      <c r="E7097" s="203"/>
      <c r="F7097" s="203"/>
    </row>
    <row r="7098" spans="2:6" ht="15.75">
      <c r="B7098" s="188"/>
      <c r="C7098" s="188"/>
      <c r="D7098" s="203"/>
      <c r="E7098" s="203"/>
      <c r="F7098" s="203"/>
    </row>
    <row r="7099" spans="2:6" ht="15.75">
      <c r="B7099" s="188"/>
      <c r="C7099" s="188"/>
      <c r="D7099" s="203"/>
      <c r="E7099" s="203"/>
      <c r="F7099" s="203"/>
    </row>
    <row r="7100" spans="2:6" ht="15.75">
      <c r="B7100" s="188"/>
      <c r="C7100" s="188"/>
      <c r="D7100" s="203"/>
      <c r="E7100" s="203"/>
      <c r="F7100" s="203"/>
    </row>
    <row r="7101" spans="2:6" ht="15.75">
      <c r="B7101" s="188"/>
      <c r="C7101" s="188"/>
      <c r="D7101" s="203"/>
      <c r="E7101" s="203"/>
      <c r="F7101" s="203"/>
    </row>
    <row r="7102" spans="2:6" ht="15.75">
      <c r="B7102" s="188"/>
      <c r="C7102" s="188"/>
      <c r="D7102" s="203"/>
      <c r="E7102" s="203"/>
      <c r="F7102" s="203"/>
    </row>
    <row r="7103" spans="2:6" ht="15.75">
      <c r="B7103" s="188"/>
      <c r="C7103" s="188"/>
      <c r="D7103" s="203"/>
      <c r="E7103" s="203"/>
      <c r="F7103" s="203"/>
    </row>
    <row r="7104" spans="2:6" ht="15.75">
      <c r="B7104" s="188"/>
      <c r="C7104" s="188"/>
      <c r="D7104" s="203"/>
      <c r="E7104" s="203"/>
      <c r="F7104" s="203"/>
    </row>
    <row r="7105" spans="2:6" ht="15.75">
      <c r="B7105" s="188"/>
      <c r="C7105" s="188"/>
      <c r="D7105" s="203"/>
      <c r="E7105" s="203"/>
      <c r="F7105" s="203"/>
    </row>
    <row r="7106" spans="2:6" ht="15.75">
      <c r="B7106" s="188"/>
      <c r="C7106" s="188"/>
      <c r="D7106" s="203"/>
      <c r="E7106" s="203"/>
      <c r="F7106" s="203"/>
    </row>
    <row r="7107" spans="2:6" ht="15.75">
      <c r="B7107" s="188"/>
      <c r="C7107" s="188"/>
      <c r="D7107" s="203"/>
      <c r="E7107" s="203"/>
      <c r="F7107" s="203"/>
    </row>
    <row r="7108" spans="2:6" ht="15.75">
      <c r="B7108" s="188"/>
      <c r="C7108" s="188"/>
      <c r="D7108" s="203"/>
      <c r="E7108" s="203"/>
      <c r="F7108" s="203"/>
    </row>
    <row r="7109" spans="2:6" ht="15.75">
      <c r="B7109" s="188"/>
      <c r="C7109" s="188"/>
      <c r="D7109" s="203"/>
      <c r="E7109" s="203"/>
      <c r="F7109" s="203"/>
    </row>
    <row r="7110" spans="2:6" ht="15.75">
      <c r="B7110" s="188"/>
      <c r="C7110" s="188"/>
      <c r="D7110" s="203"/>
      <c r="E7110" s="203"/>
      <c r="F7110" s="203"/>
    </row>
    <row r="7111" spans="2:6" ht="15.75">
      <c r="B7111" s="188"/>
      <c r="C7111" s="188"/>
      <c r="D7111" s="203"/>
      <c r="E7111" s="203"/>
      <c r="F7111" s="203"/>
    </row>
    <row r="7112" spans="2:6" ht="15.75">
      <c r="B7112" s="188"/>
      <c r="C7112" s="188"/>
      <c r="D7112" s="203"/>
      <c r="E7112" s="203"/>
      <c r="F7112" s="203"/>
    </row>
    <row r="7113" spans="2:6" ht="15.75">
      <c r="B7113" s="188"/>
      <c r="C7113" s="188"/>
      <c r="D7113" s="203"/>
      <c r="E7113" s="203"/>
      <c r="F7113" s="203"/>
    </row>
    <row r="7114" spans="2:6" ht="15.75">
      <c r="B7114" s="188"/>
      <c r="C7114" s="188"/>
      <c r="D7114" s="203"/>
      <c r="E7114" s="203"/>
      <c r="F7114" s="203"/>
    </row>
    <row r="7115" spans="2:6" ht="15.75">
      <c r="B7115" s="188"/>
      <c r="C7115" s="188"/>
      <c r="D7115" s="203"/>
      <c r="E7115" s="203"/>
      <c r="F7115" s="203"/>
    </row>
    <row r="7116" spans="2:6" ht="15.75">
      <c r="B7116" s="188"/>
      <c r="C7116" s="188"/>
      <c r="D7116" s="203"/>
      <c r="E7116" s="203"/>
      <c r="F7116" s="203"/>
    </row>
    <row r="7117" spans="2:6" ht="15.75">
      <c r="B7117" s="188"/>
      <c r="C7117" s="188"/>
      <c r="D7117" s="203"/>
      <c r="E7117" s="203"/>
      <c r="F7117" s="203"/>
    </row>
    <row r="7118" spans="2:6" ht="15.75">
      <c r="B7118" s="188"/>
      <c r="C7118" s="188"/>
      <c r="D7118" s="203"/>
      <c r="E7118" s="203"/>
      <c r="F7118" s="203"/>
    </row>
    <row r="7119" spans="2:6" ht="15.75">
      <c r="B7119" s="188"/>
      <c r="C7119" s="188"/>
      <c r="D7119" s="203"/>
      <c r="E7119" s="203"/>
      <c r="F7119" s="203"/>
    </row>
    <row r="7120" spans="2:6" ht="15.75">
      <c r="B7120" s="188"/>
      <c r="C7120" s="188"/>
      <c r="D7120" s="203"/>
      <c r="E7120" s="203"/>
      <c r="F7120" s="203"/>
    </row>
    <row r="7121" spans="2:6" ht="15.75">
      <c r="B7121" s="188"/>
      <c r="C7121" s="188"/>
      <c r="D7121" s="203"/>
      <c r="E7121" s="203"/>
      <c r="F7121" s="203"/>
    </row>
    <row r="7122" spans="2:6" ht="15.75">
      <c r="B7122" s="188"/>
      <c r="C7122" s="188"/>
      <c r="D7122" s="203"/>
      <c r="E7122" s="203"/>
      <c r="F7122" s="203"/>
    </row>
    <row r="7123" spans="2:6" ht="15.75">
      <c r="B7123" s="188"/>
      <c r="C7123" s="188"/>
      <c r="D7123" s="203"/>
      <c r="E7123" s="203"/>
      <c r="F7123" s="203"/>
    </row>
    <row r="7124" spans="2:6" ht="15.75">
      <c r="B7124" s="188"/>
      <c r="C7124" s="188"/>
      <c r="D7124" s="203"/>
      <c r="E7124" s="203"/>
      <c r="F7124" s="203"/>
    </row>
    <row r="7125" spans="2:6" ht="15.75">
      <c r="B7125" s="188"/>
      <c r="C7125" s="188"/>
      <c r="D7125" s="203"/>
      <c r="E7125" s="203"/>
      <c r="F7125" s="203"/>
    </row>
    <row r="7126" spans="2:6" ht="15.75">
      <c r="B7126" s="188"/>
      <c r="C7126" s="188"/>
      <c r="D7126" s="203"/>
      <c r="E7126" s="203"/>
      <c r="F7126" s="203"/>
    </row>
    <row r="7127" spans="2:6" ht="15.75">
      <c r="B7127" s="188"/>
      <c r="C7127" s="188"/>
      <c r="D7127" s="203"/>
      <c r="E7127" s="203"/>
      <c r="F7127" s="203"/>
    </row>
    <row r="7128" spans="2:6" ht="15.75">
      <c r="B7128" s="188"/>
      <c r="C7128" s="188"/>
      <c r="D7128" s="203"/>
      <c r="E7128" s="203"/>
      <c r="F7128" s="203"/>
    </row>
    <row r="7129" spans="2:6" ht="15.75">
      <c r="B7129" s="188"/>
      <c r="C7129" s="188"/>
      <c r="D7129" s="203"/>
      <c r="E7129" s="203"/>
      <c r="F7129" s="203"/>
    </row>
    <row r="7130" spans="2:6" ht="15.75">
      <c r="B7130" s="188"/>
      <c r="C7130" s="188"/>
      <c r="D7130" s="203"/>
      <c r="E7130" s="203"/>
      <c r="F7130" s="203"/>
    </row>
    <row r="7131" spans="2:6" ht="15.75">
      <c r="B7131" s="188"/>
      <c r="C7131" s="188"/>
      <c r="D7131" s="203"/>
      <c r="E7131" s="203"/>
      <c r="F7131" s="203"/>
    </row>
    <row r="7132" spans="2:6" ht="15.75">
      <c r="B7132" s="188"/>
      <c r="C7132" s="188"/>
      <c r="D7132" s="203"/>
      <c r="E7132" s="203"/>
      <c r="F7132" s="203"/>
    </row>
    <row r="7133" spans="2:6" ht="15.75">
      <c r="B7133" s="188"/>
      <c r="C7133" s="188"/>
      <c r="D7133" s="203"/>
      <c r="E7133" s="203"/>
      <c r="F7133" s="203"/>
    </row>
    <row r="7134" spans="2:6" ht="15.75">
      <c r="B7134" s="188"/>
      <c r="C7134" s="188"/>
      <c r="D7134" s="203"/>
      <c r="E7134" s="203"/>
      <c r="F7134" s="203"/>
    </row>
    <row r="7135" spans="2:6" ht="15.75">
      <c r="B7135" s="188"/>
      <c r="C7135" s="188"/>
      <c r="D7135" s="203"/>
      <c r="E7135" s="203"/>
      <c r="F7135" s="203"/>
    </row>
    <row r="7136" spans="2:6" ht="15.75">
      <c r="B7136" s="188"/>
      <c r="C7136" s="188"/>
      <c r="D7136" s="203"/>
      <c r="E7136" s="203"/>
      <c r="F7136" s="203"/>
    </row>
    <row r="7137" spans="2:6" ht="15.75">
      <c r="B7137" s="188"/>
      <c r="C7137" s="188"/>
      <c r="D7137" s="203"/>
      <c r="E7137" s="203"/>
      <c r="F7137" s="203"/>
    </row>
    <row r="7138" spans="2:6" ht="15.75">
      <c r="B7138" s="188"/>
      <c r="C7138" s="188"/>
      <c r="D7138" s="203"/>
      <c r="E7138" s="203"/>
      <c r="F7138" s="203"/>
    </row>
    <row r="7139" spans="2:6" ht="15.75">
      <c r="B7139" s="188"/>
      <c r="C7139" s="188"/>
      <c r="D7139" s="203"/>
      <c r="E7139" s="203"/>
      <c r="F7139" s="203"/>
    </row>
    <row r="7140" spans="2:6" ht="15.75">
      <c r="B7140" s="188"/>
      <c r="C7140" s="188"/>
      <c r="D7140" s="203"/>
      <c r="E7140" s="203"/>
      <c r="F7140" s="203"/>
    </row>
    <row r="7141" spans="2:6" ht="15.75">
      <c r="B7141" s="188"/>
      <c r="C7141" s="188"/>
      <c r="D7141" s="203"/>
      <c r="E7141" s="203"/>
      <c r="F7141" s="203"/>
    </row>
    <row r="7142" spans="2:6" ht="15.75">
      <c r="B7142" s="188"/>
      <c r="C7142" s="188"/>
      <c r="D7142" s="203"/>
      <c r="E7142" s="203"/>
      <c r="F7142" s="203"/>
    </row>
    <row r="7143" spans="2:6" ht="15.75">
      <c r="B7143" s="188"/>
      <c r="C7143" s="188"/>
      <c r="D7143" s="203"/>
      <c r="E7143" s="203"/>
      <c r="F7143" s="203"/>
    </row>
    <row r="7144" spans="2:6" ht="15.75">
      <c r="B7144" s="188"/>
      <c r="C7144" s="188"/>
      <c r="D7144" s="203"/>
      <c r="E7144" s="203"/>
      <c r="F7144" s="203"/>
    </row>
    <row r="7145" spans="2:6" ht="15.75">
      <c r="B7145" s="188"/>
      <c r="C7145" s="188"/>
      <c r="D7145" s="203"/>
      <c r="E7145" s="203"/>
      <c r="F7145" s="203"/>
    </row>
    <row r="7146" spans="2:6" ht="15.75">
      <c r="B7146" s="188"/>
      <c r="C7146" s="188"/>
      <c r="D7146" s="203"/>
      <c r="E7146" s="203"/>
      <c r="F7146" s="203"/>
    </row>
    <row r="7147" spans="2:6" ht="15.75">
      <c r="B7147" s="188"/>
      <c r="C7147" s="188"/>
      <c r="D7147" s="203"/>
      <c r="E7147" s="203"/>
      <c r="F7147" s="203"/>
    </row>
    <row r="7148" spans="2:6" ht="15.75">
      <c r="B7148" s="188"/>
      <c r="C7148" s="188"/>
      <c r="D7148" s="203"/>
      <c r="E7148" s="203"/>
      <c r="F7148" s="203"/>
    </row>
    <row r="7149" spans="2:6" ht="15.75">
      <c r="B7149" s="188"/>
      <c r="C7149" s="188"/>
      <c r="D7149" s="203"/>
      <c r="E7149" s="203"/>
      <c r="F7149" s="203"/>
    </row>
    <row r="7150" spans="2:6" ht="15.75">
      <c r="B7150" s="188"/>
      <c r="C7150" s="188"/>
      <c r="D7150" s="203"/>
      <c r="E7150" s="203"/>
      <c r="F7150" s="203"/>
    </row>
    <row r="7151" spans="2:6" ht="15.75">
      <c r="B7151" s="188"/>
      <c r="C7151" s="188"/>
      <c r="D7151" s="203"/>
      <c r="E7151" s="203"/>
      <c r="F7151" s="203"/>
    </row>
    <row r="7152" spans="2:6" ht="15.75">
      <c r="B7152" s="188"/>
      <c r="C7152" s="188"/>
      <c r="D7152" s="203"/>
      <c r="E7152" s="203"/>
      <c r="F7152" s="203"/>
    </row>
    <row r="7153" spans="2:6" ht="15.75">
      <c r="B7153" s="188"/>
      <c r="C7153" s="188"/>
      <c r="D7153" s="203"/>
      <c r="E7153" s="203"/>
      <c r="F7153" s="203"/>
    </row>
    <row r="7154" spans="2:6" ht="15.75">
      <c r="B7154" s="188"/>
      <c r="C7154" s="188"/>
      <c r="D7154" s="203"/>
      <c r="E7154" s="203"/>
      <c r="F7154" s="203"/>
    </row>
    <row r="7155" spans="2:6" ht="15.75">
      <c r="B7155" s="188"/>
      <c r="C7155" s="188"/>
      <c r="D7155" s="203"/>
      <c r="E7155" s="203"/>
      <c r="F7155" s="203"/>
    </row>
    <row r="7156" spans="2:6" ht="15.75">
      <c r="B7156" s="188"/>
      <c r="C7156" s="188"/>
      <c r="D7156" s="203"/>
      <c r="E7156" s="203"/>
      <c r="F7156" s="203"/>
    </row>
    <row r="7157" spans="2:6" ht="15.75">
      <c r="B7157" s="188"/>
      <c r="C7157" s="188"/>
      <c r="D7157" s="203"/>
      <c r="E7157" s="203"/>
      <c r="F7157" s="203"/>
    </row>
    <row r="7158" spans="2:6" ht="15.75">
      <c r="B7158" s="188"/>
      <c r="C7158" s="188"/>
      <c r="D7158" s="203"/>
      <c r="E7158" s="203"/>
      <c r="F7158" s="203"/>
    </row>
    <row r="7159" spans="2:6" ht="15.75">
      <c r="B7159" s="188"/>
      <c r="C7159" s="188"/>
      <c r="D7159" s="203"/>
      <c r="E7159" s="203"/>
      <c r="F7159" s="203"/>
    </row>
    <row r="7160" spans="2:6" ht="15.75">
      <c r="B7160" s="188"/>
      <c r="C7160" s="188"/>
      <c r="D7160" s="203"/>
      <c r="E7160" s="203"/>
      <c r="F7160" s="203"/>
    </row>
    <row r="7161" spans="2:6" ht="15.75">
      <c r="B7161" s="188"/>
      <c r="C7161" s="188"/>
      <c r="D7161" s="203"/>
      <c r="E7161" s="203"/>
      <c r="F7161" s="203"/>
    </row>
    <row r="7162" spans="2:6" ht="15.75">
      <c r="B7162" s="188"/>
      <c r="C7162" s="188"/>
      <c r="D7162" s="203"/>
      <c r="E7162" s="203"/>
      <c r="F7162" s="203"/>
    </row>
    <row r="7163" spans="2:6" ht="15.75">
      <c r="B7163" s="188"/>
      <c r="C7163" s="188"/>
      <c r="D7163" s="203"/>
      <c r="E7163" s="203"/>
      <c r="F7163" s="203"/>
    </row>
    <row r="7164" spans="2:6" ht="15.75">
      <c r="B7164" s="188"/>
      <c r="C7164" s="188"/>
      <c r="D7164" s="203"/>
      <c r="E7164" s="203"/>
      <c r="F7164" s="203"/>
    </row>
    <row r="7165" spans="2:6" ht="15.75">
      <c r="B7165" s="188"/>
      <c r="C7165" s="188"/>
      <c r="D7165" s="203"/>
      <c r="E7165" s="203"/>
      <c r="F7165" s="203"/>
    </row>
    <row r="7166" spans="2:6" ht="15.75">
      <c r="B7166" s="188"/>
      <c r="C7166" s="188"/>
      <c r="D7166" s="203"/>
      <c r="E7166" s="203"/>
      <c r="F7166" s="203"/>
    </row>
    <row r="7167" spans="2:6" ht="15.75">
      <c r="B7167" s="188"/>
      <c r="C7167" s="188"/>
      <c r="D7167" s="203"/>
      <c r="E7167" s="203"/>
      <c r="F7167" s="203"/>
    </row>
    <row r="7168" spans="2:6" ht="15.75">
      <c r="B7168" s="188"/>
      <c r="C7168" s="188"/>
      <c r="D7168" s="203"/>
      <c r="E7168" s="203"/>
      <c r="F7168" s="203"/>
    </row>
    <row r="7169" spans="2:6" ht="15.75">
      <c r="B7169" s="188"/>
      <c r="C7169" s="188"/>
      <c r="D7169" s="203"/>
      <c r="E7169" s="203"/>
      <c r="F7169" s="203"/>
    </row>
    <row r="7170" spans="2:6" ht="15.75">
      <c r="B7170" s="188"/>
      <c r="C7170" s="188"/>
      <c r="D7170" s="203"/>
      <c r="E7170" s="203"/>
      <c r="F7170" s="203"/>
    </row>
    <row r="7171" spans="2:6" ht="15.75">
      <c r="B7171" s="188"/>
      <c r="C7171" s="188"/>
      <c r="D7171" s="203"/>
      <c r="E7171" s="203"/>
      <c r="F7171" s="203"/>
    </row>
    <row r="7172" spans="2:6" ht="15.75">
      <c r="B7172" s="188"/>
      <c r="C7172" s="188"/>
      <c r="D7172" s="203"/>
      <c r="E7172" s="203"/>
      <c r="F7172" s="203"/>
    </row>
    <row r="7173" spans="2:6" ht="15.75">
      <c r="B7173" s="188"/>
      <c r="C7173" s="188"/>
      <c r="D7173" s="203"/>
      <c r="E7173" s="203"/>
      <c r="F7173" s="203"/>
    </row>
    <row r="7174" spans="2:6" ht="15.75">
      <c r="B7174" s="188"/>
      <c r="C7174" s="188"/>
      <c r="D7174" s="203"/>
      <c r="E7174" s="203"/>
      <c r="F7174" s="203"/>
    </row>
    <row r="7175" spans="2:6" ht="15.75">
      <c r="B7175" s="188"/>
      <c r="C7175" s="188"/>
      <c r="D7175" s="203"/>
      <c r="E7175" s="203"/>
      <c r="F7175" s="203"/>
    </row>
    <row r="7176" spans="2:6" ht="15.75">
      <c r="B7176" s="188"/>
      <c r="C7176" s="188"/>
      <c r="D7176" s="203"/>
      <c r="E7176" s="203"/>
      <c r="F7176" s="203"/>
    </row>
    <row r="7177" spans="2:6" ht="15.75">
      <c r="B7177" s="188"/>
      <c r="C7177" s="188"/>
      <c r="D7177" s="203"/>
      <c r="E7177" s="203"/>
      <c r="F7177" s="203"/>
    </row>
    <row r="7178" spans="2:6" ht="15.75">
      <c r="B7178" s="188"/>
      <c r="C7178" s="188"/>
      <c r="D7178" s="203"/>
      <c r="E7178" s="203"/>
      <c r="F7178" s="203"/>
    </row>
    <row r="7179" spans="2:6" ht="15.75">
      <c r="B7179" s="188"/>
      <c r="C7179" s="188"/>
      <c r="D7179" s="203"/>
      <c r="E7179" s="203"/>
      <c r="F7179" s="203"/>
    </row>
    <row r="7180" spans="2:6" ht="15.75">
      <c r="B7180" s="188"/>
      <c r="C7180" s="188"/>
      <c r="D7180" s="203"/>
      <c r="E7180" s="203"/>
      <c r="F7180" s="203"/>
    </row>
    <row r="7181" spans="2:6" ht="15.75">
      <c r="B7181" s="188"/>
      <c r="C7181" s="188"/>
      <c r="D7181" s="203"/>
      <c r="E7181" s="203"/>
      <c r="F7181" s="203"/>
    </row>
    <row r="7182" spans="2:6" ht="15.75">
      <c r="B7182" s="188"/>
      <c r="C7182" s="188"/>
      <c r="D7182" s="203"/>
      <c r="E7182" s="203"/>
      <c r="F7182" s="203"/>
    </row>
    <row r="7183" spans="2:6" ht="15.75">
      <c r="B7183" s="188"/>
      <c r="C7183" s="188"/>
      <c r="D7183" s="203"/>
      <c r="E7183" s="203"/>
      <c r="F7183" s="203"/>
    </row>
    <row r="7184" spans="2:6" ht="15.75">
      <c r="B7184" s="188"/>
      <c r="C7184" s="188"/>
      <c r="D7184" s="203"/>
      <c r="E7184" s="203"/>
      <c r="F7184" s="203"/>
    </row>
    <row r="7185" spans="2:6" ht="15.75">
      <c r="B7185" s="188"/>
      <c r="C7185" s="188"/>
      <c r="D7185" s="203"/>
      <c r="E7185" s="203"/>
      <c r="F7185" s="203"/>
    </row>
    <row r="7186" spans="2:6" ht="15.75">
      <c r="B7186" s="188"/>
      <c r="C7186" s="188"/>
      <c r="D7186" s="203"/>
      <c r="E7186" s="203"/>
      <c r="F7186" s="203"/>
    </row>
    <row r="7187" spans="2:6" ht="15.75">
      <c r="B7187" s="188"/>
      <c r="C7187" s="188"/>
      <c r="D7187" s="203"/>
      <c r="E7187" s="203"/>
      <c r="F7187" s="203"/>
    </row>
    <row r="7188" spans="2:6" ht="15.75">
      <c r="B7188" s="188"/>
      <c r="C7188" s="188"/>
      <c r="D7188" s="203"/>
      <c r="E7188" s="203"/>
      <c r="F7188" s="203"/>
    </row>
    <row r="7189" spans="2:6" ht="15.75">
      <c r="B7189" s="188"/>
      <c r="C7189" s="188"/>
      <c r="D7189" s="203"/>
      <c r="E7189" s="203"/>
      <c r="F7189" s="203"/>
    </row>
    <row r="7190" spans="2:6" ht="15.75">
      <c r="B7190" s="188"/>
      <c r="C7190" s="188"/>
      <c r="D7190" s="203"/>
      <c r="E7190" s="203"/>
      <c r="F7190" s="203"/>
    </row>
    <row r="7191" spans="2:6" ht="15.75">
      <c r="B7191" s="188"/>
      <c r="C7191" s="188"/>
      <c r="D7191" s="203"/>
      <c r="E7191" s="203"/>
      <c r="F7191" s="203"/>
    </row>
    <row r="7192" spans="2:6" ht="15.75">
      <c r="B7192" s="188"/>
      <c r="C7192" s="188"/>
      <c r="D7192" s="203"/>
      <c r="E7192" s="203"/>
      <c r="F7192" s="203"/>
    </row>
    <row r="7193" spans="2:6" ht="15.75">
      <c r="B7193" s="188"/>
      <c r="C7193" s="188"/>
      <c r="D7193" s="203"/>
      <c r="E7193" s="203"/>
      <c r="F7193" s="203"/>
    </row>
    <row r="7194" spans="2:6" ht="15.75">
      <c r="B7194" s="188"/>
      <c r="C7194" s="188"/>
      <c r="D7194" s="203"/>
      <c r="E7194" s="203"/>
      <c r="F7194" s="203"/>
    </row>
    <row r="7195" spans="2:6" ht="15.75">
      <c r="B7195" s="188"/>
      <c r="C7195" s="188"/>
      <c r="D7195" s="203"/>
      <c r="E7195" s="203"/>
      <c r="F7195" s="203"/>
    </row>
    <row r="7196" spans="2:6" ht="15.75">
      <c r="B7196" s="188"/>
      <c r="C7196" s="188"/>
      <c r="D7196" s="203"/>
      <c r="E7196" s="203"/>
      <c r="F7196" s="203"/>
    </row>
    <row r="7197" spans="2:6" ht="15.75">
      <c r="B7197" s="188"/>
      <c r="C7197" s="188"/>
      <c r="D7197" s="203"/>
      <c r="E7197" s="203"/>
      <c r="F7197" s="203"/>
    </row>
    <row r="7198" spans="2:6" ht="15.75">
      <c r="B7198" s="188"/>
      <c r="C7198" s="188"/>
      <c r="D7198" s="203"/>
      <c r="E7198" s="203"/>
      <c r="F7198" s="203"/>
    </row>
    <row r="7199" spans="2:6" ht="15.75">
      <c r="B7199" s="188"/>
      <c r="C7199" s="188"/>
      <c r="D7199" s="203"/>
      <c r="E7199" s="203"/>
      <c r="F7199" s="203"/>
    </row>
    <row r="7200" spans="2:6" ht="15.75">
      <c r="B7200" s="188"/>
      <c r="C7200" s="188"/>
      <c r="D7200" s="203"/>
      <c r="E7200" s="203"/>
      <c r="F7200" s="203"/>
    </row>
    <row r="7201" spans="2:6" ht="15.75">
      <c r="B7201" s="188"/>
      <c r="C7201" s="188"/>
      <c r="D7201" s="203"/>
      <c r="E7201" s="203"/>
      <c r="F7201" s="203"/>
    </row>
    <row r="7202" spans="2:6" ht="15.75">
      <c r="B7202" s="188"/>
      <c r="C7202" s="188"/>
      <c r="D7202" s="203"/>
      <c r="E7202" s="203"/>
      <c r="F7202" s="203"/>
    </row>
    <row r="7203" spans="2:6" ht="15.75">
      <c r="B7203" s="188"/>
      <c r="C7203" s="188"/>
      <c r="D7203" s="203"/>
      <c r="E7203" s="203"/>
      <c r="F7203" s="203"/>
    </row>
    <row r="7204" spans="2:6" ht="15.75">
      <c r="B7204" s="188"/>
      <c r="C7204" s="188"/>
      <c r="D7204" s="203"/>
      <c r="E7204" s="203"/>
      <c r="F7204" s="203"/>
    </row>
    <row r="7205" spans="2:6" ht="15.75">
      <c r="B7205" s="188"/>
      <c r="C7205" s="188"/>
      <c r="D7205" s="203"/>
      <c r="E7205" s="203"/>
      <c r="F7205" s="203"/>
    </row>
    <row r="7206" spans="2:6" ht="15.75">
      <c r="B7206" s="188"/>
      <c r="C7206" s="188"/>
      <c r="D7206" s="203"/>
      <c r="E7206" s="203"/>
      <c r="F7206" s="203"/>
    </row>
    <row r="7207" spans="2:6" ht="15.75">
      <c r="B7207" s="188"/>
      <c r="C7207" s="188"/>
      <c r="D7207" s="203"/>
      <c r="E7207" s="203"/>
      <c r="F7207" s="203"/>
    </row>
    <row r="7208" spans="2:6" ht="15.75">
      <c r="B7208" s="188"/>
      <c r="C7208" s="188"/>
      <c r="D7208" s="203"/>
      <c r="E7208" s="203"/>
      <c r="F7208" s="203"/>
    </row>
    <row r="7209" spans="2:6" ht="15.75">
      <c r="B7209" s="188"/>
      <c r="C7209" s="188"/>
      <c r="D7209" s="203"/>
      <c r="E7209" s="203"/>
      <c r="F7209" s="203"/>
    </row>
    <row r="7210" spans="2:6" ht="15.75">
      <c r="B7210" s="188"/>
      <c r="C7210" s="188"/>
      <c r="D7210" s="203"/>
      <c r="E7210" s="203"/>
      <c r="F7210" s="203"/>
    </row>
    <row r="7211" spans="2:6" ht="15.75">
      <c r="B7211" s="188"/>
      <c r="C7211" s="188"/>
      <c r="D7211" s="203"/>
      <c r="E7211" s="203"/>
      <c r="F7211" s="203"/>
    </row>
    <row r="7212" spans="2:6" ht="15.75">
      <c r="B7212" s="188"/>
      <c r="C7212" s="188"/>
      <c r="D7212" s="203"/>
      <c r="E7212" s="203"/>
      <c r="F7212" s="203"/>
    </row>
    <row r="7213" spans="2:6" ht="15.75">
      <c r="B7213" s="188"/>
      <c r="C7213" s="188"/>
      <c r="D7213" s="203"/>
      <c r="E7213" s="203"/>
      <c r="F7213" s="203"/>
    </row>
    <row r="7214" spans="2:6" ht="15.75">
      <c r="B7214" s="188"/>
      <c r="C7214" s="188"/>
      <c r="D7214" s="203"/>
      <c r="E7214" s="203"/>
      <c r="F7214" s="203"/>
    </row>
    <row r="7215" spans="2:6" ht="15.75">
      <c r="B7215" s="188"/>
      <c r="C7215" s="188"/>
      <c r="D7215" s="203"/>
      <c r="E7215" s="203"/>
      <c r="F7215" s="203"/>
    </row>
    <row r="7216" spans="2:6" ht="15.75">
      <c r="B7216" s="188"/>
      <c r="C7216" s="188"/>
      <c r="D7216" s="203"/>
      <c r="E7216" s="203"/>
      <c r="F7216" s="203"/>
    </row>
    <row r="7217" spans="2:6" ht="15.75">
      <c r="B7217" s="188"/>
      <c r="C7217" s="188"/>
      <c r="D7217" s="203"/>
      <c r="E7217" s="203"/>
      <c r="F7217" s="203"/>
    </row>
    <row r="7218" spans="2:6" ht="15.75">
      <c r="B7218" s="188"/>
      <c r="C7218" s="188"/>
      <c r="D7218" s="203"/>
      <c r="E7218" s="203"/>
      <c r="F7218" s="203"/>
    </row>
    <row r="7219" spans="2:6" ht="15.75">
      <c r="B7219" s="188"/>
      <c r="C7219" s="188"/>
      <c r="D7219" s="203"/>
      <c r="E7219" s="203"/>
      <c r="F7219" s="203"/>
    </row>
    <row r="7220" spans="2:6" ht="15.75">
      <c r="B7220" s="188"/>
      <c r="C7220" s="188"/>
      <c r="D7220" s="203"/>
      <c r="E7220" s="203"/>
      <c r="F7220" s="203"/>
    </row>
    <row r="7221" spans="2:6" ht="15.75">
      <c r="B7221" s="188"/>
      <c r="C7221" s="188"/>
      <c r="D7221" s="203"/>
      <c r="E7221" s="203"/>
      <c r="F7221" s="203"/>
    </row>
    <row r="7222" spans="2:6" ht="15.75">
      <c r="B7222" s="188"/>
      <c r="C7222" s="188"/>
      <c r="D7222" s="203"/>
      <c r="E7222" s="203"/>
      <c r="F7222" s="203"/>
    </row>
    <row r="7223" spans="2:6" ht="15.75">
      <c r="B7223" s="188"/>
      <c r="C7223" s="188"/>
      <c r="D7223" s="203"/>
      <c r="E7223" s="203"/>
      <c r="F7223" s="203"/>
    </row>
    <row r="7224" spans="2:6" ht="15.75">
      <c r="B7224" s="188"/>
      <c r="C7224" s="188"/>
      <c r="D7224" s="203"/>
      <c r="E7224" s="203"/>
      <c r="F7224" s="203"/>
    </row>
    <row r="7225" spans="2:6" ht="15.75">
      <c r="B7225" s="188"/>
      <c r="C7225" s="188"/>
      <c r="D7225" s="203"/>
      <c r="E7225" s="203"/>
      <c r="F7225" s="203"/>
    </row>
    <row r="7226" spans="2:6" ht="15.75">
      <c r="B7226" s="188"/>
      <c r="C7226" s="188"/>
      <c r="D7226" s="203"/>
      <c r="E7226" s="203"/>
      <c r="F7226" s="203"/>
    </row>
    <row r="7227" spans="2:6" ht="15.75">
      <c r="B7227" s="188"/>
      <c r="C7227" s="188"/>
      <c r="D7227" s="203"/>
      <c r="E7227" s="203"/>
      <c r="F7227" s="203"/>
    </row>
    <row r="7228" spans="2:6" ht="15.75">
      <c r="B7228" s="188"/>
      <c r="C7228" s="188"/>
      <c r="D7228" s="203"/>
      <c r="E7228" s="203"/>
      <c r="F7228" s="203"/>
    </row>
    <row r="7229" spans="2:6" ht="15.75">
      <c r="B7229" s="188"/>
      <c r="C7229" s="188"/>
      <c r="D7229" s="203"/>
      <c r="E7229" s="203"/>
      <c r="F7229" s="203"/>
    </row>
    <row r="7230" spans="2:6" ht="15.75">
      <c r="B7230" s="188"/>
      <c r="C7230" s="188"/>
      <c r="D7230" s="203"/>
      <c r="E7230" s="203"/>
      <c r="F7230" s="203"/>
    </row>
    <row r="7231" spans="2:6" ht="15.75">
      <c r="B7231" s="188"/>
      <c r="C7231" s="188"/>
      <c r="D7231" s="203"/>
      <c r="E7231" s="203"/>
      <c r="F7231" s="203"/>
    </row>
    <row r="7232" spans="2:6" ht="15.75">
      <c r="B7232" s="188"/>
      <c r="C7232" s="188"/>
      <c r="D7232" s="203"/>
      <c r="E7232" s="203"/>
      <c r="F7232" s="203"/>
    </row>
    <row r="7233" spans="2:6" ht="15.75">
      <c r="B7233" s="188"/>
      <c r="C7233" s="188"/>
      <c r="D7233" s="203"/>
      <c r="E7233" s="203"/>
      <c r="F7233" s="203"/>
    </row>
    <row r="7234" spans="2:6" ht="15.75">
      <c r="B7234" s="188"/>
      <c r="C7234" s="188"/>
      <c r="D7234" s="203"/>
      <c r="E7234" s="203"/>
      <c r="F7234" s="203"/>
    </row>
    <row r="7235" spans="2:6" ht="15.75">
      <c r="B7235" s="188"/>
      <c r="C7235" s="188"/>
      <c r="D7235" s="203"/>
      <c r="E7235" s="203"/>
      <c r="F7235" s="203"/>
    </row>
    <row r="7236" spans="2:6" ht="15.75">
      <c r="B7236" s="188"/>
      <c r="C7236" s="188"/>
      <c r="D7236" s="203"/>
      <c r="E7236" s="203"/>
      <c r="F7236" s="203"/>
    </row>
    <row r="7237" spans="2:6" ht="15.75">
      <c r="B7237" s="188"/>
      <c r="C7237" s="188"/>
      <c r="D7237" s="203"/>
      <c r="E7237" s="203"/>
      <c r="F7237" s="203"/>
    </row>
    <row r="7238" spans="2:6" ht="15.75">
      <c r="B7238" s="188"/>
      <c r="C7238" s="188"/>
      <c r="D7238" s="203"/>
      <c r="E7238" s="203"/>
      <c r="F7238" s="203"/>
    </row>
    <row r="7239" spans="2:6" ht="15.75">
      <c r="B7239" s="188"/>
      <c r="C7239" s="188"/>
      <c r="D7239" s="203"/>
      <c r="E7239" s="203"/>
      <c r="F7239" s="203"/>
    </row>
    <row r="7240" spans="2:6" ht="15.75">
      <c r="B7240" s="188"/>
      <c r="C7240" s="188"/>
      <c r="D7240" s="203"/>
      <c r="E7240" s="203"/>
      <c r="F7240" s="203"/>
    </row>
    <row r="7241" spans="2:6" ht="15.75">
      <c r="B7241" s="188"/>
      <c r="C7241" s="188"/>
      <c r="D7241" s="203"/>
      <c r="E7241" s="203"/>
      <c r="F7241" s="203"/>
    </row>
    <row r="7242" spans="2:6" ht="15.75">
      <c r="B7242" s="188"/>
      <c r="C7242" s="188"/>
      <c r="D7242" s="203"/>
      <c r="E7242" s="203"/>
      <c r="F7242" s="203"/>
    </row>
    <row r="7243" spans="2:6" ht="15.75">
      <c r="B7243" s="188"/>
      <c r="C7243" s="188"/>
      <c r="D7243" s="203"/>
      <c r="E7243" s="203"/>
      <c r="F7243" s="203"/>
    </row>
    <row r="7244" spans="2:6" ht="15.75">
      <c r="B7244" s="188"/>
      <c r="C7244" s="188"/>
      <c r="D7244" s="203"/>
      <c r="E7244" s="203"/>
      <c r="F7244" s="203"/>
    </row>
    <row r="7245" spans="2:6" ht="15.75">
      <c r="B7245" s="188"/>
      <c r="C7245" s="188"/>
      <c r="D7245" s="203"/>
      <c r="E7245" s="203"/>
      <c r="F7245" s="203"/>
    </row>
    <row r="7246" spans="2:6" ht="15.75">
      <c r="B7246" s="188"/>
      <c r="C7246" s="188"/>
      <c r="D7246" s="203"/>
      <c r="E7246" s="203"/>
      <c r="F7246" s="203"/>
    </row>
    <row r="7247" spans="2:6" ht="15.75">
      <c r="B7247" s="188"/>
      <c r="C7247" s="188"/>
      <c r="D7247" s="203"/>
      <c r="E7247" s="203"/>
      <c r="F7247" s="203"/>
    </row>
    <row r="7248" spans="2:6" ht="15.75">
      <c r="B7248" s="188"/>
      <c r="C7248" s="188"/>
      <c r="D7248" s="203"/>
      <c r="E7248" s="203"/>
      <c r="F7248" s="203"/>
    </row>
    <row r="7249" spans="2:6" ht="15.75">
      <c r="B7249" s="188"/>
      <c r="C7249" s="188"/>
      <c r="D7249" s="203"/>
      <c r="E7249" s="203"/>
      <c r="F7249" s="203"/>
    </row>
    <row r="7250" spans="2:6" ht="15.75">
      <c r="B7250" s="188"/>
      <c r="C7250" s="188"/>
      <c r="D7250" s="203"/>
      <c r="E7250" s="203"/>
      <c r="F7250" s="203"/>
    </row>
    <row r="7251" spans="2:6" ht="15.75">
      <c r="B7251" s="188"/>
      <c r="C7251" s="188"/>
      <c r="D7251" s="203"/>
      <c r="E7251" s="203"/>
      <c r="F7251" s="203"/>
    </row>
    <row r="7252" spans="2:6" ht="15.75">
      <c r="B7252" s="188"/>
      <c r="C7252" s="188"/>
      <c r="D7252" s="203"/>
      <c r="E7252" s="203"/>
      <c r="F7252" s="203"/>
    </row>
    <row r="7253" spans="2:6" ht="15.75">
      <c r="B7253" s="188"/>
      <c r="C7253" s="188"/>
      <c r="D7253" s="203"/>
      <c r="E7253" s="203"/>
      <c r="F7253" s="203"/>
    </row>
    <row r="7254" spans="2:6" ht="15.75">
      <c r="B7254" s="188"/>
      <c r="C7254" s="188"/>
      <c r="D7254" s="203"/>
      <c r="E7254" s="203"/>
      <c r="F7254" s="203"/>
    </row>
    <row r="7255" spans="2:6" ht="15.75">
      <c r="B7255" s="188"/>
      <c r="C7255" s="188"/>
      <c r="D7255" s="203"/>
      <c r="E7255" s="203"/>
      <c r="F7255" s="203"/>
    </row>
    <row r="7256" spans="2:6" ht="15.75">
      <c r="B7256" s="188"/>
      <c r="C7256" s="188"/>
      <c r="D7256" s="203"/>
      <c r="E7256" s="203"/>
      <c r="F7256" s="203"/>
    </row>
    <row r="7257" spans="2:6" ht="15.75">
      <c r="B7257" s="188"/>
      <c r="C7257" s="188"/>
      <c r="D7257" s="203"/>
      <c r="E7257" s="203"/>
      <c r="F7257" s="203"/>
    </row>
    <row r="7258" spans="2:6" ht="15.75">
      <c r="B7258" s="188"/>
      <c r="C7258" s="188"/>
      <c r="D7258" s="203"/>
      <c r="E7258" s="203"/>
      <c r="F7258" s="203"/>
    </row>
    <row r="7259" spans="2:6" ht="15.75">
      <c r="B7259" s="188"/>
      <c r="C7259" s="188"/>
      <c r="D7259" s="203"/>
      <c r="E7259" s="203"/>
      <c r="F7259" s="203"/>
    </row>
    <row r="7260" spans="2:6" ht="15.75">
      <c r="B7260" s="188"/>
      <c r="C7260" s="188"/>
      <c r="D7260" s="203"/>
      <c r="E7260" s="203"/>
      <c r="F7260" s="203"/>
    </row>
    <row r="7261" spans="2:6" ht="15.75">
      <c r="B7261" s="188"/>
      <c r="C7261" s="188"/>
      <c r="D7261" s="203"/>
      <c r="E7261" s="203"/>
      <c r="F7261" s="203"/>
    </row>
    <row r="7262" spans="2:6" ht="15.75">
      <c r="B7262" s="188"/>
      <c r="C7262" s="188"/>
      <c r="D7262" s="203"/>
      <c r="E7262" s="203"/>
      <c r="F7262" s="203"/>
    </row>
    <row r="7263" spans="2:6" ht="15.75">
      <c r="B7263" s="188"/>
      <c r="C7263" s="188"/>
      <c r="D7263" s="203"/>
      <c r="E7263" s="203"/>
      <c r="F7263" s="203"/>
    </row>
    <row r="7264" spans="2:6" ht="15.75">
      <c r="B7264" s="188"/>
      <c r="C7264" s="188"/>
      <c r="D7264" s="203"/>
      <c r="E7264" s="203"/>
      <c r="F7264" s="203"/>
    </row>
    <row r="7265" spans="2:6" ht="15.75">
      <c r="B7265" s="188"/>
      <c r="C7265" s="188"/>
      <c r="D7265" s="203"/>
      <c r="E7265" s="203"/>
      <c r="F7265" s="203"/>
    </row>
    <row r="7266" spans="2:6" ht="15.75">
      <c r="B7266" s="188"/>
      <c r="C7266" s="188"/>
      <c r="D7266" s="203"/>
      <c r="E7266" s="203"/>
      <c r="F7266" s="203"/>
    </row>
    <row r="7267" spans="2:6" ht="15.75">
      <c r="B7267" s="188"/>
      <c r="C7267" s="188"/>
      <c r="D7267" s="203"/>
      <c r="E7267" s="203"/>
      <c r="F7267" s="203"/>
    </row>
    <row r="7268" spans="2:6" ht="15.75">
      <c r="B7268" s="188"/>
      <c r="C7268" s="188"/>
      <c r="D7268" s="203"/>
      <c r="E7268" s="203"/>
      <c r="F7268" s="203"/>
    </row>
    <row r="7269" spans="2:6" ht="15.75">
      <c r="B7269" s="188"/>
      <c r="C7269" s="188"/>
      <c r="D7269" s="203"/>
      <c r="E7269" s="203"/>
      <c r="F7269" s="203"/>
    </row>
    <row r="7270" spans="2:6" ht="15.75">
      <c r="B7270" s="188"/>
      <c r="C7270" s="188"/>
      <c r="D7270" s="203"/>
      <c r="E7270" s="203"/>
      <c r="F7270" s="203"/>
    </row>
    <row r="7271" spans="2:6" ht="15.75">
      <c r="B7271" s="188"/>
      <c r="C7271" s="188"/>
      <c r="D7271" s="203"/>
      <c r="E7271" s="203"/>
      <c r="F7271" s="203"/>
    </row>
    <row r="7272" spans="2:6" ht="15.75">
      <c r="B7272" s="188"/>
      <c r="C7272" s="188"/>
      <c r="D7272" s="203"/>
      <c r="E7272" s="203"/>
      <c r="F7272" s="203"/>
    </row>
    <row r="7273" spans="2:6" ht="15.75">
      <c r="B7273" s="188"/>
      <c r="C7273" s="188"/>
      <c r="D7273" s="203"/>
      <c r="E7273" s="203"/>
      <c r="F7273" s="203"/>
    </row>
    <row r="7274" spans="2:6" ht="15.75">
      <c r="B7274" s="188"/>
      <c r="C7274" s="188"/>
      <c r="D7274" s="203"/>
      <c r="E7274" s="203"/>
      <c r="F7274" s="203"/>
    </row>
    <row r="7275" spans="2:6" ht="15.75">
      <c r="B7275" s="188"/>
      <c r="C7275" s="188"/>
      <c r="D7275" s="203"/>
      <c r="E7275" s="203"/>
      <c r="F7275" s="203"/>
    </row>
    <row r="7276" spans="2:6" ht="15.75">
      <c r="B7276" s="188"/>
      <c r="C7276" s="188"/>
      <c r="D7276" s="203"/>
      <c r="E7276" s="203"/>
      <c r="F7276" s="203"/>
    </row>
    <row r="7277" spans="2:6" ht="15.75">
      <c r="B7277" s="188"/>
      <c r="C7277" s="188"/>
      <c r="D7277" s="203"/>
      <c r="E7277" s="203"/>
      <c r="F7277" s="203"/>
    </row>
    <row r="7278" spans="2:6" ht="15.75">
      <c r="B7278" s="188"/>
      <c r="C7278" s="188"/>
      <c r="D7278" s="203"/>
      <c r="E7278" s="203"/>
      <c r="F7278" s="203"/>
    </row>
    <row r="7279" spans="2:6" ht="15.75">
      <c r="B7279" s="188"/>
      <c r="C7279" s="188"/>
      <c r="D7279" s="203"/>
      <c r="E7279" s="203"/>
      <c r="F7279" s="203"/>
    </row>
    <row r="7280" spans="2:6" ht="15.75">
      <c r="B7280" s="188"/>
      <c r="C7280" s="188"/>
      <c r="D7280" s="203"/>
      <c r="E7280" s="203"/>
      <c r="F7280" s="203"/>
    </row>
    <row r="7281" spans="2:6" ht="15.75">
      <c r="B7281" s="188"/>
      <c r="C7281" s="188"/>
      <c r="D7281" s="203"/>
      <c r="E7281" s="203"/>
      <c r="F7281" s="203"/>
    </row>
    <row r="7282" spans="2:6" ht="15.75">
      <c r="B7282" s="188"/>
      <c r="C7282" s="188"/>
      <c r="D7282" s="203"/>
      <c r="E7282" s="203"/>
      <c r="F7282" s="203"/>
    </row>
    <row r="7283" spans="2:6" ht="15.75">
      <c r="B7283" s="188"/>
      <c r="C7283" s="188"/>
      <c r="D7283" s="203"/>
      <c r="E7283" s="203"/>
      <c r="F7283" s="203"/>
    </row>
    <row r="7284" spans="2:6" ht="15.75">
      <c r="B7284" s="188"/>
      <c r="C7284" s="188"/>
      <c r="D7284" s="203"/>
      <c r="E7284" s="203"/>
      <c r="F7284" s="203"/>
    </row>
    <row r="7285" spans="2:6" ht="15.75">
      <c r="B7285" s="188"/>
      <c r="C7285" s="188"/>
      <c r="D7285" s="203"/>
      <c r="E7285" s="203"/>
      <c r="F7285" s="203"/>
    </row>
    <row r="7286" spans="2:6" ht="15.75">
      <c r="B7286" s="188"/>
      <c r="C7286" s="188"/>
      <c r="D7286" s="203"/>
      <c r="E7286" s="203"/>
      <c r="F7286" s="203"/>
    </row>
    <row r="7287" spans="2:6" ht="15.75">
      <c r="B7287" s="188"/>
      <c r="C7287" s="188"/>
      <c r="D7287" s="203"/>
      <c r="E7287" s="203"/>
      <c r="F7287" s="203"/>
    </row>
    <row r="7288" spans="2:6" ht="15.75">
      <c r="B7288" s="188"/>
      <c r="C7288" s="188"/>
      <c r="D7288" s="203"/>
      <c r="E7288" s="203"/>
      <c r="F7288" s="203"/>
    </row>
    <row r="7289" spans="2:6" ht="15.75">
      <c r="B7289" s="188"/>
      <c r="C7289" s="188"/>
      <c r="D7289" s="203"/>
      <c r="E7289" s="203"/>
      <c r="F7289" s="203"/>
    </row>
    <row r="7290" spans="2:6" ht="15.75">
      <c r="B7290" s="188"/>
      <c r="C7290" s="188"/>
      <c r="D7290" s="203"/>
      <c r="E7290" s="203"/>
      <c r="F7290" s="203"/>
    </row>
    <row r="7291" spans="2:6" ht="15.75">
      <c r="B7291" s="188"/>
      <c r="C7291" s="188"/>
      <c r="D7291" s="203"/>
      <c r="E7291" s="203"/>
      <c r="F7291" s="203"/>
    </row>
    <row r="7292" spans="2:6" ht="15.75">
      <c r="B7292" s="188"/>
      <c r="C7292" s="188"/>
      <c r="D7292" s="203"/>
      <c r="E7292" s="203"/>
      <c r="F7292" s="203"/>
    </row>
    <row r="7293" spans="2:6" ht="15.75">
      <c r="B7293" s="188"/>
      <c r="C7293" s="188"/>
      <c r="D7293" s="203"/>
      <c r="E7293" s="203"/>
      <c r="F7293" s="203"/>
    </row>
    <row r="7294" spans="2:6" ht="15.75">
      <c r="B7294" s="188"/>
      <c r="C7294" s="188"/>
      <c r="D7294" s="203"/>
      <c r="E7294" s="203"/>
      <c r="F7294" s="203"/>
    </row>
    <row r="7295" spans="2:6" ht="15.75">
      <c r="B7295" s="188"/>
      <c r="C7295" s="188"/>
      <c r="D7295" s="203"/>
      <c r="E7295" s="203"/>
      <c r="F7295" s="203"/>
    </row>
    <row r="7296" spans="2:6" ht="15.75">
      <c r="B7296" s="188"/>
      <c r="C7296" s="188"/>
      <c r="D7296" s="203"/>
      <c r="E7296" s="203"/>
      <c r="F7296" s="203"/>
    </row>
    <row r="7297" spans="2:6" ht="15.75">
      <c r="B7297" s="188"/>
      <c r="C7297" s="188"/>
      <c r="D7297" s="203"/>
      <c r="E7297" s="203"/>
      <c r="F7297" s="203"/>
    </row>
    <row r="7298" spans="2:6" ht="15.75">
      <c r="B7298" s="188"/>
      <c r="C7298" s="188"/>
      <c r="D7298" s="203"/>
      <c r="E7298" s="203"/>
      <c r="F7298" s="203"/>
    </row>
    <row r="7299" spans="2:6" ht="15.75">
      <c r="B7299" s="188"/>
      <c r="C7299" s="188"/>
      <c r="D7299" s="203"/>
      <c r="E7299" s="203"/>
      <c r="F7299" s="203"/>
    </row>
    <row r="7300" spans="2:6" ht="15.75">
      <c r="B7300" s="188"/>
      <c r="C7300" s="188"/>
      <c r="D7300" s="203"/>
      <c r="E7300" s="203"/>
      <c r="F7300" s="203"/>
    </row>
    <row r="7301" spans="2:6" ht="15.75">
      <c r="B7301" s="188"/>
      <c r="C7301" s="188"/>
      <c r="D7301" s="203"/>
      <c r="E7301" s="203"/>
      <c r="F7301" s="203"/>
    </row>
    <row r="7302" spans="2:6" ht="15.75">
      <c r="B7302" s="188"/>
      <c r="C7302" s="188"/>
      <c r="D7302" s="203"/>
      <c r="E7302" s="203"/>
      <c r="F7302" s="203"/>
    </row>
    <row r="7303" spans="2:6" ht="15.75">
      <c r="B7303" s="188"/>
      <c r="C7303" s="188"/>
      <c r="D7303" s="203"/>
      <c r="E7303" s="203"/>
      <c r="F7303" s="203"/>
    </row>
    <row r="7304" spans="2:6" ht="15.75">
      <c r="B7304" s="188"/>
      <c r="C7304" s="188"/>
      <c r="D7304" s="203"/>
      <c r="E7304" s="203"/>
      <c r="F7304" s="203"/>
    </row>
    <row r="7305" spans="2:6" ht="15.75">
      <c r="B7305" s="188"/>
      <c r="C7305" s="188"/>
      <c r="D7305" s="203"/>
      <c r="E7305" s="203"/>
      <c r="F7305" s="203"/>
    </row>
    <row r="7306" spans="2:6" ht="15.75">
      <c r="B7306" s="188"/>
      <c r="C7306" s="188"/>
      <c r="D7306" s="203"/>
      <c r="E7306" s="203"/>
      <c r="F7306" s="203"/>
    </row>
    <row r="7307" spans="2:6" ht="15.75">
      <c r="B7307" s="188"/>
      <c r="C7307" s="188"/>
      <c r="D7307" s="203"/>
      <c r="E7307" s="203"/>
      <c r="F7307" s="203"/>
    </row>
    <row r="7308" spans="2:6" ht="15.75">
      <c r="B7308" s="188"/>
      <c r="C7308" s="188"/>
      <c r="D7308" s="203"/>
      <c r="E7308" s="203"/>
      <c r="F7308" s="203"/>
    </row>
    <row r="7309" spans="2:6" ht="15.75">
      <c r="B7309" s="188"/>
      <c r="C7309" s="188"/>
      <c r="D7309" s="203"/>
      <c r="E7309" s="203"/>
      <c r="F7309" s="203"/>
    </row>
    <row r="7310" spans="2:6" ht="15.75">
      <c r="B7310" s="188"/>
      <c r="C7310" s="188"/>
      <c r="D7310" s="203"/>
      <c r="E7310" s="203"/>
      <c r="F7310" s="203"/>
    </row>
    <row r="7311" spans="2:6" ht="15.75">
      <c r="B7311" s="188"/>
      <c r="C7311" s="188"/>
      <c r="D7311" s="203"/>
      <c r="E7311" s="203"/>
      <c r="F7311" s="203"/>
    </row>
    <row r="7312" spans="2:6" ht="15.75">
      <c r="B7312" s="188"/>
      <c r="C7312" s="188"/>
      <c r="D7312" s="203"/>
      <c r="E7312" s="203"/>
      <c r="F7312" s="203"/>
    </row>
    <row r="7313" spans="2:6" ht="15.75">
      <c r="B7313" s="188"/>
      <c r="C7313" s="188"/>
      <c r="D7313" s="203"/>
      <c r="E7313" s="203"/>
      <c r="F7313" s="203"/>
    </row>
    <row r="7314" spans="2:6" ht="15.75">
      <c r="B7314" s="188"/>
      <c r="C7314" s="188"/>
      <c r="D7314" s="203"/>
      <c r="E7314" s="203"/>
      <c r="F7314" s="203"/>
    </row>
    <row r="7315" spans="2:6" ht="15.75">
      <c r="B7315" s="188"/>
      <c r="C7315" s="188"/>
      <c r="D7315" s="203"/>
      <c r="E7315" s="203"/>
      <c r="F7315" s="203"/>
    </row>
    <row r="7316" spans="2:6" ht="15.75">
      <c r="B7316" s="188"/>
      <c r="C7316" s="188"/>
      <c r="D7316" s="203"/>
      <c r="E7316" s="203"/>
      <c r="F7316" s="203"/>
    </row>
    <row r="7317" spans="2:6" ht="15.75">
      <c r="B7317" s="188"/>
      <c r="C7317" s="188"/>
      <c r="D7317" s="203"/>
      <c r="E7317" s="203"/>
      <c r="F7317" s="203"/>
    </row>
    <row r="7318" spans="2:6" ht="15.75">
      <c r="B7318" s="188"/>
      <c r="C7318" s="188"/>
      <c r="D7318" s="203"/>
      <c r="E7318" s="203"/>
      <c r="F7318" s="203"/>
    </row>
    <row r="7319" spans="2:6" ht="15.75">
      <c r="B7319" s="188"/>
      <c r="C7319" s="188"/>
      <c r="D7319" s="203"/>
      <c r="E7319" s="203"/>
      <c r="F7319" s="203"/>
    </row>
    <row r="7320" spans="2:6" ht="15.75">
      <c r="B7320" s="188"/>
      <c r="C7320" s="188"/>
      <c r="D7320" s="203"/>
      <c r="E7320" s="203"/>
      <c r="F7320" s="203"/>
    </row>
    <row r="7321" spans="2:6" ht="15.75">
      <c r="B7321" s="188"/>
      <c r="C7321" s="188"/>
      <c r="D7321" s="203"/>
      <c r="E7321" s="203"/>
      <c r="F7321" s="203"/>
    </row>
    <row r="7322" spans="2:6" ht="15.75">
      <c r="B7322" s="188"/>
      <c r="C7322" s="188"/>
      <c r="D7322" s="203"/>
      <c r="E7322" s="203"/>
      <c r="F7322" s="203"/>
    </row>
    <row r="7323" spans="2:6" ht="15.75">
      <c r="B7323" s="188"/>
      <c r="C7323" s="188"/>
      <c r="D7323" s="203"/>
      <c r="E7323" s="203"/>
      <c r="F7323" s="203"/>
    </row>
    <row r="7324" spans="2:6" ht="15.75">
      <c r="B7324" s="188"/>
      <c r="C7324" s="188"/>
      <c r="D7324" s="203"/>
      <c r="E7324" s="203"/>
      <c r="F7324" s="203"/>
    </row>
    <row r="7325" spans="2:6" ht="15.75">
      <c r="B7325" s="188"/>
      <c r="C7325" s="188"/>
      <c r="D7325" s="203"/>
      <c r="E7325" s="203"/>
      <c r="F7325" s="203"/>
    </row>
    <row r="7326" spans="2:6" ht="15.75">
      <c r="B7326" s="188"/>
      <c r="C7326" s="188"/>
      <c r="D7326" s="203"/>
      <c r="E7326" s="203"/>
      <c r="F7326" s="203"/>
    </row>
    <row r="7327" spans="2:6" ht="15.75">
      <c r="B7327" s="188"/>
      <c r="C7327" s="188"/>
      <c r="D7327" s="203"/>
      <c r="E7327" s="203"/>
      <c r="F7327" s="203"/>
    </row>
    <row r="7328" spans="2:6" ht="15.75">
      <c r="B7328" s="188"/>
      <c r="C7328" s="188"/>
      <c r="D7328" s="203"/>
      <c r="E7328" s="203"/>
      <c r="F7328" s="203"/>
    </row>
    <row r="7329" spans="2:6" ht="15.75">
      <c r="B7329" s="188"/>
      <c r="C7329" s="188"/>
      <c r="D7329" s="203"/>
      <c r="E7329" s="203"/>
      <c r="F7329" s="203"/>
    </row>
    <row r="7330" spans="2:6" ht="15.75">
      <c r="B7330" s="188"/>
      <c r="C7330" s="188"/>
      <c r="D7330" s="203"/>
      <c r="E7330" s="203"/>
      <c r="F7330" s="203"/>
    </row>
    <row r="7331" spans="2:6" ht="15.75">
      <c r="B7331" s="188"/>
      <c r="C7331" s="188"/>
      <c r="D7331" s="203"/>
      <c r="E7331" s="203"/>
      <c r="F7331" s="203"/>
    </row>
    <row r="7332" spans="2:6" ht="15.75">
      <c r="B7332" s="188"/>
      <c r="C7332" s="188"/>
      <c r="D7332" s="203"/>
      <c r="E7332" s="203"/>
      <c r="F7332" s="203"/>
    </row>
    <row r="7333" spans="2:6" ht="15.75">
      <c r="B7333" s="188"/>
      <c r="C7333" s="188"/>
      <c r="D7333" s="203"/>
      <c r="E7333" s="203"/>
      <c r="F7333" s="203"/>
    </row>
    <row r="7334" spans="2:6" ht="15.75">
      <c r="B7334" s="188"/>
      <c r="C7334" s="188"/>
      <c r="D7334" s="203"/>
      <c r="E7334" s="203"/>
      <c r="F7334" s="203"/>
    </row>
    <row r="7335" spans="2:6" ht="15.75">
      <c r="B7335" s="188"/>
      <c r="C7335" s="188"/>
      <c r="D7335" s="203"/>
      <c r="E7335" s="203"/>
      <c r="F7335" s="203"/>
    </row>
    <row r="7336" spans="2:6" ht="15.75">
      <c r="B7336" s="188"/>
      <c r="C7336" s="188"/>
      <c r="D7336" s="203"/>
      <c r="E7336" s="203"/>
      <c r="F7336" s="203"/>
    </row>
    <row r="7337" spans="2:6" ht="15.75">
      <c r="B7337" s="188"/>
      <c r="C7337" s="188"/>
      <c r="D7337" s="203"/>
      <c r="E7337" s="203"/>
      <c r="F7337" s="203"/>
    </row>
    <row r="7338" spans="2:6" ht="15.75">
      <c r="B7338" s="188"/>
      <c r="C7338" s="188"/>
      <c r="D7338" s="203"/>
      <c r="E7338" s="203"/>
      <c r="F7338" s="203"/>
    </row>
    <row r="7339" spans="2:6" ht="15.75">
      <c r="B7339" s="188"/>
      <c r="C7339" s="188"/>
      <c r="D7339" s="203"/>
      <c r="E7339" s="203"/>
      <c r="F7339" s="203"/>
    </row>
    <row r="7340" spans="2:6" ht="15.75">
      <c r="B7340" s="188"/>
      <c r="C7340" s="188"/>
      <c r="D7340" s="203"/>
      <c r="E7340" s="203"/>
      <c r="F7340" s="203"/>
    </row>
    <row r="7341" spans="2:6" ht="15.75">
      <c r="B7341" s="188"/>
      <c r="C7341" s="188"/>
      <c r="D7341" s="203"/>
      <c r="E7341" s="203"/>
      <c r="F7341" s="203"/>
    </row>
    <row r="7342" spans="2:6" ht="15.75">
      <c r="B7342" s="188"/>
      <c r="C7342" s="188"/>
      <c r="D7342" s="203"/>
      <c r="E7342" s="203"/>
      <c r="F7342" s="203"/>
    </row>
    <row r="7343" spans="2:6" ht="15.75">
      <c r="B7343" s="188"/>
      <c r="C7343" s="188"/>
      <c r="D7343" s="203"/>
      <c r="E7343" s="203"/>
      <c r="F7343" s="203"/>
    </row>
    <row r="7344" spans="2:6" ht="15.75">
      <c r="B7344" s="188"/>
      <c r="C7344" s="188"/>
      <c r="D7344" s="203"/>
      <c r="E7344" s="203"/>
      <c r="F7344" s="203"/>
    </row>
    <row r="7345" spans="2:6" ht="15.75">
      <c r="B7345" s="188"/>
      <c r="C7345" s="188"/>
      <c r="D7345" s="203"/>
      <c r="E7345" s="203"/>
      <c r="F7345" s="203"/>
    </row>
    <row r="7346" spans="2:6" ht="15.75">
      <c r="B7346" s="188"/>
      <c r="C7346" s="188"/>
      <c r="D7346" s="203"/>
      <c r="E7346" s="203"/>
      <c r="F7346" s="203"/>
    </row>
    <row r="7347" spans="2:6" ht="15.75">
      <c r="B7347" s="188"/>
      <c r="C7347" s="188"/>
      <c r="D7347" s="203"/>
      <c r="E7347" s="203"/>
      <c r="F7347" s="203"/>
    </row>
    <row r="7348" spans="2:6" ht="15.75">
      <c r="B7348" s="188"/>
      <c r="C7348" s="188"/>
      <c r="D7348" s="203"/>
      <c r="E7348" s="203"/>
      <c r="F7348" s="203"/>
    </row>
    <row r="7349" spans="2:6" ht="15.75">
      <c r="B7349" s="188"/>
      <c r="C7349" s="188"/>
      <c r="D7349" s="203"/>
      <c r="E7349" s="203"/>
      <c r="F7349" s="203"/>
    </row>
    <row r="7350" spans="2:6" ht="15.75">
      <c r="B7350" s="188"/>
      <c r="C7350" s="188"/>
      <c r="D7350" s="203"/>
      <c r="E7350" s="203"/>
      <c r="F7350" s="203"/>
    </row>
    <row r="7351" spans="2:6" ht="15.75">
      <c r="B7351" s="188"/>
      <c r="C7351" s="188"/>
      <c r="D7351" s="203"/>
      <c r="E7351" s="203"/>
      <c r="F7351" s="203"/>
    </row>
    <row r="7352" spans="2:6" ht="15.75">
      <c r="B7352" s="188"/>
      <c r="C7352" s="188"/>
      <c r="D7352" s="203"/>
      <c r="E7352" s="203"/>
      <c r="F7352" s="203"/>
    </row>
    <row r="7353" spans="2:6" ht="15.75">
      <c r="B7353" s="188"/>
      <c r="C7353" s="188"/>
      <c r="D7353" s="203"/>
      <c r="E7353" s="203"/>
      <c r="F7353" s="203"/>
    </row>
    <row r="7354" spans="2:6" ht="15.75">
      <c r="B7354" s="188"/>
      <c r="C7354" s="188"/>
      <c r="D7354" s="203"/>
      <c r="E7354" s="203"/>
      <c r="F7354" s="203"/>
    </row>
    <row r="7355" spans="2:6" ht="15.75">
      <c r="B7355" s="188"/>
      <c r="C7355" s="188"/>
      <c r="D7355" s="203"/>
      <c r="E7355" s="203"/>
      <c r="F7355" s="203"/>
    </row>
    <row r="7356" spans="2:6" ht="15.75">
      <c r="B7356" s="188"/>
      <c r="C7356" s="188"/>
      <c r="D7356" s="203"/>
      <c r="E7356" s="203"/>
      <c r="F7356" s="203"/>
    </row>
    <row r="7357" spans="2:6" ht="15.75">
      <c r="B7357" s="188"/>
      <c r="C7357" s="188"/>
      <c r="D7357" s="203"/>
      <c r="E7357" s="203"/>
      <c r="F7357" s="203"/>
    </row>
    <row r="7358" spans="2:6" ht="15.75">
      <c r="B7358" s="188"/>
      <c r="C7358" s="188"/>
      <c r="D7358" s="203"/>
      <c r="E7358" s="203"/>
      <c r="F7358" s="203"/>
    </row>
    <row r="7359" spans="2:6" ht="15.75">
      <c r="B7359" s="188"/>
      <c r="C7359" s="188"/>
      <c r="D7359" s="203"/>
      <c r="E7359" s="203"/>
      <c r="F7359" s="203"/>
    </row>
    <row r="7360" spans="2:6" ht="15.75">
      <c r="B7360" s="188"/>
      <c r="C7360" s="188"/>
      <c r="D7360" s="203"/>
      <c r="E7360" s="203"/>
      <c r="F7360" s="203"/>
    </row>
    <row r="7361" spans="2:6" ht="15.75">
      <c r="B7361" s="188"/>
      <c r="C7361" s="188"/>
      <c r="D7361" s="203"/>
      <c r="E7361" s="203"/>
      <c r="F7361" s="203"/>
    </row>
    <row r="7362" spans="2:6" ht="15.75">
      <c r="B7362" s="188"/>
      <c r="C7362" s="188"/>
      <c r="D7362" s="203"/>
      <c r="E7362" s="203"/>
      <c r="F7362" s="203"/>
    </row>
    <row r="7363" spans="2:6" ht="15.75">
      <c r="B7363" s="188"/>
      <c r="C7363" s="188"/>
      <c r="D7363" s="203"/>
      <c r="E7363" s="203"/>
      <c r="F7363" s="203"/>
    </row>
    <row r="7364" spans="2:6" ht="15.75">
      <c r="B7364" s="188"/>
      <c r="C7364" s="188"/>
      <c r="D7364" s="203"/>
      <c r="E7364" s="203"/>
      <c r="F7364" s="203"/>
    </row>
    <row r="7365" spans="2:6" ht="15.75">
      <c r="B7365" s="188"/>
      <c r="C7365" s="188"/>
      <c r="D7365" s="203"/>
      <c r="E7365" s="203"/>
      <c r="F7365" s="203"/>
    </row>
    <row r="7366" spans="2:6" ht="15.75">
      <c r="B7366" s="188"/>
      <c r="C7366" s="188"/>
      <c r="D7366" s="203"/>
      <c r="E7366" s="203"/>
      <c r="F7366" s="203"/>
    </row>
    <row r="7367" spans="2:6" ht="15.75">
      <c r="B7367" s="188"/>
      <c r="C7367" s="188"/>
      <c r="D7367" s="203"/>
      <c r="E7367" s="203"/>
      <c r="F7367" s="203"/>
    </row>
    <row r="7368" spans="2:6" ht="15.75">
      <c r="B7368" s="188"/>
      <c r="C7368" s="188"/>
      <c r="D7368" s="203"/>
      <c r="E7368" s="203"/>
      <c r="F7368" s="203"/>
    </row>
    <row r="7369" spans="2:6" ht="15.75">
      <c r="B7369" s="188"/>
      <c r="C7369" s="188"/>
      <c r="D7369" s="203"/>
      <c r="E7369" s="203"/>
      <c r="F7369" s="203"/>
    </row>
    <row r="7370" spans="2:6" ht="15.75">
      <c r="B7370" s="188"/>
      <c r="C7370" s="188"/>
      <c r="D7370" s="203"/>
      <c r="E7370" s="203"/>
      <c r="F7370" s="203"/>
    </row>
    <row r="7371" spans="2:6" ht="15.75">
      <c r="B7371" s="188"/>
      <c r="C7371" s="188"/>
      <c r="D7371" s="203"/>
      <c r="E7371" s="203"/>
      <c r="F7371" s="203"/>
    </row>
    <row r="7372" spans="2:6" ht="15.75">
      <c r="B7372" s="188"/>
      <c r="C7372" s="188"/>
      <c r="D7372" s="203"/>
      <c r="E7372" s="203"/>
      <c r="F7372" s="203"/>
    </row>
    <row r="7373" spans="2:6" ht="15.75">
      <c r="B7373" s="188"/>
      <c r="C7373" s="188"/>
      <c r="D7373" s="203"/>
      <c r="E7373" s="203"/>
      <c r="F7373" s="203"/>
    </row>
    <row r="7374" spans="2:6" ht="15.75">
      <c r="B7374" s="188"/>
      <c r="C7374" s="188"/>
      <c r="D7374" s="203"/>
      <c r="E7374" s="203"/>
      <c r="F7374" s="203"/>
    </row>
    <row r="7375" spans="2:6" ht="15.75">
      <c r="B7375" s="188"/>
      <c r="C7375" s="188"/>
      <c r="D7375" s="203"/>
      <c r="E7375" s="203"/>
      <c r="F7375" s="203"/>
    </row>
    <row r="7376" spans="2:6" ht="15.75">
      <c r="B7376" s="188"/>
      <c r="C7376" s="188"/>
      <c r="D7376" s="203"/>
      <c r="E7376" s="203"/>
      <c r="F7376" s="203"/>
    </row>
    <row r="7377" spans="2:6" ht="15.75">
      <c r="B7377" s="188"/>
      <c r="C7377" s="188"/>
      <c r="D7377" s="203"/>
      <c r="E7377" s="203"/>
      <c r="F7377" s="203"/>
    </row>
    <row r="7378" spans="2:6" ht="15.75">
      <c r="B7378" s="188"/>
      <c r="C7378" s="188"/>
      <c r="D7378" s="203"/>
      <c r="E7378" s="203"/>
      <c r="F7378" s="203"/>
    </row>
    <row r="7379" spans="2:6" ht="15.75">
      <c r="B7379" s="188"/>
      <c r="C7379" s="188"/>
      <c r="D7379" s="203"/>
      <c r="E7379" s="203"/>
      <c r="F7379" s="203"/>
    </row>
    <row r="7380" spans="2:6" ht="15.75">
      <c r="B7380" s="188"/>
      <c r="C7380" s="188"/>
      <c r="D7380" s="203"/>
      <c r="E7380" s="203"/>
      <c r="F7380" s="203"/>
    </row>
    <row r="7381" spans="2:6" ht="15.75">
      <c r="B7381" s="188"/>
      <c r="C7381" s="188"/>
      <c r="D7381" s="203"/>
      <c r="E7381" s="203"/>
      <c r="F7381" s="203"/>
    </row>
    <row r="7382" spans="2:6" ht="15.75">
      <c r="B7382" s="188"/>
      <c r="C7382" s="188"/>
      <c r="D7382" s="203"/>
      <c r="E7382" s="203"/>
      <c r="F7382" s="203"/>
    </row>
    <row r="7383" spans="2:6" ht="15.75">
      <c r="B7383" s="188"/>
      <c r="C7383" s="188"/>
      <c r="D7383" s="203"/>
      <c r="E7383" s="203"/>
      <c r="F7383" s="203"/>
    </row>
    <row r="7384" spans="2:6" ht="15.75">
      <c r="B7384" s="188"/>
      <c r="C7384" s="188"/>
      <c r="D7384" s="203"/>
      <c r="E7384" s="203"/>
      <c r="F7384" s="203"/>
    </row>
    <row r="7385" spans="2:6" ht="15.75">
      <c r="B7385" s="188"/>
      <c r="C7385" s="188"/>
      <c r="D7385" s="203"/>
      <c r="E7385" s="203"/>
      <c r="F7385" s="203"/>
    </row>
    <row r="7386" spans="2:6" ht="15.75">
      <c r="B7386" s="188"/>
      <c r="C7386" s="188"/>
      <c r="D7386" s="203"/>
      <c r="E7386" s="203"/>
      <c r="F7386" s="203"/>
    </row>
    <row r="7387" spans="2:6" ht="15.75">
      <c r="B7387" s="188"/>
      <c r="C7387" s="188"/>
      <c r="D7387" s="203"/>
      <c r="E7387" s="203"/>
      <c r="F7387" s="203"/>
    </row>
    <row r="7388" spans="2:6" ht="15.75">
      <c r="B7388" s="188"/>
      <c r="C7388" s="188"/>
      <c r="D7388" s="203"/>
      <c r="E7388" s="203"/>
      <c r="F7388" s="203"/>
    </row>
    <row r="7389" spans="2:6" ht="15.75">
      <c r="B7389" s="188"/>
      <c r="C7389" s="188"/>
      <c r="D7389" s="203"/>
      <c r="E7389" s="203"/>
      <c r="F7389" s="203"/>
    </row>
    <row r="7390" spans="2:6" ht="15.75">
      <c r="B7390" s="188"/>
      <c r="C7390" s="188"/>
      <c r="D7390" s="203"/>
      <c r="E7390" s="203"/>
      <c r="F7390" s="203"/>
    </row>
    <row r="7391" spans="2:6" ht="15.75">
      <c r="B7391" s="188"/>
      <c r="C7391" s="188"/>
      <c r="D7391" s="203"/>
      <c r="E7391" s="203"/>
      <c r="F7391" s="203"/>
    </row>
    <row r="7392" spans="2:6" ht="15.75">
      <c r="B7392" s="188"/>
      <c r="C7392" s="188"/>
      <c r="D7392" s="203"/>
      <c r="E7392" s="203"/>
      <c r="F7392" s="203"/>
    </row>
    <row r="7393" spans="2:6" ht="15.75">
      <c r="B7393" s="188"/>
      <c r="C7393" s="188"/>
      <c r="D7393" s="203"/>
      <c r="E7393" s="203"/>
      <c r="F7393" s="203"/>
    </row>
    <row r="7394" spans="2:6" ht="15.75">
      <c r="B7394" s="188"/>
      <c r="C7394" s="188"/>
      <c r="D7394" s="203"/>
      <c r="E7394" s="203"/>
      <c r="F7394" s="203"/>
    </row>
    <row r="7395" spans="2:6" ht="15.75">
      <c r="B7395" s="188"/>
      <c r="C7395" s="188"/>
      <c r="D7395" s="203"/>
      <c r="E7395" s="203"/>
      <c r="F7395" s="203"/>
    </row>
    <row r="7396" spans="2:6" ht="15.75">
      <c r="B7396" s="188"/>
      <c r="C7396" s="188"/>
      <c r="D7396" s="203"/>
      <c r="E7396" s="203"/>
      <c r="F7396" s="203"/>
    </row>
    <row r="7397" spans="2:6" ht="15.75">
      <c r="B7397" s="188"/>
      <c r="C7397" s="188"/>
      <c r="D7397" s="203"/>
      <c r="E7397" s="203"/>
      <c r="F7397" s="203"/>
    </row>
    <row r="7398" spans="2:6" ht="15.75">
      <c r="B7398" s="188"/>
      <c r="C7398" s="188"/>
      <c r="D7398" s="203"/>
      <c r="E7398" s="203"/>
      <c r="F7398" s="203"/>
    </row>
    <row r="7399" spans="2:6" ht="15.75">
      <c r="B7399" s="188"/>
      <c r="C7399" s="188"/>
      <c r="D7399" s="203"/>
      <c r="E7399" s="203"/>
      <c r="F7399" s="203"/>
    </row>
    <row r="7400" spans="2:6" ht="15.75">
      <c r="B7400" s="188"/>
      <c r="C7400" s="188"/>
      <c r="D7400" s="203"/>
      <c r="E7400" s="203"/>
      <c r="F7400" s="203"/>
    </row>
    <row r="7401" spans="2:6" ht="15.75">
      <c r="B7401" s="188"/>
      <c r="C7401" s="188"/>
      <c r="D7401" s="203"/>
      <c r="E7401" s="203"/>
      <c r="F7401" s="203"/>
    </row>
    <row r="7402" spans="2:6" ht="15.75">
      <c r="B7402" s="188"/>
      <c r="C7402" s="188"/>
      <c r="D7402" s="203"/>
      <c r="E7402" s="203"/>
      <c r="F7402" s="203"/>
    </row>
    <row r="7403" spans="2:6" ht="15.75">
      <c r="B7403" s="188"/>
      <c r="C7403" s="188"/>
      <c r="D7403" s="203"/>
      <c r="E7403" s="203"/>
      <c r="F7403" s="203"/>
    </row>
    <row r="7404" spans="2:6" ht="15.75">
      <c r="B7404" s="188"/>
      <c r="C7404" s="188"/>
      <c r="D7404" s="203"/>
      <c r="E7404" s="203"/>
      <c r="F7404" s="203"/>
    </row>
    <row r="7405" spans="2:6" ht="15.75">
      <c r="B7405" s="188"/>
      <c r="C7405" s="188"/>
      <c r="D7405" s="203"/>
      <c r="E7405" s="203"/>
      <c r="F7405" s="203"/>
    </row>
    <row r="7406" spans="2:6" ht="15.75">
      <c r="B7406" s="188"/>
      <c r="C7406" s="188"/>
      <c r="D7406" s="203"/>
      <c r="E7406" s="203"/>
      <c r="F7406" s="203"/>
    </row>
    <row r="7407" spans="2:6" ht="15.75">
      <c r="B7407" s="188"/>
      <c r="C7407" s="188"/>
      <c r="D7407" s="203"/>
      <c r="E7407" s="203"/>
      <c r="F7407" s="203"/>
    </row>
    <row r="7408" spans="2:6" ht="15.75">
      <c r="B7408" s="188"/>
      <c r="C7408" s="188"/>
      <c r="D7408" s="203"/>
      <c r="E7408" s="203"/>
      <c r="F7408" s="203"/>
    </row>
    <row r="7409" spans="2:6" ht="15.75">
      <c r="B7409" s="188"/>
      <c r="C7409" s="188"/>
      <c r="D7409" s="203"/>
      <c r="E7409" s="203"/>
      <c r="F7409" s="203"/>
    </row>
    <row r="7410" spans="2:6" ht="15.75">
      <c r="B7410" s="188"/>
      <c r="C7410" s="188"/>
      <c r="D7410" s="203"/>
      <c r="E7410" s="203"/>
      <c r="F7410" s="203"/>
    </row>
    <row r="7411" spans="2:6" ht="15.75">
      <c r="B7411" s="188"/>
      <c r="C7411" s="188"/>
      <c r="D7411" s="203"/>
      <c r="E7411" s="203"/>
      <c r="F7411" s="203"/>
    </row>
    <row r="7412" spans="2:6" ht="15.75">
      <c r="B7412" s="188"/>
      <c r="C7412" s="188"/>
      <c r="D7412" s="203"/>
      <c r="E7412" s="203"/>
      <c r="F7412" s="203"/>
    </row>
    <row r="7413" spans="2:6" ht="15.75">
      <c r="B7413" s="188"/>
      <c r="C7413" s="188"/>
      <c r="D7413" s="203"/>
      <c r="E7413" s="203"/>
      <c r="F7413" s="203"/>
    </row>
    <row r="7414" spans="2:6" ht="15.75">
      <c r="B7414" s="188"/>
      <c r="C7414" s="188"/>
      <c r="D7414" s="203"/>
      <c r="E7414" s="203"/>
      <c r="F7414" s="203"/>
    </row>
    <row r="7415" spans="2:6" ht="15.75">
      <c r="B7415" s="188"/>
      <c r="C7415" s="188"/>
      <c r="D7415" s="203"/>
      <c r="E7415" s="203"/>
      <c r="F7415" s="203"/>
    </row>
    <row r="7416" spans="2:6" ht="15.75">
      <c r="B7416" s="188"/>
      <c r="C7416" s="188"/>
      <c r="D7416" s="203"/>
      <c r="E7416" s="203"/>
      <c r="F7416" s="203"/>
    </row>
    <row r="7417" spans="2:6" ht="15.75">
      <c r="B7417" s="188"/>
      <c r="C7417" s="188"/>
      <c r="D7417" s="203"/>
      <c r="E7417" s="203"/>
      <c r="F7417" s="203"/>
    </row>
    <row r="7418" spans="2:6" ht="15.75">
      <c r="B7418" s="188"/>
      <c r="C7418" s="188"/>
      <c r="D7418" s="203"/>
      <c r="E7418" s="203"/>
      <c r="F7418" s="203"/>
    </row>
    <row r="7419" spans="2:6" ht="15.75">
      <c r="B7419" s="188"/>
      <c r="C7419" s="188"/>
      <c r="D7419" s="203"/>
      <c r="E7419" s="203"/>
      <c r="F7419" s="203"/>
    </row>
    <row r="7420" spans="2:6" ht="15.75">
      <c r="B7420" s="188"/>
      <c r="C7420" s="188"/>
      <c r="D7420" s="203"/>
      <c r="E7420" s="203"/>
      <c r="F7420" s="203"/>
    </row>
    <row r="7421" spans="2:6" ht="15.75">
      <c r="B7421" s="188"/>
      <c r="C7421" s="188"/>
      <c r="D7421" s="203"/>
      <c r="E7421" s="203"/>
      <c r="F7421" s="203"/>
    </row>
    <row r="7422" spans="2:6" ht="15.75">
      <c r="B7422" s="188"/>
      <c r="C7422" s="188"/>
      <c r="D7422" s="203"/>
      <c r="E7422" s="203"/>
      <c r="F7422" s="203"/>
    </row>
    <row r="7423" spans="2:6" ht="15.75">
      <c r="B7423" s="188"/>
      <c r="C7423" s="188"/>
      <c r="D7423" s="203"/>
      <c r="E7423" s="203"/>
      <c r="F7423" s="203"/>
    </row>
    <row r="7424" spans="2:6" ht="15.75">
      <c r="B7424" s="188"/>
      <c r="C7424" s="188"/>
      <c r="D7424" s="203"/>
      <c r="E7424" s="203"/>
      <c r="F7424" s="203"/>
    </row>
    <row r="7425" spans="2:6" ht="15.75">
      <c r="B7425" s="188"/>
      <c r="C7425" s="188"/>
      <c r="D7425" s="203"/>
      <c r="E7425" s="203"/>
      <c r="F7425" s="203"/>
    </row>
    <row r="7426" spans="2:6" ht="15.75">
      <c r="B7426" s="188"/>
      <c r="C7426" s="188"/>
      <c r="D7426" s="203"/>
      <c r="E7426" s="203"/>
      <c r="F7426" s="203"/>
    </row>
    <row r="7427" spans="2:6" ht="15.75">
      <c r="B7427" s="188"/>
      <c r="C7427" s="188"/>
      <c r="D7427" s="203"/>
      <c r="E7427" s="203"/>
      <c r="F7427" s="203"/>
    </row>
    <row r="7428" spans="2:6" ht="15.75">
      <c r="B7428" s="188"/>
      <c r="C7428" s="188"/>
      <c r="D7428" s="203"/>
      <c r="E7428" s="203"/>
      <c r="F7428" s="203"/>
    </row>
    <row r="7429" spans="2:6" ht="15.75">
      <c r="B7429" s="188"/>
      <c r="C7429" s="188"/>
      <c r="D7429" s="203"/>
      <c r="E7429" s="203"/>
      <c r="F7429" s="203"/>
    </row>
    <row r="7430" spans="2:6" ht="15.75">
      <c r="B7430" s="188"/>
      <c r="C7430" s="188"/>
      <c r="D7430" s="203"/>
      <c r="E7430" s="203"/>
      <c r="F7430" s="203"/>
    </row>
    <row r="7431" spans="2:6" ht="15.75">
      <c r="B7431" s="188"/>
      <c r="C7431" s="188"/>
      <c r="D7431" s="203"/>
      <c r="E7431" s="203"/>
      <c r="F7431" s="203"/>
    </row>
    <row r="7432" spans="2:6" ht="15.75">
      <c r="B7432" s="188"/>
      <c r="C7432" s="188"/>
      <c r="D7432" s="203"/>
      <c r="E7432" s="203"/>
      <c r="F7432" s="203"/>
    </row>
    <row r="7433" spans="2:6" ht="15.75">
      <c r="B7433" s="188"/>
      <c r="C7433" s="188"/>
      <c r="D7433" s="203"/>
      <c r="E7433" s="203"/>
      <c r="F7433" s="203"/>
    </row>
    <row r="7434" spans="2:6" ht="15.75">
      <c r="B7434" s="188"/>
      <c r="C7434" s="188"/>
      <c r="D7434" s="203"/>
      <c r="E7434" s="203"/>
      <c r="F7434" s="203"/>
    </row>
    <row r="7435" spans="2:6" ht="15.75">
      <c r="B7435" s="188"/>
      <c r="C7435" s="188"/>
      <c r="D7435" s="203"/>
      <c r="E7435" s="203"/>
      <c r="F7435" s="203"/>
    </row>
    <row r="7436" spans="2:6" ht="15.75">
      <c r="B7436" s="188"/>
      <c r="C7436" s="188"/>
      <c r="D7436" s="203"/>
      <c r="E7436" s="203"/>
      <c r="F7436" s="203"/>
    </row>
    <row r="7437" spans="2:6" ht="15.75">
      <c r="B7437" s="188"/>
      <c r="C7437" s="188"/>
      <c r="D7437" s="203"/>
      <c r="E7437" s="203"/>
      <c r="F7437" s="203"/>
    </row>
    <row r="7438" spans="2:6" ht="15.75">
      <c r="B7438" s="188"/>
      <c r="C7438" s="188"/>
      <c r="D7438" s="203"/>
      <c r="E7438" s="203"/>
      <c r="F7438" s="203"/>
    </row>
    <row r="7439" spans="2:6" ht="15.75">
      <c r="B7439" s="188"/>
      <c r="C7439" s="188"/>
      <c r="D7439" s="203"/>
      <c r="E7439" s="203"/>
      <c r="F7439" s="203"/>
    </row>
    <row r="7440" spans="2:6" ht="15.75">
      <c r="B7440" s="188"/>
      <c r="C7440" s="188"/>
      <c r="D7440" s="203"/>
      <c r="E7440" s="203"/>
      <c r="F7440" s="203"/>
    </row>
    <row r="7441" spans="2:6" ht="15.75">
      <c r="B7441" s="188"/>
      <c r="C7441" s="188"/>
      <c r="D7441" s="203"/>
      <c r="E7441" s="203"/>
      <c r="F7441" s="203"/>
    </row>
    <row r="7442" spans="2:6" ht="15.75">
      <c r="B7442" s="188"/>
      <c r="C7442" s="188"/>
      <c r="D7442" s="203"/>
      <c r="E7442" s="203"/>
      <c r="F7442" s="203"/>
    </row>
    <row r="7443" spans="2:6" ht="15.75">
      <c r="B7443" s="188"/>
      <c r="C7443" s="188"/>
      <c r="D7443" s="203"/>
      <c r="E7443" s="203"/>
      <c r="F7443" s="203"/>
    </row>
    <row r="7444" spans="2:6" ht="15.75">
      <c r="B7444" s="188"/>
      <c r="C7444" s="188"/>
      <c r="D7444" s="203"/>
      <c r="E7444" s="203"/>
      <c r="F7444" s="203"/>
    </row>
    <row r="7445" spans="2:6" ht="15.75">
      <c r="B7445" s="188"/>
      <c r="C7445" s="188"/>
      <c r="D7445" s="203"/>
      <c r="E7445" s="203"/>
      <c r="F7445" s="203"/>
    </row>
    <row r="7446" spans="2:6" ht="15.75">
      <c r="B7446" s="188"/>
      <c r="C7446" s="188"/>
      <c r="D7446" s="203"/>
      <c r="E7446" s="203"/>
      <c r="F7446" s="203"/>
    </row>
    <row r="7447" spans="2:6" ht="15.75">
      <c r="B7447" s="188"/>
      <c r="C7447" s="188"/>
      <c r="D7447" s="203"/>
      <c r="E7447" s="203"/>
      <c r="F7447" s="203"/>
    </row>
    <row r="7448" spans="2:6" ht="15.75">
      <c r="B7448" s="188"/>
      <c r="C7448" s="188"/>
      <c r="D7448" s="203"/>
      <c r="E7448" s="203"/>
      <c r="F7448" s="203"/>
    </row>
    <row r="7449" spans="2:6" ht="15.75">
      <c r="B7449" s="188"/>
      <c r="C7449" s="188"/>
      <c r="D7449" s="203"/>
      <c r="E7449" s="203"/>
      <c r="F7449" s="203"/>
    </row>
    <row r="7450" spans="2:6" ht="15.75">
      <c r="B7450" s="188"/>
      <c r="C7450" s="188"/>
      <c r="D7450" s="203"/>
      <c r="E7450" s="203"/>
      <c r="F7450" s="203"/>
    </row>
    <row r="7451" spans="2:6" ht="15.75">
      <c r="B7451" s="188"/>
      <c r="C7451" s="188"/>
      <c r="D7451" s="203"/>
      <c r="E7451" s="203"/>
      <c r="F7451" s="203"/>
    </row>
    <row r="7452" spans="2:6" ht="15.75">
      <c r="B7452" s="188"/>
      <c r="C7452" s="188"/>
      <c r="D7452" s="203"/>
      <c r="E7452" s="203"/>
      <c r="F7452" s="203"/>
    </row>
    <row r="7453" spans="2:6" ht="15.75">
      <c r="B7453" s="188"/>
      <c r="C7453" s="188"/>
      <c r="D7453" s="203"/>
      <c r="E7453" s="203"/>
      <c r="F7453" s="203"/>
    </row>
    <row r="7454" spans="2:6" ht="15.75">
      <c r="B7454" s="188"/>
      <c r="C7454" s="188"/>
      <c r="D7454" s="203"/>
      <c r="E7454" s="203"/>
      <c r="F7454" s="203"/>
    </row>
    <row r="7455" spans="2:6" ht="15.75">
      <c r="B7455" s="188"/>
      <c r="C7455" s="188"/>
      <c r="D7455" s="203"/>
      <c r="E7455" s="203"/>
      <c r="F7455" s="203"/>
    </row>
    <row r="7456" spans="2:6" ht="15.75">
      <c r="B7456" s="188"/>
      <c r="C7456" s="188"/>
      <c r="D7456" s="203"/>
      <c r="E7456" s="203"/>
      <c r="F7456" s="203"/>
    </row>
    <row r="7457" spans="2:6" ht="15.75">
      <c r="B7457" s="188"/>
      <c r="C7457" s="188"/>
      <c r="D7457" s="203"/>
      <c r="E7457" s="203"/>
      <c r="F7457" s="203"/>
    </row>
    <row r="7458" spans="2:6" ht="15.75">
      <c r="B7458" s="188"/>
      <c r="C7458" s="188"/>
      <c r="D7458" s="203"/>
      <c r="E7458" s="203"/>
      <c r="F7458" s="203"/>
    </row>
    <row r="7459" spans="2:6" ht="15.75">
      <c r="B7459" s="188"/>
      <c r="C7459" s="188"/>
      <c r="D7459" s="203"/>
      <c r="E7459" s="203"/>
      <c r="F7459" s="203"/>
    </row>
    <row r="7460" spans="2:6" ht="15.75">
      <c r="B7460" s="188"/>
      <c r="C7460" s="188"/>
      <c r="D7460" s="203"/>
      <c r="E7460" s="203"/>
      <c r="F7460" s="203"/>
    </row>
    <row r="7461" spans="2:6" ht="15.75">
      <c r="B7461" s="188"/>
      <c r="C7461" s="188"/>
      <c r="D7461" s="203"/>
      <c r="E7461" s="203"/>
      <c r="F7461" s="203"/>
    </row>
    <row r="7462" spans="2:6" ht="15.75">
      <c r="B7462" s="188"/>
      <c r="C7462" s="188"/>
      <c r="D7462" s="203"/>
      <c r="E7462" s="203"/>
      <c r="F7462" s="203"/>
    </row>
    <row r="7463" spans="2:6" ht="15.75">
      <c r="B7463" s="188"/>
      <c r="C7463" s="188"/>
      <c r="D7463" s="203"/>
      <c r="E7463" s="203"/>
      <c r="F7463" s="203"/>
    </row>
    <row r="7464" spans="2:6" ht="15.75">
      <c r="B7464" s="188"/>
      <c r="C7464" s="188"/>
      <c r="D7464" s="203"/>
      <c r="E7464" s="203"/>
      <c r="F7464" s="203"/>
    </row>
    <row r="7465" spans="2:6" ht="15.75">
      <c r="B7465" s="188"/>
      <c r="C7465" s="188"/>
      <c r="D7465" s="203"/>
      <c r="E7465" s="203"/>
      <c r="F7465" s="203"/>
    </row>
    <row r="7466" spans="2:6" ht="15.75">
      <c r="B7466" s="188"/>
      <c r="C7466" s="188"/>
      <c r="D7466" s="203"/>
      <c r="E7466" s="203"/>
      <c r="F7466" s="203"/>
    </row>
    <row r="7467" spans="2:6" ht="15.75">
      <c r="B7467" s="188"/>
      <c r="C7467" s="188"/>
      <c r="D7467" s="203"/>
      <c r="E7467" s="203"/>
      <c r="F7467" s="203"/>
    </row>
    <row r="7468" spans="2:6" ht="15.75">
      <c r="B7468" s="188"/>
      <c r="C7468" s="188"/>
      <c r="D7468" s="203"/>
      <c r="E7468" s="203"/>
      <c r="F7468" s="203"/>
    </row>
    <row r="7469" spans="2:6" ht="15.75">
      <c r="B7469" s="188"/>
      <c r="C7469" s="188"/>
      <c r="D7469" s="203"/>
      <c r="E7469" s="203"/>
      <c r="F7469" s="203"/>
    </row>
    <row r="7470" spans="2:6" ht="15.75">
      <c r="B7470" s="188"/>
      <c r="C7470" s="188"/>
      <c r="D7470" s="203"/>
      <c r="E7470" s="203"/>
      <c r="F7470" s="203"/>
    </row>
    <row r="7471" spans="2:6" ht="15.75">
      <c r="B7471" s="188"/>
      <c r="C7471" s="188"/>
      <c r="D7471" s="203"/>
      <c r="E7471" s="203"/>
      <c r="F7471" s="203"/>
    </row>
    <row r="7472" spans="2:6" ht="15.75">
      <c r="B7472" s="188"/>
      <c r="C7472" s="188"/>
      <c r="D7472" s="203"/>
      <c r="E7472" s="203"/>
      <c r="F7472" s="203"/>
    </row>
    <row r="7473" spans="2:6" ht="15.75">
      <c r="B7473" s="188"/>
      <c r="C7473" s="188"/>
      <c r="D7473" s="203"/>
      <c r="E7473" s="203"/>
      <c r="F7473" s="203"/>
    </row>
    <row r="7474" spans="2:6" ht="15.75">
      <c r="B7474" s="188"/>
      <c r="C7474" s="188"/>
      <c r="D7474" s="203"/>
      <c r="E7474" s="203"/>
      <c r="F7474" s="203"/>
    </row>
    <row r="7475" spans="2:6" ht="15.75">
      <c r="B7475" s="188"/>
      <c r="C7475" s="188"/>
      <c r="D7475" s="203"/>
      <c r="E7475" s="203"/>
      <c r="F7475" s="203"/>
    </row>
    <row r="7476" spans="2:6" ht="15.75">
      <c r="B7476" s="188"/>
      <c r="C7476" s="188"/>
      <c r="D7476" s="203"/>
      <c r="E7476" s="203"/>
      <c r="F7476" s="203"/>
    </row>
    <row r="7477" spans="2:6" ht="15.75">
      <c r="B7477" s="188"/>
      <c r="C7477" s="188"/>
      <c r="D7477" s="203"/>
      <c r="E7477" s="203"/>
      <c r="F7477" s="203"/>
    </row>
    <row r="7478" spans="2:6" ht="15.75">
      <c r="B7478" s="188"/>
      <c r="C7478" s="188"/>
      <c r="D7478" s="203"/>
      <c r="E7478" s="203"/>
      <c r="F7478" s="203"/>
    </row>
    <row r="7479" spans="2:6" ht="15.75">
      <c r="B7479" s="188"/>
      <c r="C7479" s="188"/>
      <c r="D7479" s="203"/>
      <c r="E7479" s="203"/>
      <c r="F7479" s="203"/>
    </row>
    <row r="7480" spans="2:6" ht="15.75">
      <c r="B7480" s="188"/>
      <c r="C7480" s="188"/>
      <c r="D7480" s="203"/>
      <c r="E7480" s="203"/>
      <c r="F7480" s="203"/>
    </row>
    <row r="7481" spans="2:6" ht="15.75">
      <c r="B7481" s="188"/>
      <c r="C7481" s="188"/>
      <c r="D7481" s="203"/>
      <c r="E7481" s="203"/>
      <c r="F7481" s="203"/>
    </row>
    <row r="7482" spans="2:6" ht="15.75">
      <c r="B7482" s="188"/>
      <c r="C7482" s="188"/>
      <c r="D7482" s="203"/>
      <c r="E7482" s="203"/>
      <c r="F7482" s="203"/>
    </row>
    <row r="7483" spans="2:6" ht="15.75">
      <c r="B7483" s="188"/>
      <c r="C7483" s="188"/>
      <c r="D7483" s="203"/>
      <c r="E7483" s="203"/>
      <c r="F7483" s="203"/>
    </row>
    <row r="7484" spans="2:6" ht="15.75">
      <c r="B7484" s="188"/>
      <c r="C7484" s="188"/>
      <c r="D7484" s="203"/>
      <c r="E7484" s="203"/>
      <c r="F7484" s="203"/>
    </row>
    <row r="7485" spans="2:6" ht="15.75">
      <c r="B7485" s="188"/>
      <c r="C7485" s="188"/>
      <c r="D7485" s="203"/>
      <c r="E7485" s="203"/>
      <c r="F7485" s="203"/>
    </row>
    <row r="7486" spans="2:6" ht="15.75">
      <c r="B7486" s="188"/>
      <c r="C7486" s="188"/>
      <c r="D7486" s="203"/>
      <c r="E7486" s="203"/>
      <c r="F7486" s="203"/>
    </row>
    <row r="7487" spans="2:6" ht="15.75">
      <c r="B7487" s="188"/>
      <c r="C7487" s="188"/>
      <c r="D7487" s="203"/>
      <c r="E7487" s="203"/>
      <c r="F7487" s="203"/>
    </row>
    <row r="7488" spans="2:6" ht="15.75">
      <c r="B7488" s="188"/>
      <c r="C7488" s="188"/>
      <c r="D7488" s="203"/>
      <c r="E7488" s="203"/>
      <c r="F7488" s="203"/>
    </row>
    <row r="7489" spans="2:6" ht="15.75">
      <c r="B7489" s="188"/>
      <c r="C7489" s="188"/>
      <c r="D7489" s="203"/>
      <c r="E7489" s="203"/>
      <c r="F7489" s="203"/>
    </row>
    <row r="7490" spans="2:6" ht="15.75">
      <c r="B7490" s="188"/>
      <c r="C7490" s="188"/>
      <c r="D7490" s="203"/>
      <c r="E7490" s="203"/>
      <c r="F7490" s="203"/>
    </row>
    <row r="7491" spans="2:6" ht="15.75">
      <c r="B7491" s="188"/>
      <c r="C7491" s="188"/>
      <c r="D7491" s="203"/>
      <c r="E7491" s="203"/>
      <c r="F7491" s="203"/>
    </row>
    <row r="7492" spans="2:6" ht="15.75">
      <c r="B7492" s="188"/>
      <c r="C7492" s="188"/>
      <c r="D7492" s="203"/>
      <c r="E7492" s="203"/>
      <c r="F7492" s="203"/>
    </row>
    <row r="7493" spans="2:6" ht="15.75">
      <c r="B7493" s="188"/>
      <c r="C7493" s="188"/>
      <c r="D7493" s="203"/>
      <c r="E7493" s="203"/>
      <c r="F7493" s="203"/>
    </row>
    <row r="7494" spans="2:6" ht="15.75">
      <c r="B7494" s="188"/>
      <c r="C7494" s="188"/>
      <c r="D7494" s="203"/>
      <c r="E7494" s="203"/>
      <c r="F7494" s="203"/>
    </row>
    <row r="7495" spans="2:6" ht="15.75">
      <c r="B7495" s="188"/>
      <c r="C7495" s="188"/>
      <c r="D7495" s="203"/>
      <c r="E7495" s="203"/>
      <c r="F7495" s="203"/>
    </row>
    <row r="7496" spans="2:6" ht="15.75">
      <c r="B7496" s="188"/>
      <c r="C7496" s="188"/>
      <c r="D7496" s="203"/>
      <c r="E7496" s="203"/>
      <c r="F7496" s="203"/>
    </row>
    <row r="7497" spans="2:6" ht="15.75">
      <c r="B7497" s="188"/>
      <c r="C7497" s="188"/>
      <c r="D7497" s="203"/>
      <c r="E7497" s="203"/>
      <c r="F7497" s="203"/>
    </row>
    <row r="7498" spans="2:6" ht="15.75">
      <c r="B7498" s="188"/>
      <c r="C7498" s="188"/>
      <c r="D7498" s="203"/>
      <c r="E7498" s="203"/>
      <c r="F7498" s="203"/>
    </row>
    <row r="7499" spans="2:6" ht="15.75">
      <c r="B7499" s="188"/>
      <c r="C7499" s="188"/>
      <c r="D7499" s="203"/>
      <c r="E7499" s="203"/>
      <c r="F7499" s="203"/>
    </row>
    <row r="7500" spans="2:6" ht="15.75">
      <c r="B7500" s="188"/>
      <c r="C7500" s="188"/>
      <c r="D7500" s="203"/>
      <c r="E7500" s="203"/>
      <c r="F7500" s="203"/>
    </row>
    <row r="7501" spans="2:6" ht="15.75">
      <c r="B7501" s="188"/>
      <c r="C7501" s="188"/>
      <c r="D7501" s="203"/>
      <c r="E7501" s="203"/>
      <c r="F7501" s="203"/>
    </row>
    <row r="7502" spans="2:6" ht="15.75">
      <c r="B7502" s="188"/>
      <c r="C7502" s="188"/>
      <c r="D7502" s="203"/>
      <c r="E7502" s="203"/>
      <c r="F7502" s="203"/>
    </row>
    <row r="7503" spans="2:6" ht="15.75">
      <c r="B7503" s="188"/>
      <c r="C7503" s="188"/>
      <c r="D7503" s="203"/>
      <c r="E7503" s="203"/>
      <c r="F7503" s="203"/>
    </row>
    <row r="7504" spans="2:6" ht="15.75">
      <c r="B7504" s="188"/>
      <c r="C7504" s="188"/>
      <c r="D7504" s="203"/>
      <c r="E7504" s="203"/>
      <c r="F7504" s="203"/>
    </row>
    <row r="7505" spans="2:6" ht="15.75">
      <c r="B7505" s="188"/>
      <c r="C7505" s="188"/>
      <c r="D7505" s="203"/>
      <c r="E7505" s="203"/>
      <c r="F7505" s="203"/>
    </row>
    <row r="7506" spans="2:6" ht="15.75">
      <c r="B7506" s="188"/>
      <c r="C7506" s="188"/>
      <c r="D7506" s="203"/>
      <c r="E7506" s="203"/>
      <c r="F7506" s="203"/>
    </row>
    <row r="7507" spans="2:6" ht="15.75">
      <c r="B7507" s="188"/>
      <c r="C7507" s="188"/>
      <c r="D7507" s="203"/>
      <c r="E7507" s="203"/>
      <c r="F7507" s="203"/>
    </row>
    <row r="7508" spans="2:6" ht="15.75">
      <c r="B7508" s="188"/>
      <c r="C7508" s="188"/>
      <c r="D7508" s="203"/>
      <c r="E7508" s="203"/>
      <c r="F7508" s="203"/>
    </row>
    <row r="7509" spans="2:6" ht="15.75">
      <c r="B7509" s="188"/>
      <c r="C7509" s="188"/>
      <c r="D7509" s="203"/>
      <c r="E7509" s="203"/>
      <c r="F7509" s="203"/>
    </row>
    <row r="7510" spans="2:6" ht="15.75">
      <c r="B7510" s="188"/>
      <c r="C7510" s="188"/>
      <c r="D7510" s="203"/>
      <c r="E7510" s="203"/>
      <c r="F7510" s="203"/>
    </row>
    <row r="7511" spans="2:6" ht="15.75">
      <c r="B7511" s="188"/>
      <c r="C7511" s="188"/>
      <c r="D7511" s="203"/>
      <c r="E7511" s="203"/>
      <c r="F7511" s="203"/>
    </row>
    <row r="7512" spans="2:6" ht="15.75">
      <c r="B7512" s="188"/>
      <c r="C7512" s="188"/>
      <c r="D7512" s="203"/>
      <c r="E7512" s="203"/>
      <c r="F7512" s="203"/>
    </row>
    <row r="7513" spans="2:6" ht="15.75">
      <c r="B7513" s="188"/>
      <c r="C7513" s="188"/>
      <c r="D7513" s="203"/>
      <c r="E7513" s="203"/>
      <c r="F7513" s="203"/>
    </row>
    <row r="7514" spans="2:6" ht="15.75">
      <c r="B7514" s="188"/>
      <c r="C7514" s="188"/>
      <c r="D7514" s="203"/>
      <c r="E7514" s="203"/>
      <c r="F7514" s="203"/>
    </row>
    <row r="7515" spans="2:6" ht="15.75">
      <c r="B7515" s="188"/>
      <c r="C7515" s="188"/>
      <c r="D7515" s="203"/>
      <c r="E7515" s="203"/>
      <c r="F7515" s="203"/>
    </row>
    <row r="7516" spans="2:6" ht="15.75">
      <c r="B7516" s="188"/>
      <c r="C7516" s="188"/>
      <c r="D7516" s="203"/>
      <c r="E7516" s="203"/>
      <c r="F7516" s="203"/>
    </row>
    <row r="7517" spans="2:6" ht="15.75">
      <c r="B7517" s="188"/>
      <c r="C7517" s="188"/>
      <c r="D7517" s="203"/>
      <c r="E7517" s="203"/>
      <c r="F7517" s="203"/>
    </row>
    <row r="7518" spans="2:6" ht="15.75">
      <c r="B7518" s="188"/>
      <c r="C7518" s="188"/>
      <c r="D7518" s="203"/>
      <c r="E7518" s="203"/>
      <c r="F7518" s="203"/>
    </row>
    <row r="7519" spans="2:6" ht="15.75">
      <c r="B7519" s="188"/>
      <c r="C7519" s="188"/>
      <c r="D7519" s="203"/>
      <c r="E7519" s="203"/>
      <c r="F7519" s="203"/>
    </row>
    <row r="7520" spans="2:6" ht="15.75">
      <c r="B7520" s="188"/>
      <c r="C7520" s="188"/>
      <c r="D7520" s="203"/>
      <c r="E7520" s="203"/>
      <c r="F7520" s="203"/>
    </row>
    <row r="7521" spans="2:6" ht="15.75">
      <c r="B7521" s="188"/>
      <c r="C7521" s="188"/>
      <c r="D7521" s="203"/>
      <c r="E7521" s="203"/>
      <c r="F7521" s="203"/>
    </row>
    <row r="7522" spans="2:6" ht="15.75">
      <c r="B7522" s="188"/>
      <c r="C7522" s="188"/>
      <c r="D7522" s="203"/>
      <c r="E7522" s="203"/>
      <c r="F7522" s="203"/>
    </row>
    <row r="7523" spans="2:6" ht="15.75">
      <c r="B7523" s="188"/>
      <c r="C7523" s="188"/>
      <c r="D7523" s="203"/>
      <c r="E7523" s="203"/>
      <c r="F7523" s="203"/>
    </row>
    <row r="7524" spans="2:6" ht="15.75">
      <c r="B7524" s="188"/>
      <c r="C7524" s="188"/>
      <c r="D7524" s="203"/>
      <c r="E7524" s="203"/>
      <c r="F7524" s="203"/>
    </row>
    <row r="7525" spans="2:6" ht="15.75">
      <c r="B7525" s="188"/>
      <c r="C7525" s="188"/>
      <c r="D7525" s="203"/>
      <c r="E7525" s="203"/>
      <c r="F7525" s="203"/>
    </row>
    <row r="7526" spans="2:6" ht="15.75">
      <c r="B7526" s="188"/>
      <c r="C7526" s="188"/>
      <c r="D7526" s="203"/>
      <c r="E7526" s="203"/>
      <c r="F7526" s="203"/>
    </row>
    <row r="7527" spans="2:6" ht="15.75">
      <c r="B7527" s="188"/>
      <c r="C7527" s="188"/>
      <c r="D7527" s="203"/>
      <c r="E7527" s="203"/>
      <c r="F7527" s="203"/>
    </row>
    <row r="7528" spans="2:6" ht="15.75">
      <c r="B7528" s="188"/>
      <c r="C7528" s="188"/>
      <c r="D7528" s="203"/>
      <c r="E7528" s="203"/>
      <c r="F7528" s="203"/>
    </row>
    <row r="7529" spans="2:6" ht="15.75">
      <c r="B7529" s="188"/>
      <c r="C7529" s="188"/>
      <c r="D7529" s="203"/>
      <c r="E7529" s="203"/>
      <c r="F7529" s="203"/>
    </row>
    <row r="7530" spans="2:6" ht="15.75">
      <c r="B7530" s="188"/>
      <c r="C7530" s="188"/>
      <c r="D7530" s="203"/>
      <c r="E7530" s="203"/>
      <c r="F7530" s="203"/>
    </row>
    <row r="7531" spans="2:6" ht="15.75">
      <c r="B7531" s="188"/>
      <c r="C7531" s="188"/>
      <c r="D7531" s="203"/>
      <c r="E7531" s="203"/>
      <c r="F7531" s="203"/>
    </row>
    <row r="7532" spans="2:6" ht="15.75">
      <c r="B7532" s="188"/>
      <c r="C7532" s="188"/>
      <c r="D7532" s="203"/>
      <c r="E7532" s="203"/>
      <c r="F7532" s="203"/>
    </row>
    <row r="7533" spans="2:6" ht="15.75">
      <c r="B7533" s="188"/>
      <c r="C7533" s="188"/>
      <c r="D7533" s="203"/>
      <c r="E7533" s="203"/>
      <c r="F7533" s="203"/>
    </row>
    <row r="7534" spans="2:6" ht="15.75">
      <c r="B7534" s="188"/>
      <c r="C7534" s="188"/>
      <c r="D7534" s="203"/>
      <c r="E7534" s="203"/>
      <c r="F7534" s="203"/>
    </row>
    <row r="7535" spans="2:6" ht="15.75">
      <c r="B7535" s="188"/>
      <c r="C7535" s="188"/>
      <c r="D7535" s="203"/>
      <c r="E7535" s="203"/>
      <c r="F7535" s="203"/>
    </row>
    <row r="7536" spans="2:6" ht="15.75">
      <c r="B7536" s="188"/>
      <c r="C7536" s="188"/>
      <c r="D7536" s="203"/>
      <c r="E7536" s="203"/>
      <c r="F7536" s="203"/>
    </row>
    <row r="7537" spans="2:6" ht="15.75">
      <c r="B7537" s="188"/>
      <c r="C7537" s="188"/>
      <c r="D7537" s="203"/>
      <c r="E7537" s="203"/>
      <c r="F7537" s="203"/>
    </row>
    <row r="7538" spans="2:6" ht="15.75">
      <c r="B7538" s="188"/>
      <c r="C7538" s="188"/>
      <c r="D7538" s="203"/>
      <c r="E7538" s="203"/>
      <c r="F7538" s="203"/>
    </row>
    <row r="7539" spans="2:6" ht="15.75">
      <c r="B7539" s="188"/>
      <c r="C7539" s="188"/>
      <c r="D7539" s="203"/>
      <c r="E7539" s="203"/>
      <c r="F7539" s="203"/>
    </row>
    <row r="7540" spans="2:6" ht="15.75">
      <c r="B7540" s="188"/>
      <c r="C7540" s="188"/>
      <c r="D7540" s="203"/>
      <c r="E7540" s="203"/>
      <c r="F7540" s="203"/>
    </row>
    <row r="7541" spans="2:6" ht="15.75">
      <c r="B7541" s="188"/>
      <c r="C7541" s="188"/>
      <c r="D7541" s="203"/>
      <c r="E7541" s="203"/>
      <c r="F7541" s="203"/>
    </row>
    <row r="7542" spans="2:6" ht="15.75">
      <c r="B7542" s="188"/>
      <c r="C7542" s="188"/>
      <c r="D7542" s="203"/>
      <c r="E7542" s="203"/>
      <c r="F7542" s="203"/>
    </row>
    <row r="7543" spans="2:6" ht="15.75">
      <c r="B7543" s="188"/>
      <c r="C7543" s="188"/>
      <c r="D7543" s="203"/>
      <c r="E7543" s="203"/>
      <c r="F7543" s="203"/>
    </row>
    <row r="7544" spans="2:6" ht="15.75">
      <c r="B7544" s="188"/>
      <c r="C7544" s="188"/>
      <c r="D7544" s="203"/>
      <c r="E7544" s="203"/>
      <c r="F7544" s="203"/>
    </row>
    <row r="7545" spans="2:6" ht="15.75">
      <c r="B7545" s="188"/>
      <c r="C7545" s="188"/>
      <c r="D7545" s="203"/>
      <c r="E7545" s="203"/>
      <c r="F7545" s="203"/>
    </row>
    <row r="7546" spans="2:6" ht="15.75">
      <c r="B7546" s="188"/>
      <c r="C7546" s="188"/>
      <c r="D7546" s="203"/>
      <c r="E7546" s="203"/>
      <c r="F7546" s="203"/>
    </row>
    <row r="7547" spans="2:6" ht="15.75">
      <c r="B7547" s="188"/>
      <c r="C7547" s="188"/>
      <c r="D7547" s="203"/>
      <c r="E7547" s="203"/>
      <c r="F7547" s="203"/>
    </row>
    <row r="7548" spans="2:6" ht="15.75">
      <c r="B7548" s="188"/>
      <c r="C7548" s="188"/>
      <c r="D7548" s="203"/>
      <c r="E7548" s="203"/>
      <c r="F7548" s="203"/>
    </row>
    <row r="7549" spans="2:6" ht="15.75">
      <c r="B7549" s="188"/>
      <c r="C7549" s="188"/>
      <c r="D7549" s="203"/>
      <c r="E7549" s="203"/>
      <c r="F7549" s="203"/>
    </row>
    <row r="7550" spans="2:6" ht="15.75">
      <c r="B7550" s="188"/>
      <c r="C7550" s="188"/>
      <c r="D7550" s="203"/>
      <c r="E7550" s="203"/>
      <c r="F7550" s="203"/>
    </row>
    <row r="7551" spans="2:6" ht="15.75">
      <c r="B7551" s="188"/>
      <c r="C7551" s="188"/>
      <c r="D7551" s="203"/>
      <c r="E7551" s="203"/>
      <c r="F7551" s="203"/>
    </row>
    <row r="7552" spans="2:6" ht="15.75">
      <c r="B7552" s="188"/>
      <c r="C7552" s="188"/>
      <c r="D7552" s="203"/>
      <c r="E7552" s="203"/>
      <c r="F7552" s="203"/>
    </row>
    <row r="7553" spans="2:6" ht="15.75">
      <c r="B7553" s="188"/>
      <c r="C7553" s="188"/>
      <c r="D7553" s="203"/>
      <c r="E7553" s="203"/>
      <c r="F7553" s="203"/>
    </row>
    <row r="7554" spans="2:6" ht="15.75">
      <c r="B7554" s="188"/>
      <c r="C7554" s="188"/>
      <c r="D7554" s="203"/>
      <c r="E7554" s="203"/>
      <c r="F7554" s="203"/>
    </row>
    <row r="7555" spans="2:6" ht="15.75">
      <c r="B7555" s="188"/>
      <c r="C7555" s="188"/>
      <c r="D7555" s="203"/>
      <c r="E7555" s="203"/>
      <c r="F7555" s="203"/>
    </row>
    <row r="7556" spans="2:6" ht="15.75">
      <c r="B7556" s="188"/>
      <c r="C7556" s="188"/>
      <c r="D7556" s="203"/>
      <c r="E7556" s="203"/>
      <c r="F7556" s="203"/>
    </row>
    <row r="7557" spans="2:6" ht="15.75">
      <c r="B7557" s="188"/>
      <c r="C7557" s="188"/>
      <c r="D7557" s="203"/>
      <c r="E7557" s="203"/>
      <c r="F7557" s="203"/>
    </row>
    <row r="7558" spans="2:6" ht="15.75">
      <c r="B7558" s="188"/>
      <c r="C7558" s="188"/>
      <c r="D7558" s="203"/>
      <c r="E7558" s="203"/>
      <c r="F7558" s="203"/>
    </row>
    <row r="7559" spans="2:6" ht="15.75">
      <c r="B7559" s="188"/>
      <c r="C7559" s="188"/>
      <c r="D7559" s="203"/>
      <c r="E7559" s="203"/>
      <c r="F7559" s="203"/>
    </row>
    <row r="7560" spans="2:6" ht="15.75">
      <c r="B7560" s="188"/>
      <c r="C7560" s="188"/>
      <c r="D7560" s="203"/>
      <c r="E7560" s="203"/>
      <c r="F7560" s="203"/>
    </row>
    <row r="7561" spans="2:6" ht="15.75">
      <c r="B7561" s="188"/>
      <c r="C7561" s="188"/>
      <c r="D7561" s="203"/>
      <c r="E7561" s="203"/>
      <c r="F7561" s="203"/>
    </row>
    <row r="7562" spans="2:6" ht="15.75">
      <c r="B7562" s="188"/>
      <c r="C7562" s="188"/>
      <c r="D7562" s="203"/>
      <c r="E7562" s="203"/>
      <c r="F7562" s="203"/>
    </row>
    <row r="7563" spans="2:6" ht="15.75">
      <c r="B7563" s="188"/>
      <c r="C7563" s="188"/>
      <c r="D7563" s="203"/>
      <c r="E7563" s="203"/>
      <c r="F7563" s="203"/>
    </row>
    <row r="7564" spans="2:6" ht="15.75">
      <c r="B7564" s="188"/>
      <c r="C7564" s="188"/>
      <c r="D7564" s="203"/>
      <c r="E7564" s="203"/>
      <c r="F7564" s="203"/>
    </row>
    <row r="7565" spans="2:6" ht="15.75">
      <c r="B7565" s="188"/>
      <c r="C7565" s="188"/>
      <c r="D7565" s="203"/>
      <c r="E7565" s="203"/>
      <c r="F7565" s="203"/>
    </row>
    <row r="7566" spans="2:6" ht="15.75">
      <c r="B7566" s="188"/>
      <c r="C7566" s="188"/>
      <c r="D7566" s="203"/>
      <c r="E7566" s="203"/>
      <c r="F7566" s="203"/>
    </row>
    <row r="7567" spans="2:6" ht="15.75">
      <c r="B7567" s="188"/>
      <c r="C7567" s="188"/>
      <c r="D7567" s="203"/>
      <c r="E7567" s="203"/>
      <c r="F7567" s="203"/>
    </row>
    <row r="7568" spans="2:6" ht="15.75">
      <c r="B7568" s="188"/>
      <c r="C7568" s="188"/>
      <c r="D7568" s="203"/>
      <c r="E7568" s="203"/>
      <c r="F7568" s="203"/>
    </row>
    <row r="7569" spans="2:6" ht="15.75">
      <c r="B7569" s="188"/>
      <c r="C7569" s="188"/>
      <c r="D7569" s="203"/>
      <c r="E7569" s="203"/>
      <c r="F7569" s="203"/>
    </row>
    <row r="7570" spans="2:6" ht="15.75">
      <c r="B7570" s="188"/>
      <c r="C7570" s="188"/>
      <c r="D7570" s="203"/>
      <c r="E7570" s="203"/>
      <c r="F7570" s="203"/>
    </row>
    <row r="7571" spans="2:6" ht="15.75">
      <c r="B7571" s="188"/>
      <c r="C7571" s="188"/>
      <c r="D7571" s="203"/>
      <c r="E7571" s="203"/>
      <c r="F7571" s="203"/>
    </row>
    <row r="7572" spans="2:6" ht="15.75">
      <c r="B7572" s="188"/>
      <c r="C7572" s="188"/>
      <c r="D7572" s="203"/>
      <c r="E7572" s="203"/>
      <c r="F7572" s="203"/>
    </row>
    <row r="7573" spans="2:6" ht="15.75">
      <c r="B7573" s="188"/>
      <c r="C7573" s="188"/>
      <c r="D7573" s="203"/>
      <c r="E7573" s="203"/>
      <c r="F7573" s="203"/>
    </row>
    <row r="7574" spans="2:6" ht="15.75">
      <c r="B7574" s="188"/>
      <c r="C7574" s="188"/>
      <c r="D7574" s="203"/>
      <c r="E7574" s="203"/>
      <c r="F7574" s="203"/>
    </row>
    <row r="7575" spans="2:6" ht="15.75">
      <c r="B7575" s="188"/>
      <c r="C7575" s="188"/>
      <c r="D7575" s="203"/>
      <c r="E7575" s="203"/>
      <c r="F7575" s="203"/>
    </row>
    <row r="7576" spans="2:6" ht="15.75">
      <c r="B7576" s="188"/>
      <c r="C7576" s="188"/>
      <c r="D7576" s="203"/>
      <c r="E7576" s="203"/>
      <c r="F7576" s="203"/>
    </row>
    <row r="7577" spans="2:6" ht="15.75">
      <c r="B7577" s="188"/>
      <c r="C7577" s="188"/>
      <c r="D7577" s="203"/>
      <c r="E7577" s="203"/>
      <c r="F7577" s="203"/>
    </row>
    <row r="7578" spans="2:6" ht="15.75">
      <c r="B7578" s="188"/>
      <c r="C7578" s="188"/>
      <c r="D7578" s="203"/>
      <c r="E7578" s="203"/>
      <c r="F7578" s="203"/>
    </row>
    <row r="7579" spans="2:6" ht="15.75">
      <c r="B7579" s="188"/>
      <c r="C7579" s="188"/>
      <c r="D7579" s="203"/>
      <c r="E7579" s="203"/>
      <c r="F7579" s="203"/>
    </row>
    <row r="7580" spans="2:6" ht="15.75">
      <c r="B7580" s="188"/>
      <c r="C7580" s="188"/>
      <c r="D7580" s="203"/>
      <c r="E7580" s="203"/>
      <c r="F7580" s="203"/>
    </row>
    <row r="7581" spans="2:6" ht="15.75">
      <c r="B7581" s="188"/>
      <c r="C7581" s="188"/>
      <c r="D7581" s="203"/>
      <c r="E7581" s="203"/>
      <c r="F7581" s="203"/>
    </row>
    <row r="7582" spans="2:6" ht="15.75">
      <c r="B7582" s="188"/>
      <c r="C7582" s="188"/>
      <c r="D7582" s="203"/>
      <c r="E7582" s="203"/>
      <c r="F7582" s="203"/>
    </row>
    <row r="7583" spans="2:6" ht="15.75">
      <c r="B7583" s="188"/>
      <c r="C7583" s="188"/>
      <c r="D7583" s="203"/>
      <c r="E7583" s="203"/>
      <c r="F7583" s="203"/>
    </row>
    <row r="7584" spans="2:6" ht="15.75">
      <c r="B7584" s="188"/>
      <c r="C7584" s="188"/>
      <c r="D7584" s="203"/>
      <c r="E7584" s="203"/>
      <c r="F7584" s="203"/>
    </row>
    <row r="7585" spans="2:6" ht="15.75">
      <c r="B7585" s="188"/>
      <c r="C7585" s="188"/>
      <c r="D7585" s="203"/>
      <c r="E7585" s="203"/>
      <c r="F7585" s="203"/>
    </row>
    <row r="7586" spans="2:6" ht="15.75">
      <c r="B7586" s="188"/>
      <c r="C7586" s="188"/>
      <c r="D7586" s="203"/>
      <c r="E7586" s="203"/>
      <c r="F7586" s="203"/>
    </row>
    <row r="7587" spans="2:6" ht="15.75">
      <c r="B7587" s="188"/>
      <c r="C7587" s="188"/>
      <c r="D7587" s="203"/>
      <c r="E7587" s="203"/>
      <c r="F7587" s="203"/>
    </row>
    <row r="7588" spans="2:6" ht="15.75">
      <c r="B7588" s="188"/>
      <c r="C7588" s="188"/>
      <c r="D7588" s="203"/>
      <c r="E7588" s="203"/>
      <c r="F7588" s="203"/>
    </row>
    <row r="7589" spans="2:6" ht="15.75">
      <c r="B7589" s="188"/>
      <c r="C7589" s="188"/>
      <c r="D7589" s="203"/>
      <c r="E7589" s="203"/>
      <c r="F7589" s="203"/>
    </row>
    <row r="7590" spans="2:6" ht="15.75">
      <c r="B7590" s="188"/>
      <c r="C7590" s="188"/>
      <c r="D7590" s="203"/>
      <c r="E7590" s="203"/>
      <c r="F7590" s="203"/>
    </row>
    <row r="7591" spans="2:6" ht="15.75">
      <c r="B7591" s="188"/>
      <c r="C7591" s="188"/>
      <c r="D7591" s="203"/>
      <c r="E7591" s="203"/>
      <c r="F7591" s="203"/>
    </row>
    <row r="7592" spans="2:6" ht="15.75">
      <c r="B7592" s="188"/>
      <c r="C7592" s="188"/>
      <c r="D7592" s="203"/>
      <c r="E7592" s="203"/>
      <c r="F7592" s="203"/>
    </row>
    <row r="7593" spans="2:6" ht="15.75">
      <c r="B7593" s="188"/>
      <c r="C7593" s="188"/>
      <c r="D7593" s="203"/>
      <c r="E7593" s="203"/>
      <c r="F7593" s="203"/>
    </row>
    <row r="7594" spans="2:6" ht="15.75">
      <c r="B7594" s="188"/>
      <c r="C7594" s="188"/>
      <c r="D7594" s="203"/>
      <c r="E7594" s="203"/>
      <c r="F7594" s="203"/>
    </row>
    <row r="7595" spans="2:6" ht="15.75">
      <c r="B7595" s="188"/>
      <c r="C7595" s="188"/>
      <c r="D7595" s="203"/>
      <c r="E7595" s="203"/>
      <c r="F7595" s="203"/>
    </row>
    <row r="7596" spans="2:6" ht="15.75">
      <c r="B7596" s="188"/>
      <c r="C7596" s="188"/>
      <c r="D7596" s="203"/>
      <c r="E7596" s="203"/>
      <c r="F7596" s="203"/>
    </row>
    <row r="7597" spans="2:6" ht="15.75">
      <c r="B7597" s="188"/>
      <c r="C7597" s="188"/>
      <c r="D7597" s="203"/>
      <c r="E7597" s="203"/>
      <c r="F7597" s="203"/>
    </row>
    <row r="7598" spans="2:6" ht="15.75">
      <c r="B7598" s="188"/>
      <c r="C7598" s="188"/>
      <c r="D7598" s="203"/>
      <c r="E7598" s="203"/>
      <c r="F7598" s="203"/>
    </row>
    <row r="7599" spans="2:6" ht="15.75">
      <c r="B7599" s="188"/>
      <c r="C7599" s="188"/>
      <c r="D7599" s="203"/>
      <c r="E7599" s="203"/>
      <c r="F7599" s="203"/>
    </row>
    <row r="7600" spans="2:6" ht="15.75">
      <c r="B7600" s="188"/>
      <c r="C7600" s="188"/>
      <c r="D7600" s="203"/>
      <c r="E7600" s="203"/>
      <c r="F7600" s="203"/>
    </row>
    <row r="7601" spans="2:6" ht="15.75">
      <c r="B7601" s="188"/>
      <c r="C7601" s="188"/>
      <c r="D7601" s="203"/>
      <c r="E7601" s="203"/>
      <c r="F7601" s="203"/>
    </row>
    <row r="7602" spans="2:6" ht="15.75">
      <c r="B7602" s="188"/>
      <c r="C7602" s="188"/>
      <c r="D7602" s="203"/>
      <c r="E7602" s="203"/>
      <c r="F7602" s="203"/>
    </row>
    <row r="7603" spans="2:6" ht="15.75">
      <c r="B7603" s="188"/>
      <c r="C7603" s="188"/>
      <c r="D7603" s="203"/>
      <c r="E7603" s="203"/>
      <c r="F7603" s="203"/>
    </row>
    <row r="7604" spans="2:6" ht="15.75">
      <c r="B7604" s="188"/>
      <c r="C7604" s="188"/>
      <c r="D7604" s="203"/>
      <c r="E7604" s="203"/>
      <c r="F7604" s="203"/>
    </row>
    <row r="7605" spans="2:6" ht="15.75">
      <c r="B7605" s="188"/>
      <c r="C7605" s="188"/>
      <c r="D7605" s="203"/>
      <c r="E7605" s="203"/>
      <c r="F7605" s="203"/>
    </row>
    <row r="7606" spans="2:6" ht="15.75">
      <c r="B7606" s="188"/>
      <c r="C7606" s="188"/>
      <c r="D7606" s="203"/>
      <c r="E7606" s="203"/>
      <c r="F7606" s="203"/>
    </row>
    <row r="7607" spans="2:6" ht="15.75">
      <c r="B7607" s="188"/>
      <c r="C7607" s="188"/>
      <c r="D7607" s="203"/>
      <c r="E7607" s="203"/>
      <c r="F7607" s="203"/>
    </row>
    <row r="7608" spans="2:6" ht="15.75">
      <c r="B7608" s="188"/>
      <c r="C7608" s="188"/>
      <c r="D7608" s="203"/>
      <c r="E7608" s="203"/>
      <c r="F7608" s="203"/>
    </row>
    <row r="7609" spans="2:6" ht="15.75">
      <c r="B7609" s="188"/>
      <c r="C7609" s="188"/>
      <c r="D7609" s="203"/>
      <c r="E7609" s="203"/>
      <c r="F7609" s="203"/>
    </row>
    <row r="7610" spans="2:6" ht="15.75">
      <c r="B7610" s="188"/>
      <c r="C7610" s="188"/>
      <c r="D7610" s="203"/>
      <c r="E7610" s="203"/>
      <c r="F7610" s="203"/>
    </row>
    <row r="7611" spans="2:6" ht="15.75">
      <c r="B7611" s="188"/>
      <c r="C7611" s="188"/>
      <c r="D7611" s="203"/>
      <c r="E7611" s="203"/>
      <c r="F7611" s="203"/>
    </row>
    <row r="7612" spans="2:6" ht="15.75">
      <c r="B7612" s="188"/>
      <c r="C7612" s="188"/>
      <c r="D7612" s="203"/>
      <c r="E7612" s="203"/>
      <c r="F7612" s="203"/>
    </row>
    <row r="7613" spans="2:6" ht="15.75">
      <c r="B7613" s="188"/>
      <c r="C7613" s="188"/>
      <c r="D7613" s="203"/>
      <c r="E7613" s="203"/>
      <c r="F7613" s="203"/>
    </row>
    <row r="7614" spans="2:6" ht="15.75">
      <c r="B7614" s="188"/>
      <c r="C7614" s="188"/>
      <c r="D7614" s="203"/>
      <c r="E7614" s="203"/>
      <c r="F7614" s="203"/>
    </row>
    <row r="7615" spans="2:6" ht="15.75">
      <c r="B7615" s="188"/>
      <c r="C7615" s="188"/>
      <c r="D7615" s="203"/>
      <c r="E7615" s="203"/>
      <c r="F7615" s="203"/>
    </row>
    <row r="7616" spans="2:6" ht="15.75">
      <c r="B7616" s="188"/>
      <c r="C7616" s="188"/>
      <c r="D7616" s="203"/>
      <c r="E7616" s="203"/>
      <c r="F7616" s="203"/>
    </row>
    <row r="7617" spans="2:6" ht="15.75">
      <c r="B7617" s="188"/>
      <c r="C7617" s="188"/>
      <c r="D7617" s="203"/>
      <c r="E7617" s="203"/>
      <c r="F7617" s="203"/>
    </row>
    <row r="7618" spans="2:6" ht="15.75">
      <c r="B7618" s="188"/>
      <c r="C7618" s="188"/>
      <c r="D7618" s="203"/>
      <c r="E7618" s="203"/>
      <c r="F7618" s="203"/>
    </row>
    <row r="7619" spans="2:6" ht="15.75">
      <c r="B7619" s="188"/>
      <c r="C7619" s="188"/>
      <c r="D7619" s="203"/>
      <c r="E7619" s="203"/>
      <c r="F7619" s="203"/>
    </row>
    <row r="7620" spans="2:6" ht="15.75">
      <c r="B7620" s="188"/>
      <c r="C7620" s="188"/>
      <c r="D7620" s="203"/>
      <c r="E7620" s="203"/>
      <c r="F7620" s="203"/>
    </row>
    <row r="7621" spans="2:6" ht="15.75">
      <c r="B7621" s="188"/>
      <c r="C7621" s="188"/>
      <c r="D7621" s="203"/>
      <c r="E7621" s="203"/>
      <c r="F7621" s="203"/>
    </row>
    <row r="7622" spans="2:6" ht="15.75">
      <c r="B7622" s="188"/>
      <c r="C7622" s="188"/>
      <c r="D7622" s="203"/>
      <c r="E7622" s="203"/>
      <c r="F7622" s="203"/>
    </row>
    <row r="7623" spans="2:6" ht="15.75">
      <c r="B7623" s="188"/>
      <c r="C7623" s="188"/>
      <c r="D7623" s="203"/>
      <c r="E7623" s="203"/>
      <c r="F7623" s="203"/>
    </row>
    <row r="7624" spans="2:6" ht="15.75">
      <c r="B7624" s="188"/>
      <c r="C7624" s="188"/>
      <c r="D7624" s="203"/>
      <c r="E7624" s="203"/>
      <c r="F7624" s="203"/>
    </row>
    <row r="7625" spans="2:6" ht="15.75">
      <c r="B7625" s="188"/>
      <c r="C7625" s="188"/>
      <c r="D7625" s="203"/>
      <c r="E7625" s="203"/>
      <c r="F7625" s="203"/>
    </row>
    <row r="7626" spans="2:6" ht="15.75">
      <c r="B7626" s="188"/>
      <c r="C7626" s="188"/>
      <c r="D7626" s="203"/>
      <c r="E7626" s="203"/>
      <c r="F7626" s="203"/>
    </row>
    <row r="7627" spans="2:6" ht="15.75">
      <c r="B7627" s="188"/>
      <c r="C7627" s="188"/>
      <c r="D7627" s="203"/>
      <c r="E7627" s="203"/>
      <c r="F7627" s="203"/>
    </row>
    <row r="7628" spans="2:6" ht="15.75">
      <c r="B7628" s="188"/>
      <c r="C7628" s="188"/>
      <c r="D7628" s="203"/>
      <c r="E7628" s="203"/>
      <c r="F7628" s="203"/>
    </row>
    <row r="7629" spans="2:6" ht="15.75">
      <c r="B7629" s="188"/>
      <c r="C7629" s="188"/>
      <c r="D7629" s="203"/>
      <c r="E7629" s="203"/>
      <c r="F7629" s="203"/>
    </row>
    <row r="7630" spans="2:6" ht="15.75">
      <c r="B7630" s="188"/>
      <c r="C7630" s="188"/>
      <c r="D7630" s="203"/>
      <c r="E7630" s="203"/>
      <c r="F7630" s="203"/>
    </row>
    <row r="7631" spans="2:6" ht="15.75">
      <c r="B7631" s="188"/>
      <c r="C7631" s="188"/>
      <c r="D7631" s="203"/>
      <c r="E7631" s="203"/>
      <c r="F7631" s="203"/>
    </row>
    <row r="7632" spans="2:6" ht="15.75">
      <c r="B7632" s="188"/>
      <c r="C7632" s="188"/>
      <c r="D7632" s="203"/>
      <c r="E7632" s="203"/>
      <c r="F7632" s="203"/>
    </row>
    <row r="7633" spans="2:6" ht="15.75">
      <c r="B7633" s="188"/>
      <c r="C7633" s="188"/>
      <c r="D7633" s="203"/>
      <c r="E7633" s="203"/>
      <c r="F7633" s="203"/>
    </row>
    <row r="7634" spans="2:6" ht="15.75">
      <c r="B7634" s="188"/>
      <c r="C7634" s="188"/>
      <c r="D7634" s="203"/>
      <c r="E7634" s="203"/>
      <c r="F7634" s="203"/>
    </row>
    <row r="7635" spans="2:6" ht="15.75">
      <c r="B7635" s="188"/>
      <c r="C7635" s="188"/>
      <c r="D7635" s="203"/>
      <c r="E7635" s="203"/>
      <c r="F7635" s="203"/>
    </row>
    <row r="7636" spans="2:6" ht="15.75">
      <c r="B7636" s="188"/>
      <c r="C7636" s="188"/>
      <c r="D7636" s="203"/>
      <c r="E7636" s="203"/>
      <c r="F7636" s="203"/>
    </row>
    <row r="7637" spans="2:6" ht="15.75">
      <c r="B7637" s="188"/>
      <c r="C7637" s="188"/>
      <c r="D7637" s="203"/>
      <c r="E7637" s="203"/>
      <c r="F7637" s="203"/>
    </row>
    <row r="7638" spans="2:6" ht="15.75">
      <c r="B7638" s="188"/>
      <c r="C7638" s="188"/>
      <c r="D7638" s="203"/>
      <c r="E7638" s="203"/>
      <c r="F7638" s="203"/>
    </row>
    <row r="7639" spans="2:6" ht="15.75">
      <c r="B7639" s="188"/>
      <c r="C7639" s="188"/>
      <c r="D7639" s="203"/>
      <c r="E7639" s="203"/>
      <c r="F7639" s="203"/>
    </row>
    <row r="7640" spans="2:6" ht="15.75">
      <c r="B7640" s="188"/>
      <c r="C7640" s="188"/>
      <c r="D7640" s="203"/>
      <c r="E7640" s="203"/>
      <c r="F7640" s="203"/>
    </row>
    <row r="7641" spans="2:6" ht="15.75">
      <c r="B7641" s="188"/>
      <c r="C7641" s="188"/>
      <c r="D7641" s="203"/>
      <c r="E7641" s="203"/>
      <c r="F7641" s="203"/>
    </row>
    <row r="7642" spans="2:6" ht="15.75">
      <c r="B7642" s="188"/>
      <c r="C7642" s="188"/>
      <c r="D7642" s="203"/>
      <c r="E7642" s="203"/>
      <c r="F7642" s="203"/>
    </row>
    <row r="7643" spans="2:6" ht="15.75">
      <c r="B7643" s="188"/>
      <c r="C7643" s="188"/>
      <c r="D7643" s="203"/>
      <c r="E7643" s="203"/>
      <c r="F7643" s="203"/>
    </row>
    <row r="7644" spans="2:6" ht="15.75">
      <c r="B7644" s="188"/>
      <c r="C7644" s="188"/>
      <c r="D7644" s="203"/>
      <c r="E7644" s="203"/>
      <c r="F7644" s="203"/>
    </row>
    <row r="7645" spans="2:6" ht="15.75">
      <c r="B7645" s="188"/>
      <c r="C7645" s="188"/>
      <c r="D7645" s="203"/>
      <c r="E7645" s="203"/>
      <c r="F7645" s="203"/>
    </row>
    <row r="7646" spans="2:6" ht="15.75">
      <c r="B7646" s="188"/>
      <c r="C7646" s="188"/>
      <c r="D7646" s="203"/>
      <c r="E7646" s="203"/>
      <c r="F7646" s="203"/>
    </row>
    <row r="7647" spans="2:6" ht="15.75">
      <c r="B7647" s="188"/>
      <c r="C7647" s="188"/>
      <c r="D7647" s="203"/>
      <c r="E7647" s="203"/>
      <c r="F7647" s="203"/>
    </row>
    <row r="7648" spans="2:6" ht="15.75">
      <c r="B7648" s="188"/>
      <c r="C7648" s="188"/>
      <c r="D7648" s="203"/>
      <c r="E7648" s="203"/>
      <c r="F7648" s="203"/>
    </row>
    <row r="7649" spans="2:6" ht="15.75">
      <c r="B7649" s="188"/>
      <c r="C7649" s="188"/>
      <c r="D7649" s="203"/>
      <c r="E7649" s="203"/>
      <c r="F7649" s="203"/>
    </row>
    <row r="7650" spans="2:6" ht="15.75">
      <c r="B7650" s="188"/>
      <c r="C7650" s="188"/>
      <c r="D7650" s="203"/>
      <c r="E7650" s="203"/>
      <c r="F7650" s="203"/>
    </row>
    <row r="7651" spans="2:6" ht="15.75">
      <c r="B7651" s="188"/>
      <c r="C7651" s="188"/>
      <c r="D7651" s="203"/>
      <c r="E7651" s="203"/>
      <c r="F7651" s="203"/>
    </row>
    <row r="7652" spans="2:6" ht="15.75">
      <c r="B7652" s="188"/>
      <c r="C7652" s="188"/>
      <c r="D7652" s="203"/>
      <c r="E7652" s="203"/>
      <c r="F7652" s="203"/>
    </row>
    <row r="7653" spans="2:6" ht="15.75">
      <c r="B7653" s="188"/>
      <c r="C7653" s="188"/>
      <c r="D7653" s="203"/>
      <c r="E7653" s="203"/>
      <c r="F7653" s="203"/>
    </row>
    <row r="7654" spans="2:6" ht="15.75">
      <c r="B7654" s="188"/>
      <c r="C7654" s="188"/>
      <c r="D7654" s="203"/>
      <c r="E7654" s="203"/>
      <c r="F7654" s="203"/>
    </row>
    <row r="7655" spans="2:6" ht="15.75">
      <c r="B7655" s="188"/>
      <c r="C7655" s="188"/>
      <c r="D7655" s="203"/>
      <c r="E7655" s="203"/>
      <c r="F7655" s="203"/>
    </row>
    <row r="7656" spans="2:6" ht="15.75">
      <c r="B7656" s="188"/>
      <c r="C7656" s="188"/>
      <c r="D7656" s="203"/>
      <c r="E7656" s="203"/>
      <c r="F7656" s="203"/>
    </row>
    <row r="7657" spans="2:6" ht="15.75">
      <c r="B7657" s="188"/>
      <c r="C7657" s="188"/>
      <c r="D7657" s="203"/>
      <c r="E7657" s="203"/>
      <c r="F7657" s="203"/>
    </row>
    <row r="7658" spans="2:6" ht="15.75">
      <c r="B7658" s="188"/>
      <c r="C7658" s="188"/>
      <c r="D7658" s="203"/>
      <c r="E7658" s="203"/>
      <c r="F7658" s="203"/>
    </row>
    <row r="7659" spans="2:6" ht="15.75">
      <c r="B7659" s="188"/>
      <c r="C7659" s="188"/>
      <c r="D7659" s="203"/>
      <c r="E7659" s="203"/>
      <c r="F7659" s="203"/>
    </row>
    <row r="7660" spans="2:6" ht="15.75">
      <c r="B7660" s="188"/>
      <c r="C7660" s="188"/>
      <c r="D7660" s="203"/>
      <c r="E7660" s="203"/>
      <c r="F7660" s="203"/>
    </row>
    <row r="7661" spans="2:6" ht="15.75">
      <c r="B7661" s="188"/>
      <c r="C7661" s="188"/>
      <c r="D7661" s="203"/>
      <c r="E7661" s="203"/>
      <c r="F7661" s="203"/>
    </row>
    <row r="7662" spans="2:6" ht="15.75">
      <c r="B7662" s="188"/>
      <c r="C7662" s="188"/>
      <c r="D7662" s="203"/>
      <c r="E7662" s="203"/>
      <c r="F7662" s="203"/>
    </row>
    <row r="7663" spans="2:6" ht="15.75">
      <c r="B7663" s="188"/>
      <c r="C7663" s="188"/>
      <c r="D7663" s="203"/>
      <c r="E7663" s="203"/>
      <c r="F7663" s="203"/>
    </row>
    <row r="7664" spans="2:6" ht="15.75">
      <c r="B7664" s="188"/>
      <c r="C7664" s="188"/>
      <c r="D7664" s="203"/>
      <c r="E7664" s="203"/>
      <c r="F7664" s="203"/>
    </row>
    <row r="7665" spans="2:6" ht="15.75">
      <c r="B7665" s="188"/>
      <c r="C7665" s="188"/>
      <c r="D7665" s="203"/>
      <c r="E7665" s="203"/>
      <c r="F7665" s="203"/>
    </row>
    <row r="7666" spans="2:6" ht="15.75">
      <c r="B7666" s="188"/>
      <c r="C7666" s="188"/>
      <c r="D7666" s="203"/>
      <c r="E7666" s="203"/>
      <c r="F7666" s="203"/>
    </row>
    <row r="7667" spans="2:6" ht="15.75">
      <c r="B7667" s="188"/>
      <c r="C7667" s="188"/>
      <c r="D7667" s="203"/>
      <c r="E7667" s="203"/>
      <c r="F7667" s="203"/>
    </row>
    <row r="7668" spans="2:6" ht="15.75">
      <c r="B7668" s="188"/>
      <c r="C7668" s="188"/>
      <c r="D7668" s="203"/>
      <c r="E7668" s="203"/>
      <c r="F7668" s="203"/>
    </row>
    <row r="7669" spans="2:6" ht="15.75">
      <c r="B7669" s="188"/>
      <c r="C7669" s="188"/>
      <c r="D7669" s="203"/>
      <c r="E7669" s="203"/>
      <c r="F7669" s="203"/>
    </row>
    <row r="7670" spans="2:6" ht="15.75">
      <c r="B7670" s="188"/>
      <c r="C7670" s="188"/>
      <c r="D7670" s="203"/>
      <c r="E7670" s="203"/>
      <c r="F7670" s="203"/>
    </row>
    <row r="7671" spans="2:6" ht="15.75">
      <c r="B7671" s="188"/>
      <c r="C7671" s="188"/>
      <c r="D7671" s="203"/>
      <c r="E7671" s="203"/>
      <c r="F7671" s="203"/>
    </row>
    <row r="7672" spans="2:6" ht="15.75">
      <c r="B7672" s="188"/>
      <c r="C7672" s="188"/>
      <c r="D7672" s="203"/>
      <c r="E7672" s="203"/>
      <c r="F7672" s="203"/>
    </row>
    <row r="7673" spans="2:6" ht="15.75">
      <c r="B7673" s="188"/>
      <c r="C7673" s="188"/>
      <c r="D7673" s="203"/>
      <c r="E7673" s="203"/>
      <c r="F7673" s="203"/>
    </row>
    <row r="7674" spans="2:6" ht="15.75">
      <c r="B7674" s="188"/>
      <c r="C7674" s="188"/>
      <c r="D7674" s="203"/>
      <c r="E7674" s="203"/>
      <c r="F7674" s="203"/>
    </row>
    <row r="7675" spans="2:6" ht="15.75">
      <c r="B7675" s="188"/>
      <c r="C7675" s="188"/>
      <c r="D7675" s="203"/>
      <c r="E7675" s="203"/>
      <c r="F7675" s="203"/>
    </row>
    <row r="7676" spans="2:6" ht="15.75">
      <c r="B7676" s="188"/>
      <c r="C7676" s="188"/>
      <c r="D7676" s="203"/>
      <c r="E7676" s="203"/>
      <c r="F7676" s="203"/>
    </row>
    <row r="7677" spans="2:6" ht="15.75">
      <c r="B7677" s="188"/>
      <c r="C7677" s="188"/>
      <c r="D7677" s="203"/>
      <c r="E7677" s="203"/>
      <c r="F7677" s="203"/>
    </row>
    <row r="7678" spans="2:6" ht="15.75">
      <c r="B7678" s="188"/>
      <c r="C7678" s="188"/>
      <c r="D7678" s="203"/>
      <c r="E7678" s="203"/>
      <c r="F7678" s="203"/>
    </row>
    <row r="7679" spans="2:6" ht="15.75">
      <c r="B7679" s="188"/>
      <c r="C7679" s="188"/>
      <c r="D7679" s="203"/>
      <c r="E7679" s="203"/>
      <c r="F7679" s="203"/>
    </row>
    <row r="7680" spans="2:6" ht="15.75">
      <c r="B7680" s="188"/>
      <c r="C7680" s="188"/>
      <c r="D7680" s="203"/>
      <c r="E7680" s="203"/>
      <c r="F7680" s="203"/>
    </row>
    <row r="7681" spans="2:6" ht="15.75">
      <c r="B7681" s="188"/>
      <c r="C7681" s="188"/>
      <c r="D7681" s="203"/>
      <c r="E7681" s="203"/>
      <c r="F7681" s="203"/>
    </row>
    <row r="7682" spans="2:6" ht="15.75">
      <c r="B7682" s="188"/>
      <c r="C7682" s="188"/>
      <c r="D7682" s="203"/>
      <c r="E7682" s="203"/>
      <c r="F7682" s="203"/>
    </row>
    <row r="7683" spans="2:6" ht="15.75">
      <c r="B7683" s="188"/>
      <c r="C7683" s="188"/>
      <c r="D7683" s="203"/>
      <c r="E7683" s="203"/>
      <c r="F7683" s="203"/>
    </row>
    <row r="7684" spans="2:6" ht="15.75">
      <c r="B7684" s="188"/>
      <c r="C7684" s="188"/>
      <c r="D7684" s="203"/>
      <c r="E7684" s="203"/>
      <c r="F7684" s="203"/>
    </row>
    <row r="7685" spans="2:6" ht="15.75">
      <c r="B7685" s="188"/>
      <c r="C7685" s="188"/>
      <c r="D7685" s="203"/>
      <c r="E7685" s="203"/>
      <c r="F7685" s="203"/>
    </row>
    <row r="7686" spans="2:6" ht="15.75">
      <c r="B7686" s="188"/>
      <c r="C7686" s="188"/>
      <c r="D7686" s="203"/>
      <c r="E7686" s="203"/>
      <c r="F7686" s="203"/>
    </row>
    <row r="7687" spans="2:6" ht="15.75">
      <c r="B7687" s="188"/>
      <c r="C7687" s="188"/>
      <c r="D7687" s="203"/>
      <c r="E7687" s="203"/>
      <c r="F7687" s="203"/>
    </row>
    <row r="7688" spans="2:6" ht="15.75">
      <c r="B7688" s="188"/>
      <c r="C7688" s="188"/>
      <c r="D7688" s="203"/>
      <c r="E7688" s="203"/>
      <c r="F7688" s="203"/>
    </row>
    <row r="7689" spans="2:6" ht="15.75">
      <c r="B7689" s="188"/>
      <c r="C7689" s="188"/>
      <c r="D7689" s="203"/>
      <c r="E7689" s="203"/>
      <c r="F7689" s="203"/>
    </row>
    <row r="7690" spans="2:6" ht="15.75">
      <c r="B7690" s="188"/>
      <c r="C7690" s="188"/>
      <c r="D7690" s="203"/>
      <c r="E7690" s="203"/>
      <c r="F7690" s="203"/>
    </row>
    <row r="7691" spans="2:6" ht="15.75">
      <c r="B7691" s="188"/>
      <c r="C7691" s="188"/>
      <c r="D7691" s="203"/>
      <c r="E7691" s="203"/>
      <c r="F7691" s="203"/>
    </row>
    <row r="7692" spans="2:6" ht="15.75">
      <c r="B7692" s="188"/>
      <c r="C7692" s="188"/>
      <c r="D7692" s="203"/>
      <c r="E7692" s="203"/>
      <c r="F7692" s="203"/>
    </row>
    <row r="7693" spans="2:6" ht="15.75">
      <c r="B7693" s="188"/>
      <c r="C7693" s="188"/>
      <c r="D7693" s="203"/>
      <c r="E7693" s="203"/>
      <c r="F7693" s="203"/>
    </row>
    <row r="7694" spans="2:6" ht="15.75">
      <c r="B7694" s="188"/>
      <c r="C7694" s="188"/>
      <c r="D7694" s="203"/>
      <c r="E7694" s="203"/>
      <c r="F7694" s="203"/>
    </row>
    <row r="7695" spans="2:6" ht="15.75">
      <c r="B7695" s="188"/>
      <c r="C7695" s="188"/>
      <c r="D7695" s="203"/>
      <c r="E7695" s="203"/>
      <c r="F7695" s="203"/>
    </row>
    <row r="7696" spans="2:6" ht="15.75">
      <c r="B7696" s="188"/>
      <c r="C7696" s="188"/>
      <c r="D7696" s="203"/>
      <c r="E7696" s="203"/>
      <c r="F7696" s="203"/>
    </row>
    <row r="7697" spans="2:6" ht="15.75">
      <c r="B7697" s="188"/>
      <c r="C7697" s="188"/>
      <c r="D7697" s="203"/>
      <c r="E7697" s="203"/>
      <c r="F7697" s="203"/>
    </row>
    <row r="7698" spans="2:6" ht="15.75">
      <c r="B7698" s="188"/>
      <c r="C7698" s="188"/>
      <c r="D7698" s="203"/>
      <c r="E7698" s="203"/>
      <c r="F7698" s="203"/>
    </row>
    <row r="7699" spans="2:6" ht="15.75">
      <c r="B7699" s="188"/>
      <c r="C7699" s="188"/>
      <c r="D7699" s="203"/>
      <c r="E7699" s="203"/>
      <c r="F7699" s="203"/>
    </row>
    <row r="7700" spans="2:6" ht="15.75">
      <c r="B7700" s="188"/>
      <c r="C7700" s="188"/>
      <c r="D7700" s="203"/>
      <c r="E7700" s="203"/>
      <c r="F7700" s="203"/>
    </row>
    <row r="7701" spans="2:6" ht="15.75">
      <c r="B7701" s="188"/>
      <c r="C7701" s="188"/>
      <c r="D7701" s="203"/>
      <c r="E7701" s="203"/>
      <c r="F7701" s="203"/>
    </row>
    <row r="7702" spans="2:6" ht="15.75">
      <c r="B7702" s="188"/>
      <c r="C7702" s="188"/>
      <c r="D7702" s="203"/>
      <c r="E7702" s="203"/>
      <c r="F7702" s="203"/>
    </row>
    <row r="7703" spans="2:6" ht="15.75">
      <c r="B7703" s="188"/>
      <c r="C7703" s="188"/>
      <c r="D7703" s="203"/>
      <c r="E7703" s="203"/>
      <c r="F7703" s="203"/>
    </row>
    <row r="7704" spans="2:6" ht="15.75">
      <c r="B7704" s="188"/>
      <c r="C7704" s="188"/>
      <c r="D7704" s="203"/>
      <c r="E7704" s="203"/>
      <c r="F7704" s="203"/>
    </row>
    <row r="7705" spans="2:6" ht="15.75">
      <c r="B7705" s="188"/>
      <c r="C7705" s="188"/>
      <c r="D7705" s="203"/>
      <c r="E7705" s="203"/>
      <c r="F7705" s="203"/>
    </row>
    <row r="7706" spans="2:6" ht="15.75">
      <c r="B7706" s="188"/>
      <c r="C7706" s="188"/>
      <c r="D7706" s="203"/>
      <c r="E7706" s="203"/>
      <c r="F7706" s="203"/>
    </row>
    <row r="7707" spans="2:6" ht="15.75">
      <c r="B7707" s="188"/>
      <c r="C7707" s="188"/>
      <c r="D7707" s="203"/>
      <c r="E7707" s="203"/>
      <c r="F7707" s="203"/>
    </row>
    <row r="7708" spans="2:6" ht="15.75">
      <c r="B7708" s="188"/>
      <c r="C7708" s="188"/>
      <c r="D7708" s="203"/>
      <c r="E7708" s="203"/>
      <c r="F7708" s="203"/>
    </row>
    <row r="7709" spans="2:6" ht="15.75">
      <c r="B7709" s="188"/>
      <c r="C7709" s="188"/>
      <c r="D7709" s="203"/>
      <c r="E7709" s="203"/>
      <c r="F7709" s="203"/>
    </row>
    <row r="7710" spans="2:6" ht="15.75">
      <c r="B7710" s="188"/>
      <c r="C7710" s="188"/>
      <c r="D7710" s="203"/>
      <c r="E7710" s="203"/>
      <c r="F7710" s="203"/>
    </row>
    <row r="7711" spans="2:6" ht="15.75">
      <c r="B7711" s="188"/>
      <c r="C7711" s="188"/>
      <c r="D7711" s="203"/>
      <c r="E7711" s="203"/>
      <c r="F7711" s="203"/>
    </row>
    <row r="7712" spans="2:6" ht="15.75">
      <c r="B7712" s="188"/>
      <c r="C7712" s="188"/>
      <c r="D7712" s="203"/>
      <c r="E7712" s="203"/>
      <c r="F7712" s="203"/>
    </row>
    <row r="7713" spans="2:6" ht="15.75">
      <c r="B7713" s="188"/>
      <c r="C7713" s="188"/>
      <c r="D7713" s="203"/>
      <c r="E7713" s="203"/>
      <c r="F7713" s="203"/>
    </row>
    <row r="7714" spans="2:6" ht="15.75">
      <c r="B7714" s="188"/>
      <c r="C7714" s="188"/>
      <c r="D7714" s="203"/>
      <c r="E7714" s="203"/>
      <c r="F7714" s="203"/>
    </row>
    <row r="7715" spans="2:6" ht="15.75">
      <c r="B7715" s="188"/>
      <c r="C7715" s="188"/>
      <c r="D7715" s="203"/>
      <c r="E7715" s="203"/>
      <c r="F7715" s="203"/>
    </row>
    <row r="7716" spans="2:6" ht="15.75">
      <c r="B7716" s="188"/>
      <c r="C7716" s="188"/>
      <c r="D7716" s="203"/>
      <c r="E7716" s="203"/>
      <c r="F7716" s="203"/>
    </row>
    <row r="7717" spans="2:6" ht="15.75">
      <c r="B7717" s="188"/>
      <c r="C7717" s="188"/>
      <c r="D7717" s="203"/>
      <c r="E7717" s="203"/>
      <c r="F7717" s="203"/>
    </row>
    <row r="7718" spans="2:6" ht="15.75">
      <c r="B7718" s="188"/>
      <c r="C7718" s="188"/>
      <c r="D7718" s="203"/>
      <c r="E7718" s="203"/>
      <c r="F7718" s="203"/>
    </row>
    <row r="7719" spans="2:6" ht="15.75">
      <c r="B7719" s="188"/>
      <c r="C7719" s="188"/>
      <c r="D7719" s="203"/>
      <c r="E7719" s="203"/>
      <c r="F7719" s="203"/>
    </row>
    <row r="7720" spans="2:6" ht="15.75">
      <c r="B7720" s="188"/>
      <c r="C7720" s="188"/>
      <c r="D7720" s="203"/>
      <c r="E7720" s="203"/>
      <c r="F7720" s="203"/>
    </row>
    <row r="7721" spans="2:6" ht="15.75">
      <c r="B7721" s="188"/>
      <c r="C7721" s="188"/>
      <c r="D7721" s="203"/>
      <c r="E7721" s="203"/>
      <c r="F7721" s="203"/>
    </row>
    <row r="7722" spans="2:6" ht="15.75">
      <c r="B7722" s="188"/>
      <c r="C7722" s="188"/>
      <c r="D7722" s="203"/>
      <c r="E7722" s="203"/>
      <c r="F7722" s="203"/>
    </row>
    <row r="7723" spans="2:6" ht="15.75">
      <c r="B7723" s="188"/>
      <c r="C7723" s="188"/>
      <c r="D7723" s="203"/>
      <c r="E7723" s="203"/>
      <c r="F7723" s="203"/>
    </row>
    <row r="7724" spans="2:6" ht="15.75">
      <c r="B7724" s="188"/>
      <c r="C7724" s="188"/>
      <c r="D7724" s="203"/>
      <c r="E7724" s="203"/>
      <c r="F7724" s="203"/>
    </row>
    <row r="7725" spans="2:6" ht="15.75">
      <c r="B7725" s="188"/>
      <c r="C7725" s="188"/>
      <c r="D7725" s="203"/>
      <c r="E7725" s="203"/>
      <c r="F7725" s="203"/>
    </row>
    <row r="7726" spans="2:6" ht="15.75">
      <c r="B7726" s="188"/>
      <c r="C7726" s="188"/>
      <c r="D7726" s="203"/>
      <c r="E7726" s="203"/>
      <c r="F7726" s="203"/>
    </row>
    <row r="7727" spans="2:6" ht="15.75">
      <c r="B7727" s="188"/>
      <c r="C7727" s="188"/>
      <c r="D7727" s="203"/>
      <c r="E7727" s="203"/>
      <c r="F7727" s="203"/>
    </row>
    <row r="7728" spans="2:6" ht="15.75">
      <c r="B7728" s="188"/>
      <c r="C7728" s="188"/>
      <c r="D7728" s="203"/>
      <c r="E7728" s="203"/>
      <c r="F7728" s="203"/>
    </row>
    <row r="7729" spans="2:6" ht="15.75">
      <c r="B7729" s="188"/>
      <c r="C7729" s="188"/>
      <c r="D7729" s="203"/>
      <c r="E7729" s="203"/>
      <c r="F7729" s="203"/>
    </row>
    <row r="7730" spans="2:6" ht="15.75">
      <c r="B7730" s="188"/>
      <c r="C7730" s="188"/>
      <c r="D7730" s="203"/>
      <c r="E7730" s="203"/>
      <c r="F7730" s="203"/>
    </row>
    <row r="7731" spans="2:6" ht="15.75">
      <c r="B7731" s="188"/>
      <c r="C7731" s="188"/>
      <c r="D7731" s="203"/>
      <c r="E7731" s="203"/>
      <c r="F7731" s="203"/>
    </row>
    <row r="7732" spans="2:6" ht="15.75">
      <c r="B7732" s="188"/>
      <c r="C7732" s="188"/>
      <c r="D7732" s="203"/>
      <c r="E7732" s="203"/>
      <c r="F7732" s="203"/>
    </row>
    <row r="7733" spans="2:6" ht="15.75">
      <c r="B7733" s="188"/>
      <c r="C7733" s="188"/>
      <c r="D7733" s="203"/>
      <c r="E7733" s="203"/>
      <c r="F7733" s="203"/>
    </row>
    <row r="7734" spans="2:6" ht="15.75">
      <c r="B7734" s="188"/>
      <c r="C7734" s="188"/>
      <c r="D7734" s="203"/>
      <c r="E7734" s="203"/>
      <c r="F7734" s="203"/>
    </row>
    <row r="7735" spans="2:6" ht="15.75">
      <c r="B7735" s="188"/>
      <c r="C7735" s="188"/>
      <c r="D7735" s="203"/>
      <c r="E7735" s="203"/>
      <c r="F7735" s="203"/>
    </row>
    <row r="7736" spans="2:6" ht="15.75">
      <c r="B7736" s="188"/>
      <c r="C7736" s="188"/>
      <c r="D7736" s="203"/>
      <c r="E7736" s="203"/>
      <c r="F7736" s="203"/>
    </row>
    <row r="7737" spans="2:6" ht="15.75">
      <c r="B7737" s="188"/>
      <c r="C7737" s="188"/>
      <c r="D7737" s="203"/>
      <c r="E7737" s="203"/>
      <c r="F7737" s="203"/>
    </row>
    <row r="7738" spans="2:6" ht="15.75">
      <c r="B7738" s="188"/>
      <c r="C7738" s="188"/>
      <c r="D7738" s="203"/>
      <c r="E7738" s="203"/>
      <c r="F7738" s="203"/>
    </row>
    <row r="7739" spans="2:6" ht="15.75">
      <c r="B7739" s="188"/>
      <c r="C7739" s="188"/>
      <c r="D7739" s="203"/>
      <c r="E7739" s="203"/>
      <c r="F7739" s="203"/>
    </row>
    <row r="7740" spans="2:6" ht="15.75">
      <c r="B7740" s="188"/>
      <c r="C7740" s="188"/>
      <c r="D7740" s="203"/>
      <c r="E7740" s="203"/>
      <c r="F7740" s="203"/>
    </row>
    <row r="7741" spans="2:6" ht="15.75">
      <c r="B7741" s="188"/>
      <c r="C7741" s="188"/>
      <c r="D7741" s="203"/>
      <c r="E7741" s="203"/>
      <c r="F7741" s="203"/>
    </row>
    <row r="7742" spans="2:6" ht="15.75">
      <c r="B7742" s="188"/>
      <c r="C7742" s="188"/>
      <c r="D7742" s="203"/>
      <c r="E7742" s="203"/>
      <c r="F7742" s="203"/>
    </row>
    <row r="7743" spans="2:6" ht="15.75">
      <c r="B7743" s="188"/>
      <c r="C7743" s="188"/>
      <c r="D7743" s="203"/>
      <c r="E7743" s="203"/>
      <c r="F7743" s="203"/>
    </row>
    <row r="7744" spans="2:6" ht="15.75">
      <c r="B7744" s="188"/>
      <c r="C7744" s="188"/>
      <c r="D7744" s="203"/>
      <c r="E7744" s="203"/>
      <c r="F7744" s="203"/>
    </row>
    <row r="7745" spans="2:6" ht="15.75">
      <c r="B7745" s="188"/>
      <c r="C7745" s="188"/>
      <c r="D7745" s="203"/>
      <c r="E7745" s="203"/>
      <c r="F7745" s="203"/>
    </row>
    <row r="7746" spans="2:6" ht="15.75">
      <c r="B7746" s="188"/>
      <c r="C7746" s="188"/>
      <c r="D7746" s="203"/>
      <c r="E7746" s="203"/>
      <c r="F7746" s="203"/>
    </row>
    <row r="7747" spans="2:6" ht="15.75">
      <c r="B7747" s="188"/>
      <c r="C7747" s="188"/>
      <c r="D7747" s="203"/>
      <c r="E7747" s="203"/>
      <c r="F7747" s="203"/>
    </row>
    <row r="7748" spans="2:6" ht="15.75">
      <c r="B7748" s="188"/>
      <c r="C7748" s="188"/>
      <c r="D7748" s="203"/>
      <c r="E7748" s="203"/>
      <c r="F7748" s="203"/>
    </row>
    <row r="7749" spans="2:6" ht="15.75">
      <c r="B7749" s="188"/>
      <c r="C7749" s="188"/>
      <c r="D7749" s="203"/>
      <c r="E7749" s="203"/>
      <c r="F7749" s="203"/>
    </row>
    <row r="7750" spans="2:6" ht="15.75">
      <c r="B7750" s="188"/>
      <c r="C7750" s="188"/>
      <c r="D7750" s="203"/>
      <c r="E7750" s="203"/>
      <c r="F7750" s="203"/>
    </row>
    <row r="7751" spans="2:6" ht="15.75">
      <c r="B7751" s="188"/>
      <c r="C7751" s="188"/>
      <c r="D7751" s="203"/>
      <c r="E7751" s="203"/>
      <c r="F7751" s="203"/>
    </row>
    <row r="7752" spans="2:6" ht="15.75">
      <c r="B7752" s="188"/>
      <c r="C7752" s="188"/>
      <c r="D7752" s="203"/>
      <c r="E7752" s="203"/>
      <c r="F7752" s="203"/>
    </row>
    <row r="7753" spans="2:6" ht="15.75">
      <c r="B7753" s="188"/>
      <c r="C7753" s="188"/>
      <c r="D7753" s="203"/>
      <c r="E7753" s="203"/>
      <c r="F7753" s="203"/>
    </row>
    <row r="7754" spans="2:6" ht="15.75">
      <c r="B7754" s="188"/>
      <c r="C7754" s="188"/>
      <c r="D7754" s="203"/>
      <c r="E7754" s="203"/>
      <c r="F7754" s="203"/>
    </row>
    <row r="7755" spans="2:6" ht="15.75">
      <c r="B7755" s="188"/>
      <c r="C7755" s="188"/>
      <c r="D7755" s="203"/>
      <c r="E7755" s="203"/>
      <c r="F7755" s="203"/>
    </row>
    <row r="7756" spans="2:6" ht="15.75">
      <c r="B7756" s="188"/>
      <c r="C7756" s="188"/>
      <c r="D7756" s="203"/>
      <c r="E7756" s="203"/>
      <c r="F7756" s="203"/>
    </row>
    <row r="7757" spans="2:6" ht="15.75">
      <c r="B7757" s="188"/>
      <c r="C7757" s="188"/>
      <c r="D7757" s="203"/>
      <c r="E7757" s="203"/>
      <c r="F7757" s="203"/>
    </row>
    <row r="7758" spans="2:6" ht="15.75">
      <c r="B7758" s="188"/>
      <c r="C7758" s="188"/>
      <c r="D7758" s="203"/>
      <c r="E7758" s="203"/>
      <c r="F7758" s="203"/>
    </row>
    <row r="7759" spans="2:6" ht="15.75">
      <c r="B7759" s="188"/>
      <c r="C7759" s="188"/>
      <c r="D7759" s="203"/>
      <c r="E7759" s="203"/>
      <c r="F7759" s="203"/>
    </row>
    <row r="7760" spans="2:6" ht="15.75">
      <c r="B7760" s="188"/>
      <c r="C7760" s="188"/>
      <c r="D7760" s="203"/>
      <c r="E7760" s="203"/>
      <c r="F7760" s="203"/>
    </row>
    <row r="7761" spans="2:6" ht="15.75">
      <c r="B7761" s="188"/>
      <c r="C7761" s="188"/>
      <c r="D7761" s="203"/>
      <c r="E7761" s="203"/>
      <c r="F7761" s="203"/>
    </row>
    <row r="7762" spans="2:6" ht="15.75">
      <c r="B7762" s="188"/>
      <c r="C7762" s="188"/>
      <c r="D7762" s="203"/>
      <c r="E7762" s="203"/>
      <c r="F7762" s="203"/>
    </row>
    <row r="7763" spans="2:6" ht="15.75">
      <c r="B7763" s="188"/>
      <c r="C7763" s="188"/>
      <c r="D7763" s="203"/>
      <c r="E7763" s="203"/>
      <c r="F7763" s="203"/>
    </row>
    <row r="7764" spans="2:6" ht="15.75">
      <c r="B7764" s="188"/>
      <c r="C7764" s="188"/>
      <c r="D7764" s="203"/>
      <c r="E7764" s="203"/>
      <c r="F7764" s="203"/>
    </row>
    <row r="7765" spans="2:6" ht="15.75">
      <c r="B7765" s="188"/>
      <c r="C7765" s="188"/>
      <c r="D7765" s="203"/>
      <c r="E7765" s="203"/>
      <c r="F7765" s="203"/>
    </row>
    <row r="7766" spans="2:6" ht="15.75">
      <c r="B7766" s="188"/>
      <c r="C7766" s="188"/>
      <c r="D7766" s="203"/>
      <c r="E7766" s="203"/>
      <c r="F7766" s="203"/>
    </row>
    <row r="7767" spans="2:6" ht="15.75">
      <c r="B7767" s="188"/>
      <c r="C7767" s="188"/>
      <c r="D7767" s="203"/>
      <c r="E7767" s="203"/>
      <c r="F7767" s="203"/>
    </row>
    <row r="7768" spans="2:6" ht="15.75">
      <c r="B7768" s="188"/>
      <c r="C7768" s="188"/>
      <c r="D7768" s="203"/>
      <c r="E7768" s="203"/>
      <c r="F7768" s="203"/>
    </row>
    <row r="7769" spans="2:6" ht="15.75">
      <c r="B7769" s="188"/>
      <c r="C7769" s="188"/>
      <c r="D7769" s="203"/>
      <c r="E7769" s="203"/>
      <c r="F7769" s="203"/>
    </row>
    <row r="7770" spans="2:6" ht="15.75">
      <c r="B7770" s="188"/>
      <c r="C7770" s="188"/>
      <c r="D7770" s="203"/>
      <c r="E7770" s="203"/>
      <c r="F7770" s="203"/>
    </row>
    <row r="7771" spans="2:6" ht="15.75">
      <c r="B7771" s="188"/>
      <c r="C7771" s="188"/>
      <c r="D7771" s="203"/>
      <c r="E7771" s="203"/>
      <c r="F7771" s="203"/>
    </row>
    <row r="7772" spans="2:6" ht="15.75">
      <c r="B7772" s="188"/>
      <c r="C7772" s="188"/>
      <c r="D7772" s="203"/>
      <c r="E7772" s="203"/>
      <c r="F7772" s="203"/>
    </row>
    <row r="7773" spans="2:6" ht="15.75">
      <c r="B7773" s="188"/>
      <c r="C7773" s="188"/>
      <c r="D7773" s="203"/>
      <c r="E7773" s="203"/>
      <c r="F7773" s="203"/>
    </row>
    <row r="7774" spans="2:6" ht="15.75">
      <c r="B7774" s="188"/>
      <c r="C7774" s="188"/>
      <c r="D7774" s="203"/>
      <c r="E7774" s="203"/>
      <c r="F7774" s="203"/>
    </row>
    <row r="7775" spans="2:6" ht="15.75">
      <c r="B7775" s="188"/>
      <c r="C7775" s="188"/>
      <c r="D7775" s="203"/>
      <c r="E7775" s="203"/>
      <c r="F7775" s="203"/>
    </row>
    <row r="7776" spans="2:6" ht="15.75">
      <c r="B7776" s="188"/>
      <c r="C7776" s="188"/>
      <c r="D7776" s="203"/>
      <c r="E7776" s="203"/>
      <c r="F7776" s="203"/>
    </row>
    <row r="7777" spans="2:6" ht="15.75">
      <c r="B7777" s="188"/>
      <c r="C7777" s="188"/>
      <c r="D7777" s="203"/>
      <c r="E7777" s="203"/>
      <c r="F7777" s="203"/>
    </row>
    <row r="7778" spans="2:6" ht="15.75">
      <c r="B7778" s="188"/>
      <c r="C7778" s="188"/>
      <c r="D7778" s="203"/>
      <c r="E7778" s="203"/>
      <c r="F7778" s="203"/>
    </row>
    <row r="7779" spans="2:6" ht="15.75">
      <c r="B7779" s="188"/>
      <c r="C7779" s="188"/>
      <c r="D7779" s="203"/>
      <c r="E7779" s="203"/>
      <c r="F7779" s="203"/>
    </row>
    <row r="7780" spans="2:6" ht="15.75">
      <c r="B7780" s="188"/>
      <c r="C7780" s="188"/>
      <c r="D7780" s="203"/>
      <c r="E7780" s="203"/>
      <c r="F7780" s="203"/>
    </row>
    <row r="7781" spans="2:6" ht="15.75">
      <c r="B7781" s="188"/>
      <c r="C7781" s="188"/>
      <c r="D7781" s="203"/>
      <c r="E7781" s="203"/>
      <c r="F7781" s="203"/>
    </row>
    <row r="7782" spans="2:6" ht="15.75">
      <c r="B7782" s="188"/>
      <c r="C7782" s="188"/>
      <c r="D7782" s="203"/>
      <c r="E7782" s="203"/>
      <c r="F7782" s="203"/>
    </row>
    <row r="7783" spans="2:6" ht="15.75">
      <c r="B7783" s="188"/>
      <c r="C7783" s="188"/>
      <c r="D7783" s="203"/>
      <c r="E7783" s="203"/>
      <c r="F7783" s="203"/>
    </row>
    <row r="7784" spans="2:6" ht="15.75">
      <c r="B7784" s="188"/>
      <c r="C7784" s="188"/>
      <c r="D7784" s="203"/>
      <c r="E7784" s="203"/>
      <c r="F7784" s="203"/>
    </row>
    <row r="7785" spans="2:6" ht="15.75">
      <c r="B7785" s="188"/>
      <c r="C7785" s="188"/>
      <c r="D7785" s="203"/>
      <c r="E7785" s="203"/>
      <c r="F7785" s="203"/>
    </row>
    <row r="7786" spans="2:6" ht="15.75">
      <c r="B7786" s="188"/>
      <c r="C7786" s="188"/>
      <c r="D7786" s="203"/>
      <c r="E7786" s="203"/>
      <c r="F7786" s="203"/>
    </row>
    <row r="7787" spans="2:6" ht="15.75">
      <c r="B7787" s="188"/>
      <c r="C7787" s="188"/>
      <c r="D7787" s="203"/>
      <c r="E7787" s="203"/>
      <c r="F7787" s="203"/>
    </row>
    <row r="7788" spans="2:6" ht="15.75">
      <c r="B7788" s="188"/>
      <c r="C7788" s="188"/>
      <c r="D7788" s="203"/>
      <c r="E7788" s="203"/>
      <c r="F7788" s="203"/>
    </row>
    <row r="7789" spans="2:6" ht="15.75">
      <c r="B7789" s="188"/>
      <c r="C7789" s="188"/>
      <c r="D7789" s="203"/>
      <c r="E7789" s="203"/>
      <c r="F7789" s="203"/>
    </row>
    <row r="7790" spans="2:6" ht="15.75">
      <c r="B7790" s="188"/>
      <c r="C7790" s="188"/>
      <c r="D7790" s="203"/>
      <c r="E7790" s="203"/>
      <c r="F7790" s="203"/>
    </row>
    <row r="7791" spans="2:6" ht="15.75">
      <c r="B7791" s="188"/>
      <c r="C7791" s="188"/>
      <c r="D7791" s="203"/>
      <c r="E7791" s="203"/>
      <c r="F7791" s="203"/>
    </row>
    <row r="7792" spans="2:6" ht="15.75">
      <c r="B7792" s="188"/>
      <c r="C7792" s="188"/>
      <c r="D7792" s="203"/>
      <c r="E7792" s="203"/>
      <c r="F7792" s="203"/>
    </row>
    <row r="7793" spans="2:6" ht="15.75">
      <c r="B7793" s="188"/>
      <c r="C7793" s="188"/>
      <c r="D7793" s="203"/>
      <c r="E7793" s="203"/>
      <c r="F7793" s="203"/>
    </row>
    <row r="7794" spans="2:6" ht="15.75">
      <c r="B7794" s="188"/>
      <c r="C7794" s="188"/>
      <c r="D7794" s="203"/>
      <c r="E7794" s="203"/>
      <c r="F7794" s="203"/>
    </row>
    <row r="7795" spans="2:6" ht="15.75">
      <c r="B7795" s="188"/>
      <c r="C7795" s="188"/>
      <c r="D7795" s="203"/>
      <c r="E7795" s="203"/>
      <c r="F7795" s="203"/>
    </row>
    <row r="7796" spans="2:6" ht="15.75">
      <c r="B7796" s="188"/>
      <c r="C7796" s="188"/>
      <c r="D7796" s="203"/>
      <c r="E7796" s="203"/>
      <c r="F7796" s="203"/>
    </row>
    <row r="7797" spans="2:6" ht="15.75">
      <c r="B7797" s="188"/>
      <c r="C7797" s="188"/>
      <c r="D7797" s="203"/>
      <c r="E7797" s="203"/>
      <c r="F7797" s="203"/>
    </row>
    <row r="7798" spans="2:6" ht="15.75">
      <c r="B7798" s="188"/>
      <c r="C7798" s="188"/>
      <c r="D7798" s="203"/>
      <c r="E7798" s="203"/>
      <c r="F7798" s="203"/>
    </row>
    <row r="7799" spans="2:6" ht="15.75">
      <c r="B7799" s="188"/>
      <c r="C7799" s="188"/>
      <c r="D7799" s="203"/>
      <c r="E7799" s="203"/>
      <c r="F7799" s="203"/>
    </row>
    <row r="7800" spans="2:6" ht="15.75">
      <c r="B7800" s="188"/>
      <c r="C7800" s="188"/>
      <c r="D7800" s="203"/>
      <c r="E7800" s="203"/>
      <c r="F7800" s="203"/>
    </row>
    <row r="7801" spans="2:6" ht="15.75">
      <c r="B7801" s="188"/>
      <c r="C7801" s="188"/>
      <c r="D7801" s="203"/>
      <c r="E7801" s="203"/>
      <c r="F7801" s="203"/>
    </row>
    <row r="7802" spans="2:6" ht="15.75">
      <c r="B7802" s="188"/>
      <c r="C7802" s="188"/>
      <c r="D7802" s="203"/>
      <c r="E7802" s="203"/>
      <c r="F7802" s="203"/>
    </row>
    <row r="7803" spans="2:6" ht="15.75">
      <c r="B7803" s="188"/>
      <c r="C7803" s="188"/>
      <c r="D7803" s="203"/>
      <c r="E7803" s="203"/>
      <c r="F7803" s="203"/>
    </row>
    <row r="7804" spans="2:6" ht="15.75">
      <c r="B7804" s="188"/>
      <c r="C7804" s="188"/>
      <c r="D7804" s="203"/>
      <c r="E7804" s="203"/>
      <c r="F7804" s="203"/>
    </row>
    <row r="7805" spans="2:6" ht="15.75">
      <c r="B7805" s="188"/>
      <c r="C7805" s="188"/>
      <c r="D7805" s="203"/>
      <c r="E7805" s="203"/>
      <c r="F7805" s="203"/>
    </row>
    <row r="7806" spans="2:6" ht="15.75">
      <c r="B7806" s="188"/>
      <c r="C7806" s="188"/>
      <c r="D7806" s="203"/>
      <c r="E7806" s="203"/>
      <c r="F7806" s="203"/>
    </row>
    <row r="7807" spans="2:6" ht="15.75">
      <c r="B7807" s="188"/>
      <c r="C7807" s="188"/>
      <c r="D7807" s="203"/>
      <c r="E7807" s="203"/>
      <c r="F7807" s="203"/>
    </row>
    <row r="7808" spans="2:6" ht="15.75">
      <c r="B7808" s="188"/>
      <c r="C7808" s="188"/>
      <c r="D7808" s="203"/>
      <c r="E7808" s="203"/>
      <c r="F7808" s="203"/>
    </row>
    <row r="7809" spans="2:6" ht="15.75">
      <c r="B7809" s="188"/>
      <c r="C7809" s="188"/>
      <c r="D7809" s="203"/>
      <c r="E7809" s="203"/>
      <c r="F7809" s="203"/>
    </row>
    <row r="7810" spans="2:6" ht="15.75">
      <c r="B7810" s="188"/>
      <c r="C7810" s="188"/>
      <c r="D7810" s="203"/>
      <c r="E7810" s="203"/>
      <c r="F7810" s="203"/>
    </row>
    <row r="7811" spans="2:6" ht="15.75">
      <c r="B7811" s="188"/>
      <c r="C7811" s="188"/>
      <c r="D7811" s="203"/>
      <c r="E7811" s="203"/>
      <c r="F7811" s="203"/>
    </row>
    <row r="7812" spans="2:6" ht="15.75">
      <c r="B7812" s="188"/>
      <c r="C7812" s="188"/>
      <c r="D7812" s="203"/>
      <c r="E7812" s="203"/>
      <c r="F7812" s="203"/>
    </row>
    <row r="7813" spans="2:6" ht="15.75">
      <c r="B7813" s="188"/>
      <c r="C7813" s="188"/>
      <c r="D7813" s="203"/>
      <c r="E7813" s="203"/>
      <c r="F7813" s="203"/>
    </row>
    <row r="7814" spans="2:6" ht="15.75">
      <c r="B7814" s="188"/>
      <c r="C7814" s="188"/>
      <c r="D7814" s="203"/>
      <c r="E7814" s="203"/>
      <c r="F7814" s="203"/>
    </row>
    <row r="7815" spans="2:6" ht="15.75">
      <c r="B7815" s="188"/>
      <c r="C7815" s="188"/>
      <c r="D7815" s="203"/>
      <c r="E7815" s="203"/>
      <c r="F7815" s="203"/>
    </row>
    <row r="7816" spans="2:6" ht="15.75">
      <c r="B7816" s="188"/>
      <c r="C7816" s="188"/>
      <c r="D7816" s="203"/>
      <c r="E7816" s="203"/>
      <c r="F7816" s="203"/>
    </row>
    <row r="7817" spans="2:6" ht="15.75">
      <c r="B7817" s="188"/>
      <c r="C7817" s="188"/>
      <c r="D7817" s="203"/>
      <c r="E7817" s="203"/>
      <c r="F7817" s="203"/>
    </row>
    <row r="7818" spans="2:6" ht="15.75">
      <c r="B7818" s="188"/>
      <c r="C7818" s="188"/>
      <c r="D7818" s="203"/>
      <c r="E7818" s="203"/>
      <c r="F7818" s="203"/>
    </row>
    <row r="7819" spans="2:6" ht="15.75">
      <c r="B7819" s="188"/>
      <c r="C7819" s="188"/>
      <c r="D7819" s="203"/>
      <c r="E7819" s="203"/>
      <c r="F7819" s="203"/>
    </row>
    <row r="7820" spans="2:6" ht="15.75">
      <c r="B7820" s="188"/>
      <c r="C7820" s="188"/>
      <c r="D7820" s="203"/>
      <c r="E7820" s="203"/>
      <c r="F7820" s="203"/>
    </row>
    <row r="7821" spans="2:6" ht="15.75">
      <c r="B7821" s="188"/>
      <c r="C7821" s="188"/>
      <c r="D7821" s="203"/>
      <c r="E7821" s="203"/>
      <c r="F7821" s="203"/>
    </row>
    <row r="7822" spans="2:6" ht="15.75">
      <c r="B7822" s="188"/>
      <c r="C7822" s="188"/>
      <c r="D7822" s="203"/>
      <c r="E7822" s="203"/>
      <c r="F7822" s="203"/>
    </row>
    <row r="7823" spans="2:6" ht="15.75">
      <c r="B7823" s="188"/>
      <c r="C7823" s="188"/>
      <c r="D7823" s="203"/>
      <c r="E7823" s="203"/>
      <c r="F7823" s="203"/>
    </row>
    <row r="7824" spans="2:6" ht="15.75">
      <c r="B7824" s="188"/>
      <c r="C7824" s="188"/>
      <c r="D7824" s="203"/>
      <c r="E7824" s="203"/>
      <c r="F7824" s="203"/>
    </row>
    <row r="7825" spans="2:6" ht="15.75">
      <c r="B7825" s="188"/>
      <c r="C7825" s="188"/>
      <c r="D7825" s="203"/>
      <c r="E7825" s="203"/>
      <c r="F7825" s="203"/>
    </row>
    <row r="7826" spans="2:6" ht="15.75">
      <c r="B7826" s="188"/>
      <c r="C7826" s="188"/>
      <c r="D7826" s="203"/>
      <c r="E7826" s="203"/>
      <c r="F7826" s="203"/>
    </row>
    <row r="7827" spans="2:6" ht="15.75">
      <c r="B7827" s="188"/>
      <c r="C7827" s="188"/>
      <c r="D7827" s="203"/>
      <c r="E7827" s="203"/>
      <c r="F7827" s="203"/>
    </row>
    <row r="7828" spans="2:6" ht="15.75">
      <c r="B7828" s="188"/>
      <c r="C7828" s="188"/>
      <c r="D7828" s="203"/>
      <c r="E7828" s="203"/>
      <c r="F7828" s="203"/>
    </row>
    <row r="7829" spans="2:6" ht="15.75">
      <c r="B7829" s="188"/>
      <c r="C7829" s="188"/>
      <c r="D7829" s="203"/>
      <c r="E7829" s="203"/>
      <c r="F7829" s="203"/>
    </row>
    <row r="7830" spans="2:6" ht="15.75">
      <c r="B7830" s="188"/>
      <c r="C7830" s="188"/>
      <c r="D7830" s="203"/>
      <c r="E7830" s="203"/>
      <c r="F7830" s="203"/>
    </row>
    <row r="7831" spans="2:6" ht="15.75">
      <c r="B7831" s="188"/>
      <c r="C7831" s="188"/>
      <c r="D7831" s="203"/>
      <c r="E7831" s="203"/>
      <c r="F7831" s="203"/>
    </row>
    <row r="7832" spans="2:6" ht="15.75">
      <c r="B7832" s="188"/>
      <c r="C7832" s="188"/>
      <c r="D7832" s="203"/>
      <c r="E7832" s="203"/>
      <c r="F7832" s="203"/>
    </row>
    <row r="7833" spans="2:6" ht="15.75">
      <c r="B7833" s="188"/>
      <c r="C7833" s="188"/>
      <c r="D7833" s="203"/>
      <c r="E7833" s="203"/>
      <c r="F7833" s="203"/>
    </row>
    <row r="7834" spans="2:6" ht="15.75">
      <c r="B7834" s="188"/>
      <c r="C7834" s="188"/>
      <c r="D7834" s="203"/>
      <c r="E7834" s="203"/>
      <c r="F7834" s="203"/>
    </row>
    <row r="7835" spans="2:6" ht="15.75">
      <c r="B7835" s="188"/>
      <c r="C7835" s="188"/>
      <c r="D7835" s="203"/>
      <c r="E7835" s="203"/>
      <c r="F7835" s="203"/>
    </row>
    <row r="7836" spans="2:6" ht="15.75">
      <c r="B7836" s="188"/>
      <c r="C7836" s="188"/>
      <c r="D7836" s="203"/>
      <c r="E7836" s="203"/>
      <c r="F7836" s="203"/>
    </row>
    <row r="7837" spans="2:6" ht="15.75">
      <c r="B7837" s="188"/>
      <c r="C7837" s="188"/>
      <c r="D7837" s="203"/>
      <c r="E7837" s="203"/>
      <c r="F7837" s="203"/>
    </row>
    <row r="7838" spans="2:6" ht="15.75">
      <c r="B7838" s="188"/>
      <c r="C7838" s="188"/>
      <c r="D7838" s="203"/>
      <c r="E7838" s="203"/>
      <c r="F7838" s="203"/>
    </row>
    <row r="7839" spans="2:6" ht="15.75">
      <c r="B7839" s="188"/>
      <c r="C7839" s="188"/>
      <c r="D7839" s="203"/>
      <c r="E7839" s="203"/>
      <c r="F7839" s="203"/>
    </row>
    <row r="7840" spans="2:6" ht="15.75">
      <c r="B7840" s="188"/>
      <c r="C7840" s="188"/>
      <c r="D7840" s="203"/>
      <c r="E7840" s="203"/>
      <c r="F7840" s="203"/>
    </row>
    <row r="7841" spans="2:6" ht="15.75">
      <c r="B7841" s="188"/>
      <c r="C7841" s="188"/>
      <c r="D7841" s="203"/>
      <c r="E7841" s="203"/>
      <c r="F7841" s="203"/>
    </row>
    <row r="7842" spans="2:6" ht="15.75">
      <c r="B7842" s="188"/>
      <c r="C7842" s="188"/>
      <c r="D7842" s="203"/>
      <c r="E7842" s="203"/>
      <c r="F7842" s="203"/>
    </row>
    <row r="7843" spans="2:6" ht="15.75">
      <c r="B7843" s="188"/>
      <c r="C7843" s="188"/>
      <c r="D7843" s="203"/>
      <c r="E7843" s="203"/>
      <c r="F7843" s="203"/>
    </row>
    <row r="7844" spans="2:6" ht="15.75">
      <c r="B7844" s="188"/>
      <c r="C7844" s="188"/>
      <c r="D7844" s="203"/>
      <c r="E7844" s="203"/>
      <c r="F7844" s="203"/>
    </row>
    <row r="7845" spans="2:6" ht="15.75">
      <c r="B7845" s="188"/>
      <c r="C7845" s="188"/>
      <c r="D7845" s="203"/>
      <c r="E7845" s="203"/>
      <c r="F7845" s="203"/>
    </row>
    <row r="7846" spans="2:6" ht="15.75">
      <c r="B7846" s="188"/>
      <c r="C7846" s="188"/>
      <c r="D7846" s="203"/>
      <c r="E7846" s="203"/>
      <c r="F7846" s="203"/>
    </row>
    <row r="7847" spans="2:6" ht="15.75">
      <c r="B7847" s="188"/>
      <c r="C7847" s="188"/>
      <c r="D7847" s="203"/>
      <c r="E7847" s="203"/>
      <c r="F7847" s="203"/>
    </row>
    <row r="7848" spans="2:6" ht="15.75">
      <c r="B7848" s="188"/>
      <c r="C7848" s="188"/>
      <c r="D7848" s="203"/>
      <c r="E7848" s="203"/>
      <c r="F7848" s="203"/>
    </row>
    <row r="7849" spans="2:6" ht="15.75">
      <c r="B7849" s="188"/>
      <c r="C7849" s="188"/>
      <c r="D7849" s="203"/>
      <c r="E7849" s="203"/>
      <c r="F7849" s="203"/>
    </row>
    <row r="7850" spans="2:6" ht="15.75">
      <c r="B7850" s="188"/>
      <c r="C7850" s="188"/>
      <c r="D7850" s="203"/>
      <c r="E7850" s="203"/>
      <c r="F7850" s="203"/>
    </row>
    <row r="7851" spans="2:6" ht="15.75">
      <c r="B7851" s="188"/>
      <c r="C7851" s="188"/>
      <c r="D7851" s="203"/>
      <c r="E7851" s="203"/>
      <c r="F7851" s="203"/>
    </row>
    <row r="7852" spans="2:6" ht="15.75">
      <c r="B7852" s="188"/>
      <c r="C7852" s="188"/>
      <c r="D7852" s="203"/>
      <c r="E7852" s="203"/>
      <c r="F7852" s="203"/>
    </row>
    <row r="7853" spans="2:6" ht="15.75">
      <c r="B7853" s="188"/>
      <c r="C7853" s="188"/>
      <c r="D7853" s="203"/>
      <c r="E7853" s="203"/>
      <c r="F7853" s="203"/>
    </row>
    <row r="7854" spans="2:6" ht="15.75">
      <c r="B7854" s="188"/>
      <c r="C7854" s="188"/>
      <c r="D7854" s="203"/>
      <c r="E7854" s="203"/>
      <c r="F7854" s="203"/>
    </row>
    <row r="7855" spans="2:6" ht="15.75">
      <c r="B7855" s="188"/>
      <c r="C7855" s="188"/>
      <c r="D7855" s="203"/>
      <c r="E7855" s="203"/>
      <c r="F7855" s="203"/>
    </row>
    <row r="7856" spans="2:6" ht="15.75">
      <c r="B7856" s="188"/>
      <c r="C7856" s="188"/>
      <c r="D7856" s="203"/>
      <c r="E7856" s="203"/>
      <c r="F7856" s="203"/>
    </row>
    <row r="7857" spans="2:6" ht="15.75">
      <c r="B7857" s="188"/>
      <c r="C7857" s="188"/>
      <c r="D7857" s="203"/>
      <c r="E7857" s="203"/>
      <c r="F7857" s="203"/>
    </row>
    <row r="7858" spans="2:6" ht="15.75">
      <c r="B7858" s="188"/>
      <c r="C7858" s="188"/>
      <c r="D7858" s="203"/>
      <c r="E7858" s="203"/>
      <c r="F7858" s="203"/>
    </row>
    <row r="7859" spans="2:6" ht="15.75">
      <c r="B7859" s="188"/>
      <c r="C7859" s="188"/>
      <c r="D7859" s="203"/>
      <c r="E7859" s="203"/>
      <c r="F7859" s="203"/>
    </row>
    <row r="7860" spans="2:6" ht="15.75">
      <c r="B7860" s="188"/>
      <c r="C7860" s="188"/>
      <c r="D7860" s="203"/>
      <c r="E7860" s="203"/>
      <c r="F7860" s="203"/>
    </row>
    <row r="7861" spans="2:6" ht="15.75">
      <c r="B7861" s="188"/>
      <c r="C7861" s="188"/>
      <c r="D7861" s="203"/>
      <c r="E7861" s="203"/>
      <c r="F7861" s="203"/>
    </row>
    <row r="7862" spans="2:6" ht="15.75">
      <c r="B7862" s="188"/>
      <c r="C7862" s="188"/>
      <c r="D7862" s="203"/>
      <c r="E7862" s="203"/>
      <c r="F7862" s="203"/>
    </row>
    <row r="7863" spans="2:6" ht="15.75">
      <c r="B7863" s="188"/>
      <c r="C7863" s="188"/>
      <c r="D7863" s="203"/>
      <c r="E7863" s="203"/>
      <c r="F7863" s="203"/>
    </row>
    <row r="7864" spans="2:6" ht="15.75">
      <c r="B7864" s="188"/>
      <c r="C7864" s="188"/>
      <c r="D7864" s="203"/>
      <c r="E7864" s="203"/>
      <c r="F7864" s="203"/>
    </row>
    <row r="7865" spans="2:6" ht="15.75">
      <c r="B7865" s="188"/>
      <c r="C7865" s="188"/>
      <c r="D7865" s="203"/>
      <c r="E7865" s="203"/>
      <c r="F7865" s="203"/>
    </row>
    <row r="7866" spans="2:6" ht="15.75">
      <c r="B7866" s="188"/>
      <c r="C7866" s="188"/>
      <c r="D7866" s="203"/>
      <c r="E7866" s="203"/>
      <c r="F7866" s="203"/>
    </row>
    <row r="7867" spans="2:6" ht="15.75">
      <c r="B7867" s="188"/>
      <c r="C7867" s="188"/>
      <c r="D7867" s="203"/>
      <c r="E7867" s="203"/>
      <c r="F7867" s="203"/>
    </row>
    <row r="7868" spans="2:6" ht="15.75">
      <c r="B7868" s="188"/>
      <c r="C7868" s="188"/>
      <c r="D7868" s="203"/>
      <c r="E7868" s="203"/>
      <c r="F7868" s="203"/>
    </row>
    <row r="7869" spans="2:6" ht="15.75">
      <c r="B7869" s="188"/>
      <c r="C7869" s="188"/>
      <c r="D7869" s="203"/>
      <c r="E7869" s="203"/>
      <c r="F7869" s="203"/>
    </row>
    <row r="7870" spans="2:6" ht="15.75">
      <c r="B7870" s="188"/>
      <c r="C7870" s="188"/>
      <c r="D7870" s="203"/>
      <c r="E7870" s="203"/>
      <c r="F7870" s="203"/>
    </row>
    <row r="7871" spans="2:6" ht="15.75">
      <c r="B7871" s="188"/>
      <c r="C7871" s="188"/>
      <c r="D7871" s="203"/>
      <c r="E7871" s="203"/>
      <c r="F7871" s="203"/>
    </row>
    <row r="7872" spans="2:6" ht="15.75">
      <c r="B7872" s="188"/>
      <c r="C7872" s="188"/>
      <c r="D7872" s="203"/>
      <c r="E7872" s="203"/>
      <c r="F7872" s="203"/>
    </row>
    <row r="7873" spans="2:6" ht="15.75">
      <c r="B7873" s="188"/>
      <c r="C7873" s="188"/>
      <c r="D7873" s="203"/>
      <c r="E7873" s="203"/>
      <c r="F7873" s="203"/>
    </row>
    <row r="7874" spans="2:6" ht="15.75">
      <c r="B7874" s="188"/>
      <c r="C7874" s="188"/>
      <c r="D7874" s="203"/>
      <c r="E7874" s="203"/>
      <c r="F7874" s="203"/>
    </row>
    <row r="7875" spans="2:6" ht="15.75">
      <c r="B7875" s="188"/>
      <c r="C7875" s="188"/>
      <c r="D7875" s="203"/>
      <c r="E7875" s="203"/>
      <c r="F7875" s="203"/>
    </row>
    <row r="7876" spans="2:6" ht="15.75">
      <c r="B7876" s="188"/>
      <c r="C7876" s="188"/>
      <c r="D7876" s="203"/>
      <c r="E7876" s="203"/>
      <c r="F7876" s="203"/>
    </row>
    <row r="7877" spans="2:6" ht="15.75">
      <c r="B7877" s="188"/>
      <c r="C7877" s="188"/>
      <c r="D7877" s="203"/>
      <c r="E7877" s="203"/>
      <c r="F7877" s="203"/>
    </row>
    <row r="7878" spans="2:6" ht="15.75">
      <c r="B7878" s="188"/>
      <c r="C7878" s="188"/>
      <c r="D7878" s="203"/>
      <c r="E7878" s="203"/>
      <c r="F7878" s="203"/>
    </row>
    <row r="7879" spans="2:6" ht="15.75">
      <c r="B7879" s="188"/>
      <c r="C7879" s="188"/>
      <c r="D7879" s="203"/>
      <c r="E7879" s="203"/>
      <c r="F7879" s="203"/>
    </row>
    <row r="7880" spans="2:6" ht="15.75">
      <c r="B7880" s="188"/>
      <c r="C7880" s="188"/>
      <c r="D7880" s="203"/>
      <c r="E7880" s="203"/>
      <c r="F7880" s="203"/>
    </row>
    <row r="7881" spans="2:6" ht="15.75">
      <c r="B7881" s="188"/>
      <c r="C7881" s="188"/>
      <c r="D7881" s="203"/>
      <c r="E7881" s="203"/>
      <c r="F7881" s="203"/>
    </row>
    <row r="7882" spans="2:6" ht="15.75">
      <c r="B7882" s="188"/>
      <c r="C7882" s="188"/>
      <c r="D7882" s="203"/>
      <c r="E7882" s="203"/>
      <c r="F7882" s="203"/>
    </row>
    <row r="7883" spans="2:6" ht="15.75">
      <c r="B7883" s="188"/>
      <c r="C7883" s="188"/>
      <c r="D7883" s="203"/>
      <c r="E7883" s="203"/>
      <c r="F7883" s="203"/>
    </row>
    <row r="7884" spans="2:6" ht="15.75">
      <c r="B7884" s="188"/>
      <c r="C7884" s="188"/>
      <c r="D7884" s="203"/>
      <c r="E7884" s="203"/>
      <c r="F7884" s="203"/>
    </row>
    <row r="7885" spans="2:6" ht="15.75">
      <c r="B7885" s="188"/>
      <c r="C7885" s="188"/>
      <c r="D7885" s="203"/>
      <c r="E7885" s="203"/>
      <c r="F7885" s="203"/>
    </row>
    <row r="7886" spans="2:6" ht="15.75">
      <c r="B7886" s="188"/>
      <c r="C7886" s="188"/>
      <c r="D7886" s="203"/>
      <c r="E7886" s="203"/>
      <c r="F7886" s="203"/>
    </row>
    <row r="7887" spans="2:6" ht="15.75">
      <c r="B7887" s="188"/>
      <c r="C7887" s="188"/>
      <c r="D7887" s="203"/>
      <c r="E7887" s="203"/>
      <c r="F7887" s="203"/>
    </row>
    <row r="7888" spans="2:6" ht="15.75">
      <c r="B7888" s="188"/>
      <c r="C7888" s="188"/>
      <c r="D7888" s="203"/>
      <c r="E7888" s="203"/>
      <c r="F7888" s="203"/>
    </row>
    <row r="7889" spans="2:6" ht="15.75">
      <c r="B7889" s="188"/>
      <c r="C7889" s="188"/>
      <c r="D7889" s="203"/>
      <c r="E7889" s="203"/>
      <c r="F7889" s="203"/>
    </row>
    <row r="7890" spans="2:6" ht="15.75">
      <c r="B7890" s="188"/>
      <c r="C7890" s="188"/>
      <c r="D7890" s="203"/>
      <c r="E7890" s="203"/>
      <c r="F7890" s="203"/>
    </row>
    <row r="7891" spans="2:6" ht="15.75">
      <c r="B7891" s="188"/>
      <c r="C7891" s="188"/>
      <c r="D7891" s="203"/>
      <c r="E7891" s="203"/>
      <c r="F7891" s="203"/>
    </row>
    <row r="7892" spans="2:6" ht="15.75">
      <c r="B7892" s="188"/>
      <c r="C7892" s="188"/>
      <c r="D7892" s="203"/>
      <c r="E7892" s="203"/>
      <c r="F7892" s="203"/>
    </row>
    <row r="7893" spans="2:6" ht="15.75">
      <c r="B7893" s="188"/>
      <c r="C7893" s="188"/>
      <c r="D7893" s="203"/>
      <c r="E7893" s="203"/>
      <c r="F7893" s="203"/>
    </row>
    <row r="7894" spans="2:6" ht="15.75">
      <c r="B7894" s="188"/>
      <c r="C7894" s="188"/>
      <c r="D7894" s="203"/>
      <c r="E7894" s="203"/>
      <c r="F7894" s="203"/>
    </row>
    <row r="7895" spans="2:6" ht="15.75">
      <c r="B7895" s="188"/>
      <c r="C7895" s="188"/>
      <c r="D7895" s="203"/>
      <c r="E7895" s="203"/>
      <c r="F7895" s="203"/>
    </row>
    <row r="7896" spans="2:6" ht="15.75">
      <c r="B7896" s="188"/>
      <c r="C7896" s="188"/>
      <c r="D7896" s="203"/>
      <c r="E7896" s="203"/>
      <c r="F7896" s="203"/>
    </row>
    <row r="7897" spans="2:6" ht="15.75">
      <c r="B7897" s="188"/>
      <c r="C7897" s="188"/>
      <c r="D7897" s="203"/>
      <c r="E7897" s="203"/>
      <c r="F7897" s="203"/>
    </row>
    <row r="7898" spans="2:6" ht="15.75">
      <c r="B7898" s="188"/>
      <c r="C7898" s="188"/>
      <c r="D7898" s="203"/>
      <c r="E7898" s="203"/>
      <c r="F7898" s="203"/>
    </row>
    <row r="7899" spans="2:6" ht="15.75">
      <c r="B7899" s="188"/>
      <c r="C7899" s="188"/>
      <c r="D7899" s="203"/>
      <c r="E7899" s="203"/>
      <c r="F7899" s="203"/>
    </row>
    <row r="7900" spans="2:6" ht="15.75">
      <c r="B7900" s="188"/>
      <c r="C7900" s="188"/>
      <c r="D7900" s="203"/>
      <c r="E7900" s="203"/>
      <c r="F7900" s="203"/>
    </row>
    <row r="7901" spans="2:6" ht="15.75">
      <c r="B7901" s="188"/>
      <c r="C7901" s="188"/>
      <c r="D7901" s="203"/>
      <c r="E7901" s="203"/>
      <c r="F7901" s="203"/>
    </row>
    <row r="7902" spans="2:6" ht="15.75">
      <c r="B7902" s="188"/>
      <c r="C7902" s="188"/>
      <c r="D7902" s="203"/>
      <c r="E7902" s="203"/>
      <c r="F7902" s="203"/>
    </row>
    <row r="7903" spans="2:6" ht="15.75">
      <c r="B7903" s="188"/>
      <c r="C7903" s="188"/>
      <c r="D7903" s="203"/>
      <c r="E7903" s="203"/>
      <c r="F7903" s="203"/>
    </row>
    <row r="7904" spans="2:6" ht="15.75">
      <c r="B7904" s="188"/>
      <c r="C7904" s="188"/>
      <c r="D7904" s="203"/>
      <c r="E7904" s="203"/>
      <c r="F7904" s="203"/>
    </row>
    <row r="7905" spans="2:6" ht="15.75">
      <c r="B7905" s="188"/>
      <c r="C7905" s="188"/>
      <c r="D7905" s="203"/>
      <c r="E7905" s="203"/>
      <c r="F7905" s="203"/>
    </row>
    <row r="7906" spans="2:6" ht="15.75">
      <c r="B7906" s="188"/>
      <c r="C7906" s="188"/>
      <c r="D7906" s="203"/>
      <c r="E7906" s="203"/>
      <c r="F7906" s="203"/>
    </row>
    <row r="7907" spans="2:6" ht="15.75">
      <c r="B7907" s="188"/>
      <c r="C7907" s="188"/>
      <c r="D7907" s="203"/>
      <c r="E7907" s="203"/>
      <c r="F7907" s="203"/>
    </row>
    <row r="7908" spans="2:6" ht="15.75">
      <c r="B7908" s="188"/>
      <c r="C7908" s="188"/>
      <c r="D7908" s="203"/>
      <c r="E7908" s="203"/>
      <c r="F7908" s="203"/>
    </row>
    <row r="7909" spans="2:6" ht="15.75">
      <c r="B7909" s="188"/>
      <c r="C7909" s="188"/>
      <c r="D7909" s="203"/>
      <c r="E7909" s="203"/>
      <c r="F7909" s="203"/>
    </row>
    <row r="7910" spans="2:6" ht="15.75">
      <c r="B7910" s="188"/>
      <c r="C7910" s="188"/>
      <c r="D7910" s="203"/>
      <c r="E7910" s="203"/>
      <c r="F7910" s="203"/>
    </row>
    <row r="7911" spans="2:6" ht="15.75">
      <c r="B7911" s="188"/>
      <c r="C7911" s="188"/>
      <c r="D7911" s="203"/>
      <c r="E7911" s="203"/>
      <c r="F7911" s="203"/>
    </row>
    <row r="7912" spans="2:6" ht="15.75">
      <c r="B7912" s="188"/>
      <c r="C7912" s="188"/>
      <c r="D7912" s="203"/>
      <c r="E7912" s="203"/>
      <c r="F7912" s="203"/>
    </row>
    <row r="7913" spans="2:6" ht="15.75">
      <c r="B7913" s="188"/>
      <c r="C7913" s="188"/>
      <c r="D7913" s="203"/>
      <c r="E7913" s="203"/>
      <c r="F7913" s="203"/>
    </row>
    <row r="7914" spans="2:6" ht="15.75">
      <c r="B7914" s="188"/>
      <c r="C7914" s="188"/>
      <c r="D7914" s="203"/>
      <c r="E7914" s="203"/>
      <c r="F7914" s="203"/>
    </row>
    <row r="7915" spans="2:6" ht="15.75">
      <c r="B7915" s="188"/>
      <c r="C7915" s="188"/>
      <c r="D7915" s="203"/>
      <c r="E7915" s="203"/>
      <c r="F7915" s="203"/>
    </row>
    <row r="7916" spans="2:6" ht="15.75">
      <c r="B7916" s="188"/>
      <c r="C7916" s="188"/>
      <c r="D7916" s="203"/>
      <c r="E7916" s="203"/>
      <c r="F7916" s="203"/>
    </row>
    <row r="7917" spans="2:6" ht="15.75">
      <c r="B7917" s="188"/>
      <c r="C7917" s="188"/>
      <c r="D7917" s="203"/>
      <c r="E7917" s="203"/>
      <c r="F7917" s="203"/>
    </row>
    <row r="7918" spans="2:6" ht="15.75">
      <c r="B7918" s="188"/>
      <c r="C7918" s="188"/>
      <c r="D7918" s="203"/>
      <c r="E7918" s="203"/>
      <c r="F7918" s="203"/>
    </row>
    <row r="7919" spans="2:6" ht="15.75">
      <c r="B7919" s="188"/>
      <c r="C7919" s="188"/>
      <c r="D7919" s="203"/>
      <c r="E7919" s="203"/>
      <c r="F7919" s="203"/>
    </row>
    <row r="7920" spans="2:6" ht="15.75">
      <c r="B7920" s="188"/>
      <c r="C7920" s="188"/>
      <c r="D7920" s="203"/>
      <c r="E7920" s="203"/>
      <c r="F7920" s="203"/>
    </row>
    <row r="7921" spans="2:6" ht="15.75">
      <c r="B7921" s="188"/>
      <c r="C7921" s="188"/>
      <c r="D7921" s="203"/>
      <c r="E7921" s="203"/>
      <c r="F7921" s="203"/>
    </row>
    <row r="7922" spans="2:6" ht="15.75">
      <c r="B7922" s="188"/>
      <c r="C7922" s="188"/>
      <c r="D7922" s="203"/>
      <c r="E7922" s="203"/>
      <c r="F7922" s="203"/>
    </row>
    <row r="7923" spans="2:6" ht="15.75">
      <c r="B7923" s="188"/>
      <c r="C7923" s="188"/>
      <c r="D7923" s="203"/>
      <c r="E7923" s="203"/>
      <c r="F7923" s="203"/>
    </row>
    <row r="7924" spans="2:6" ht="15.75">
      <c r="B7924" s="188"/>
      <c r="C7924" s="188"/>
      <c r="D7924" s="203"/>
      <c r="E7924" s="203"/>
      <c r="F7924" s="203"/>
    </row>
    <row r="7925" spans="2:6" ht="15.75">
      <c r="B7925" s="188"/>
      <c r="C7925" s="188"/>
      <c r="D7925" s="203"/>
      <c r="E7925" s="203"/>
      <c r="F7925" s="203"/>
    </row>
    <row r="7926" spans="2:6" ht="15.75">
      <c r="B7926" s="188"/>
      <c r="C7926" s="188"/>
      <c r="D7926" s="203"/>
      <c r="E7926" s="203"/>
      <c r="F7926" s="203"/>
    </row>
    <row r="7927" spans="2:6" ht="15.75">
      <c r="B7927" s="188"/>
      <c r="C7927" s="188"/>
      <c r="D7927" s="203"/>
      <c r="E7927" s="203"/>
      <c r="F7927" s="203"/>
    </row>
    <row r="7928" spans="2:6" ht="15.75">
      <c r="B7928" s="188"/>
      <c r="C7928" s="188"/>
      <c r="D7928" s="203"/>
      <c r="E7928" s="203"/>
      <c r="F7928" s="203"/>
    </row>
    <row r="7929" spans="2:6" ht="15.75">
      <c r="B7929" s="188"/>
      <c r="C7929" s="188"/>
      <c r="D7929" s="203"/>
      <c r="E7929" s="203"/>
      <c r="F7929" s="203"/>
    </row>
    <row r="7930" spans="2:6" ht="15.75">
      <c r="B7930" s="188"/>
      <c r="C7930" s="188"/>
      <c r="D7930" s="203"/>
      <c r="E7930" s="203"/>
      <c r="F7930" s="203"/>
    </row>
    <row r="7931" spans="2:6" ht="15.75">
      <c r="B7931" s="188"/>
      <c r="C7931" s="188"/>
      <c r="D7931" s="203"/>
      <c r="E7931" s="203"/>
      <c r="F7931" s="203"/>
    </row>
    <row r="7932" spans="2:6" ht="15.75">
      <c r="B7932" s="188"/>
      <c r="C7932" s="188"/>
      <c r="D7932" s="203"/>
      <c r="E7932" s="203"/>
      <c r="F7932" s="203"/>
    </row>
    <row r="7933" spans="2:6" ht="15.75">
      <c r="B7933" s="188"/>
      <c r="C7933" s="188"/>
      <c r="D7933" s="203"/>
      <c r="E7933" s="203"/>
      <c r="F7933" s="203"/>
    </row>
    <row r="7934" spans="2:6" ht="15.75">
      <c r="B7934" s="188"/>
      <c r="C7934" s="188"/>
      <c r="D7934" s="203"/>
      <c r="E7934" s="203"/>
      <c r="F7934" s="203"/>
    </row>
    <row r="7935" spans="2:6" ht="15.75">
      <c r="B7935" s="188"/>
      <c r="C7935" s="188"/>
      <c r="D7935" s="203"/>
      <c r="E7935" s="203"/>
      <c r="F7935" s="203"/>
    </row>
    <row r="7936" spans="2:6" ht="15.75">
      <c r="B7936" s="188"/>
      <c r="C7936" s="188"/>
      <c r="D7936" s="203"/>
      <c r="E7936" s="203"/>
      <c r="F7936" s="203"/>
    </row>
    <row r="7937" spans="2:6" ht="15.75">
      <c r="B7937" s="188"/>
      <c r="C7937" s="188"/>
      <c r="D7937" s="203"/>
      <c r="E7937" s="203"/>
      <c r="F7937" s="203"/>
    </row>
    <row r="7938" spans="2:6" ht="15.75">
      <c r="B7938" s="188"/>
      <c r="C7938" s="188"/>
      <c r="D7938" s="203"/>
      <c r="E7938" s="203"/>
      <c r="F7938" s="203"/>
    </row>
    <row r="7939" spans="2:6" ht="15.75">
      <c r="B7939" s="188"/>
      <c r="C7939" s="188"/>
      <c r="D7939" s="203"/>
      <c r="E7939" s="203"/>
      <c r="F7939" s="203"/>
    </row>
    <row r="7940" spans="2:6" ht="15.75">
      <c r="B7940" s="188"/>
      <c r="C7940" s="188"/>
      <c r="D7940" s="203"/>
      <c r="E7940" s="203"/>
      <c r="F7940" s="203"/>
    </row>
    <row r="7941" spans="2:6" ht="15.75">
      <c r="B7941" s="188"/>
      <c r="C7941" s="188"/>
      <c r="D7941" s="203"/>
      <c r="E7941" s="203"/>
      <c r="F7941" s="203"/>
    </row>
    <row r="7942" spans="2:6" ht="15.75">
      <c r="B7942" s="188"/>
      <c r="C7942" s="188"/>
      <c r="D7942" s="203"/>
      <c r="E7942" s="203"/>
      <c r="F7942" s="203"/>
    </row>
    <row r="7943" spans="2:6" ht="15.75">
      <c r="B7943" s="188"/>
      <c r="C7943" s="188"/>
      <c r="D7943" s="203"/>
      <c r="E7943" s="203"/>
      <c r="F7943" s="203"/>
    </row>
    <row r="7944" spans="2:6" ht="15.75">
      <c r="B7944" s="188"/>
      <c r="C7944" s="188"/>
      <c r="D7944" s="203"/>
      <c r="E7944" s="203"/>
      <c r="F7944" s="203"/>
    </row>
    <row r="7945" spans="2:6" ht="15.75">
      <c r="B7945" s="188"/>
      <c r="C7945" s="188"/>
      <c r="D7945" s="203"/>
      <c r="E7945" s="203"/>
      <c r="F7945" s="203"/>
    </row>
    <row r="7946" spans="2:6" ht="15.75">
      <c r="B7946" s="188"/>
      <c r="C7946" s="188"/>
      <c r="D7946" s="203"/>
      <c r="E7946" s="203"/>
      <c r="F7946" s="203"/>
    </row>
    <row r="7947" spans="2:6" ht="15.75">
      <c r="B7947" s="188"/>
      <c r="C7947" s="188"/>
      <c r="D7947" s="203"/>
      <c r="E7947" s="203"/>
      <c r="F7947" s="203"/>
    </row>
    <row r="7948" spans="2:6" ht="15.75">
      <c r="B7948" s="188"/>
      <c r="C7948" s="188"/>
      <c r="D7948" s="203"/>
      <c r="E7948" s="203"/>
      <c r="F7948" s="203"/>
    </row>
    <row r="7949" spans="2:6" ht="15.75">
      <c r="B7949" s="188"/>
      <c r="C7949" s="188"/>
      <c r="D7949" s="203"/>
      <c r="E7949" s="203"/>
      <c r="F7949" s="203"/>
    </row>
    <row r="7950" spans="2:6" ht="15.75">
      <c r="B7950" s="188"/>
      <c r="C7950" s="188"/>
      <c r="D7950" s="203"/>
      <c r="E7950" s="203"/>
      <c r="F7950" s="203"/>
    </row>
    <row r="7951" spans="2:6" ht="15.75">
      <c r="B7951" s="188"/>
      <c r="C7951" s="188"/>
      <c r="D7951" s="203"/>
      <c r="E7951" s="203"/>
      <c r="F7951" s="203"/>
    </row>
    <row r="7952" spans="2:6" ht="15.75">
      <c r="B7952" s="188"/>
      <c r="C7952" s="188"/>
      <c r="D7952" s="203"/>
      <c r="E7952" s="203"/>
      <c r="F7952" s="203"/>
    </row>
    <row r="7953" spans="2:6" ht="15.75">
      <c r="B7953" s="188"/>
      <c r="C7953" s="188"/>
      <c r="D7953" s="203"/>
      <c r="E7953" s="203"/>
      <c r="F7953" s="203"/>
    </row>
    <row r="7954" spans="2:6" ht="15.75">
      <c r="B7954" s="188"/>
      <c r="C7954" s="188"/>
      <c r="D7954" s="203"/>
      <c r="E7954" s="203"/>
      <c r="F7954" s="203"/>
    </row>
    <row r="7955" spans="2:6" ht="15.75">
      <c r="B7955" s="188"/>
      <c r="C7955" s="188"/>
      <c r="D7955" s="203"/>
      <c r="E7955" s="203"/>
      <c r="F7955" s="203"/>
    </row>
    <row r="7956" spans="2:6" ht="15.75">
      <c r="B7956" s="188"/>
      <c r="C7956" s="188"/>
      <c r="D7956" s="203"/>
      <c r="E7956" s="203"/>
      <c r="F7956" s="203"/>
    </row>
    <row r="7957" spans="2:6" ht="15.75">
      <c r="B7957" s="188"/>
      <c r="C7957" s="188"/>
      <c r="D7957" s="203"/>
      <c r="E7957" s="203"/>
      <c r="F7957" s="203"/>
    </row>
    <row r="7958" spans="2:6" ht="15.75">
      <c r="B7958" s="188"/>
      <c r="C7958" s="188"/>
      <c r="D7958" s="203"/>
      <c r="E7958" s="203"/>
      <c r="F7958" s="203"/>
    </row>
    <row r="7959" spans="2:6" ht="15.75">
      <c r="B7959" s="188"/>
      <c r="C7959" s="188"/>
      <c r="D7959" s="203"/>
      <c r="E7959" s="203"/>
      <c r="F7959" s="203"/>
    </row>
    <row r="7960" spans="2:6" ht="15.75">
      <c r="B7960" s="188"/>
      <c r="C7960" s="188"/>
      <c r="D7960" s="203"/>
      <c r="E7960" s="203"/>
      <c r="F7960" s="203"/>
    </row>
    <row r="7961" spans="2:6" ht="15.75">
      <c r="B7961" s="188"/>
      <c r="C7961" s="188"/>
      <c r="D7961" s="203"/>
      <c r="E7961" s="203"/>
      <c r="F7961" s="203"/>
    </row>
    <row r="7962" spans="2:6" ht="15.75">
      <c r="B7962" s="188"/>
      <c r="C7962" s="188"/>
      <c r="D7962" s="203"/>
      <c r="E7962" s="203"/>
      <c r="F7962" s="203"/>
    </row>
    <row r="7963" spans="2:6" ht="15.75">
      <c r="B7963" s="188"/>
      <c r="C7963" s="188"/>
      <c r="D7963" s="203"/>
      <c r="E7963" s="203"/>
      <c r="F7963" s="203"/>
    </row>
    <row r="7964" spans="2:6" ht="15.75">
      <c r="B7964" s="188"/>
      <c r="C7964" s="188"/>
      <c r="D7964" s="203"/>
      <c r="E7964" s="203"/>
      <c r="F7964" s="203"/>
    </row>
    <row r="7965" spans="2:6" ht="15.75">
      <c r="B7965" s="188"/>
      <c r="C7965" s="188"/>
      <c r="D7965" s="203"/>
      <c r="E7965" s="203"/>
      <c r="F7965" s="203"/>
    </row>
    <row r="7966" spans="2:6" ht="15.75">
      <c r="B7966" s="188"/>
      <c r="C7966" s="188"/>
      <c r="D7966" s="203"/>
      <c r="E7966" s="203"/>
      <c r="F7966" s="203"/>
    </row>
    <row r="7967" spans="2:6" ht="15.75">
      <c r="B7967" s="188"/>
      <c r="C7967" s="188"/>
      <c r="D7967" s="203"/>
      <c r="E7967" s="203"/>
      <c r="F7967" s="203"/>
    </row>
    <row r="7968" spans="2:6" ht="15.75">
      <c r="B7968" s="188"/>
      <c r="C7968" s="188"/>
      <c r="D7968" s="203"/>
      <c r="E7968" s="203"/>
      <c r="F7968" s="203"/>
    </row>
    <row r="7969" spans="2:6" ht="15.75">
      <c r="B7969" s="188"/>
      <c r="C7969" s="188"/>
      <c r="D7969" s="203"/>
      <c r="E7969" s="203"/>
      <c r="F7969" s="203"/>
    </row>
    <row r="7970" spans="2:6" ht="15.75">
      <c r="B7970" s="188"/>
      <c r="C7970" s="188"/>
      <c r="D7970" s="203"/>
      <c r="E7970" s="203"/>
      <c r="F7970" s="203"/>
    </row>
    <row r="7971" spans="2:6" ht="15.75">
      <c r="B7971" s="188"/>
      <c r="C7971" s="188"/>
      <c r="D7971" s="203"/>
      <c r="E7971" s="203"/>
      <c r="F7971" s="203"/>
    </row>
    <row r="7972" spans="2:6" ht="15.75">
      <c r="B7972" s="188"/>
      <c r="C7972" s="188"/>
      <c r="D7972" s="203"/>
      <c r="E7972" s="203"/>
      <c r="F7972" s="203"/>
    </row>
    <row r="7973" spans="2:6" ht="15.75">
      <c r="B7973" s="188"/>
      <c r="C7973" s="188"/>
      <c r="D7973" s="203"/>
      <c r="E7973" s="203"/>
      <c r="F7973" s="203"/>
    </row>
    <row r="7974" spans="2:6" ht="15.75">
      <c r="B7974" s="188"/>
      <c r="C7974" s="188"/>
      <c r="D7974" s="203"/>
      <c r="E7974" s="203"/>
      <c r="F7974" s="203"/>
    </row>
    <row r="7975" spans="2:6" ht="15.75">
      <c r="B7975" s="188"/>
      <c r="C7975" s="188"/>
      <c r="D7975" s="203"/>
      <c r="E7975" s="203"/>
      <c r="F7975" s="203"/>
    </row>
    <row r="7976" spans="2:6" ht="15.75">
      <c r="B7976" s="188"/>
      <c r="C7976" s="188"/>
      <c r="D7976" s="203"/>
      <c r="E7976" s="203"/>
      <c r="F7976" s="203"/>
    </row>
    <row r="7977" spans="2:6" ht="15.75">
      <c r="B7977" s="188"/>
      <c r="C7977" s="188"/>
      <c r="D7977" s="203"/>
      <c r="E7977" s="203"/>
      <c r="F7977" s="203"/>
    </row>
    <row r="7978" spans="2:6" ht="15.75">
      <c r="B7978" s="188"/>
      <c r="C7978" s="188"/>
      <c r="D7978" s="203"/>
      <c r="E7978" s="203"/>
      <c r="F7978" s="203"/>
    </row>
    <row r="7979" spans="2:6" ht="15.75">
      <c r="B7979" s="188"/>
      <c r="C7979" s="188"/>
      <c r="D7979" s="203"/>
      <c r="E7979" s="203"/>
      <c r="F7979" s="203"/>
    </row>
    <row r="7980" spans="2:6" ht="15.75">
      <c r="B7980" s="188"/>
      <c r="C7980" s="188"/>
      <c r="D7980" s="203"/>
      <c r="E7980" s="203"/>
      <c r="F7980" s="203"/>
    </row>
    <row r="7981" spans="2:6" ht="15.75">
      <c r="B7981" s="188"/>
      <c r="C7981" s="188"/>
      <c r="D7981" s="203"/>
      <c r="E7981" s="203"/>
      <c r="F7981" s="203"/>
    </row>
    <row r="7982" spans="2:6" ht="15.75">
      <c r="B7982" s="188"/>
      <c r="C7982" s="188"/>
      <c r="D7982" s="203"/>
      <c r="E7982" s="203"/>
      <c r="F7982" s="203"/>
    </row>
    <row r="7983" spans="2:6" ht="15.75">
      <c r="B7983" s="188"/>
      <c r="C7983" s="188"/>
      <c r="D7983" s="203"/>
      <c r="E7983" s="203"/>
      <c r="F7983" s="203"/>
    </row>
    <row r="7984" spans="2:6" ht="15.75">
      <c r="B7984" s="188"/>
      <c r="C7984" s="188"/>
      <c r="D7984" s="203"/>
      <c r="E7984" s="203"/>
      <c r="F7984" s="203"/>
    </row>
    <row r="7985" spans="2:6" ht="15.75">
      <c r="B7985" s="188"/>
      <c r="C7985" s="188"/>
      <c r="D7985" s="203"/>
      <c r="E7985" s="203"/>
      <c r="F7985" s="203"/>
    </row>
    <row r="7986" spans="2:6" ht="15.75">
      <c r="B7986" s="188"/>
      <c r="C7986" s="188"/>
      <c r="D7986" s="203"/>
      <c r="E7986" s="203"/>
      <c r="F7986" s="203"/>
    </row>
    <row r="7987" spans="2:6" ht="15.75">
      <c r="B7987" s="188"/>
      <c r="C7987" s="188"/>
      <c r="D7987" s="203"/>
      <c r="E7987" s="203"/>
      <c r="F7987" s="203"/>
    </row>
    <row r="7988" spans="2:6" ht="15.75">
      <c r="B7988" s="188"/>
      <c r="C7988" s="188"/>
      <c r="D7988" s="203"/>
      <c r="E7988" s="203"/>
      <c r="F7988" s="203"/>
    </row>
    <row r="7989" spans="2:6" ht="15.75">
      <c r="B7989" s="188"/>
      <c r="C7989" s="188"/>
      <c r="D7989" s="203"/>
      <c r="E7989" s="203"/>
      <c r="F7989" s="203"/>
    </row>
    <row r="7990" spans="2:6" ht="15.75">
      <c r="B7990" s="188"/>
      <c r="C7990" s="188"/>
      <c r="D7990" s="203"/>
      <c r="E7990" s="203"/>
      <c r="F7990" s="203"/>
    </row>
    <row r="7991" spans="2:6" ht="15.75">
      <c r="B7991" s="188"/>
      <c r="C7991" s="188"/>
      <c r="D7991" s="203"/>
      <c r="E7991" s="203"/>
      <c r="F7991" s="203"/>
    </row>
    <row r="7992" spans="2:6" ht="15.75">
      <c r="B7992" s="188"/>
      <c r="C7992" s="188"/>
      <c r="D7992" s="203"/>
      <c r="E7992" s="203"/>
      <c r="F7992" s="203"/>
    </row>
    <row r="7993" spans="2:6" ht="15.75">
      <c r="B7993" s="188"/>
      <c r="C7993" s="188"/>
      <c r="D7993" s="203"/>
      <c r="E7993" s="203"/>
      <c r="F7993" s="203"/>
    </row>
    <row r="7994" spans="2:6" ht="15.75">
      <c r="B7994" s="188"/>
      <c r="C7994" s="188"/>
      <c r="D7994" s="203"/>
      <c r="E7994" s="203"/>
      <c r="F7994" s="203"/>
    </row>
    <row r="7995" spans="2:6" ht="15.75">
      <c r="B7995" s="188"/>
      <c r="C7995" s="188"/>
      <c r="D7995" s="203"/>
      <c r="E7995" s="203"/>
      <c r="F7995" s="203"/>
    </row>
    <row r="7996" spans="2:6" ht="15.75">
      <c r="B7996" s="188"/>
      <c r="C7996" s="188"/>
      <c r="D7996" s="203"/>
      <c r="E7996" s="203"/>
      <c r="F7996" s="203"/>
    </row>
    <row r="7997" spans="2:6" ht="15.75">
      <c r="B7997" s="188"/>
      <c r="C7997" s="188"/>
      <c r="D7997" s="203"/>
      <c r="E7997" s="203"/>
      <c r="F7997" s="203"/>
    </row>
    <row r="7998" spans="2:6" ht="15.75">
      <c r="B7998" s="188"/>
      <c r="C7998" s="188"/>
      <c r="D7998" s="203"/>
      <c r="E7998" s="203"/>
      <c r="F7998" s="203"/>
    </row>
    <row r="7999" spans="2:6" ht="15.75">
      <c r="B7999" s="188"/>
      <c r="C7999" s="188"/>
      <c r="D7999" s="203"/>
      <c r="E7999" s="203"/>
      <c r="F7999" s="203"/>
    </row>
    <row r="8000" spans="2:6" ht="15.75">
      <c r="B8000" s="188"/>
      <c r="C8000" s="188"/>
      <c r="D8000" s="203"/>
      <c r="E8000" s="203"/>
      <c r="F8000" s="203"/>
    </row>
    <row r="8001" spans="2:6" ht="15.75">
      <c r="B8001" s="188"/>
      <c r="C8001" s="188"/>
      <c r="D8001" s="203"/>
      <c r="E8001" s="203"/>
      <c r="F8001" s="203"/>
    </row>
    <row r="8002" spans="2:6" ht="15.75">
      <c r="B8002" s="188"/>
      <c r="C8002" s="188"/>
      <c r="D8002" s="203"/>
      <c r="E8002" s="203"/>
      <c r="F8002" s="203"/>
    </row>
    <row r="8003" spans="2:6" ht="15.75">
      <c r="B8003" s="188"/>
      <c r="C8003" s="188"/>
      <c r="D8003" s="203"/>
      <c r="E8003" s="203"/>
      <c r="F8003" s="203"/>
    </row>
    <row r="8004" spans="2:6" ht="15.75">
      <c r="B8004" s="188"/>
      <c r="C8004" s="188"/>
      <c r="D8004" s="203"/>
      <c r="E8004" s="203"/>
      <c r="F8004" s="203"/>
    </row>
    <row r="8005" spans="2:6" ht="15.75">
      <c r="B8005" s="188"/>
      <c r="C8005" s="188"/>
      <c r="D8005" s="203"/>
      <c r="E8005" s="203"/>
      <c r="F8005" s="203"/>
    </row>
    <row r="8006" spans="2:6" ht="15.75">
      <c r="B8006" s="188"/>
      <c r="C8006" s="188"/>
      <c r="D8006" s="203"/>
      <c r="E8006" s="203"/>
      <c r="F8006" s="203"/>
    </row>
    <row r="8007" spans="2:6" ht="15.75">
      <c r="B8007" s="188"/>
      <c r="C8007" s="188"/>
      <c r="D8007" s="203"/>
      <c r="E8007" s="203"/>
      <c r="F8007" s="203"/>
    </row>
    <row r="8008" spans="2:6" ht="15.75">
      <c r="B8008" s="188"/>
      <c r="C8008" s="188"/>
      <c r="D8008" s="203"/>
      <c r="E8008" s="203"/>
      <c r="F8008" s="203"/>
    </row>
    <row r="8009" spans="2:6" ht="15.75">
      <c r="B8009" s="188"/>
      <c r="C8009" s="188"/>
      <c r="D8009" s="203"/>
      <c r="E8009" s="203"/>
      <c r="F8009" s="203"/>
    </row>
    <row r="8010" spans="2:6" ht="15.75">
      <c r="B8010" s="188"/>
      <c r="C8010" s="188"/>
      <c r="D8010" s="203"/>
      <c r="E8010" s="203"/>
      <c r="F8010" s="203"/>
    </row>
    <row r="8011" spans="2:6" ht="15.75">
      <c r="B8011" s="188"/>
      <c r="C8011" s="188"/>
      <c r="D8011" s="203"/>
      <c r="E8011" s="203"/>
      <c r="F8011" s="203"/>
    </row>
    <row r="8012" spans="2:6" ht="15.75">
      <c r="B8012" s="188"/>
      <c r="C8012" s="188"/>
      <c r="D8012" s="203"/>
      <c r="E8012" s="203"/>
      <c r="F8012" s="203"/>
    </row>
    <row r="8013" spans="2:6" ht="15.75">
      <c r="B8013" s="188"/>
      <c r="C8013" s="188"/>
      <c r="D8013" s="203"/>
      <c r="E8013" s="203"/>
      <c r="F8013" s="203"/>
    </row>
    <row r="8014" spans="2:6" ht="15.75">
      <c r="B8014" s="188"/>
      <c r="C8014" s="188"/>
      <c r="D8014" s="203"/>
      <c r="E8014" s="203"/>
      <c r="F8014" s="203"/>
    </row>
    <row r="8015" spans="2:6" ht="15.75">
      <c r="B8015" s="188"/>
      <c r="C8015" s="188"/>
      <c r="D8015" s="203"/>
      <c r="E8015" s="203"/>
      <c r="F8015" s="203"/>
    </row>
    <row r="8016" spans="2:6" ht="15.75">
      <c r="B8016" s="188"/>
      <c r="C8016" s="188"/>
      <c r="D8016" s="203"/>
      <c r="E8016" s="203"/>
      <c r="F8016" s="203"/>
    </row>
    <row r="8017" spans="2:6" ht="15.75">
      <c r="B8017" s="188"/>
      <c r="C8017" s="188"/>
      <c r="D8017" s="203"/>
      <c r="E8017" s="203"/>
      <c r="F8017" s="203"/>
    </row>
    <row r="8018" spans="2:6" ht="15.75">
      <c r="B8018" s="188"/>
      <c r="C8018" s="188"/>
      <c r="D8018" s="203"/>
      <c r="E8018" s="203"/>
      <c r="F8018" s="203"/>
    </row>
    <row r="8019" spans="2:6" ht="15.75">
      <c r="B8019" s="188"/>
      <c r="C8019" s="188"/>
      <c r="D8019" s="203"/>
      <c r="E8019" s="203"/>
      <c r="F8019" s="203"/>
    </row>
    <row r="8020" spans="2:6" ht="15.75">
      <c r="B8020" s="188"/>
      <c r="C8020" s="188"/>
      <c r="D8020" s="203"/>
      <c r="E8020" s="203"/>
      <c r="F8020" s="203"/>
    </row>
    <row r="8021" spans="2:6" ht="15.75">
      <c r="B8021" s="188"/>
      <c r="C8021" s="188"/>
      <c r="D8021" s="203"/>
      <c r="E8021" s="203"/>
      <c r="F8021" s="203"/>
    </row>
    <row r="8022" spans="2:6" ht="15.75">
      <c r="B8022" s="188"/>
      <c r="C8022" s="188"/>
      <c r="D8022" s="203"/>
      <c r="E8022" s="203"/>
      <c r="F8022" s="203"/>
    </row>
    <row r="8023" spans="2:6" ht="15.75">
      <c r="B8023" s="188"/>
      <c r="C8023" s="188"/>
      <c r="D8023" s="203"/>
      <c r="E8023" s="203"/>
      <c r="F8023" s="203"/>
    </row>
    <row r="8024" spans="2:6" ht="15.75">
      <c r="B8024" s="188"/>
      <c r="C8024" s="188"/>
      <c r="D8024" s="203"/>
      <c r="E8024" s="203"/>
      <c r="F8024" s="203"/>
    </row>
    <row r="8025" spans="2:6" ht="15.75">
      <c r="B8025" s="188"/>
      <c r="C8025" s="188"/>
      <c r="D8025" s="203"/>
      <c r="E8025" s="203"/>
      <c r="F8025" s="203"/>
    </row>
    <row r="8026" spans="2:6" ht="15.75">
      <c r="B8026" s="188"/>
      <c r="C8026" s="188"/>
      <c r="D8026" s="203"/>
      <c r="E8026" s="203"/>
      <c r="F8026" s="203"/>
    </row>
    <row r="8027" spans="2:6" ht="15.75">
      <c r="B8027" s="188"/>
      <c r="C8027" s="188"/>
      <c r="D8027" s="203"/>
      <c r="E8027" s="203"/>
      <c r="F8027" s="203"/>
    </row>
    <row r="8028" spans="2:6" ht="15.75">
      <c r="B8028" s="188"/>
      <c r="C8028" s="188"/>
      <c r="D8028" s="203"/>
      <c r="E8028" s="203"/>
      <c r="F8028" s="203"/>
    </row>
    <row r="8029" spans="2:6" ht="15.75">
      <c r="B8029" s="188"/>
      <c r="C8029" s="188"/>
      <c r="D8029" s="203"/>
      <c r="E8029" s="203"/>
      <c r="F8029" s="203"/>
    </row>
    <row r="8030" spans="2:6" ht="15.75">
      <c r="B8030" s="188"/>
      <c r="C8030" s="188"/>
      <c r="D8030" s="203"/>
      <c r="E8030" s="203"/>
      <c r="F8030" s="203"/>
    </row>
    <row r="8031" spans="2:6" ht="15.75">
      <c r="B8031" s="188"/>
      <c r="C8031" s="188"/>
      <c r="D8031" s="203"/>
      <c r="E8031" s="203"/>
      <c r="F8031" s="203"/>
    </row>
    <row r="8032" spans="2:6" ht="15.75">
      <c r="B8032" s="188"/>
      <c r="C8032" s="188"/>
      <c r="D8032" s="203"/>
      <c r="E8032" s="203"/>
      <c r="F8032" s="203"/>
    </row>
    <row r="8033" spans="2:6" ht="15.75">
      <c r="B8033" s="188"/>
      <c r="C8033" s="188"/>
      <c r="D8033" s="203"/>
      <c r="E8033" s="203"/>
      <c r="F8033" s="203"/>
    </row>
    <row r="8034" spans="2:6" ht="15.75">
      <c r="B8034" s="188"/>
      <c r="C8034" s="188"/>
      <c r="D8034" s="203"/>
      <c r="E8034" s="203"/>
      <c r="F8034" s="203"/>
    </row>
    <row r="8035" spans="2:6" ht="15.75">
      <c r="B8035" s="188"/>
      <c r="C8035" s="188"/>
      <c r="D8035" s="203"/>
      <c r="E8035" s="203"/>
      <c r="F8035" s="203"/>
    </row>
    <row r="8036" spans="2:6" ht="15.75">
      <c r="B8036" s="188"/>
      <c r="C8036" s="188"/>
      <c r="D8036" s="203"/>
      <c r="E8036" s="203"/>
      <c r="F8036" s="203"/>
    </row>
    <row r="8037" spans="2:6" ht="15.75">
      <c r="B8037" s="188"/>
      <c r="C8037" s="188"/>
      <c r="D8037" s="203"/>
      <c r="E8037" s="203"/>
      <c r="F8037" s="203"/>
    </row>
    <row r="8038" spans="2:6" ht="15.75">
      <c r="B8038" s="188"/>
      <c r="C8038" s="188"/>
      <c r="D8038" s="203"/>
      <c r="E8038" s="203"/>
      <c r="F8038" s="203"/>
    </row>
    <row r="8039" spans="2:6" ht="15.75">
      <c r="B8039" s="188"/>
      <c r="C8039" s="188"/>
      <c r="D8039" s="203"/>
      <c r="E8039" s="203"/>
      <c r="F8039" s="203"/>
    </row>
    <row r="8040" spans="2:6" ht="15.75">
      <c r="B8040" s="188"/>
      <c r="C8040" s="188"/>
      <c r="D8040" s="203"/>
      <c r="E8040" s="203"/>
      <c r="F8040" s="203"/>
    </row>
    <row r="8041" spans="2:6" ht="15.75">
      <c r="B8041" s="188"/>
      <c r="C8041" s="188"/>
      <c r="D8041" s="203"/>
      <c r="E8041" s="203"/>
      <c r="F8041" s="203"/>
    </row>
    <row r="8042" spans="2:6" ht="15.75">
      <c r="B8042" s="188"/>
      <c r="C8042" s="188"/>
      <c r="D8042" s="203"/>
      <c r="E8042" s="203"/>
      <c r="F8042" s="203"/>
    </row>
    <row r="8043" spans="2:6" ht="15.75">
      <c r="B8043" s="188"/>
      <c r="C8043" s="188"/>
      <c r="D8043" s="203"/>
      <c r="E8043" s="203"/>
      <c r="F8043" s="203"/>
    </row>
    <row r="8044" spans="2:6" ht="15.75">
      <c r="B8044" s="188"/>
      <c r="C8044" s="188"/>
      <c r="D8044" s="203"/>
      <c r="E8044" s="203"/>
      <c r="F8044" s="203"/>
    </row>
    <row r="8045" spans="2:6" ht="15.75">
      <c r="B8045" s="188"/>
      <c r="C8045" s="188"/>
      <c r="D8045" s="203"/>
      <c r="E8045" s="203"/>
      <c r="F8045" s="203"/>
    </row>
    <row r="8046" spans="2:6" ht="15.75">
      <c r="B8046" s="188"/>
      <c r="C8046" s="188"/>
      <c r="D8046" s="203"/>
      <c r="E8046" s="203"/>
      <c r="F8046" s="203"/>
    </row>
    <row r="8047" spans="2:6" ht="15.75">
      <c r="B8047" s="188"/>
      <c r="C8047" s="188"/>
      <c r="D8047" s="203"/>
      <c r="E8047" s="203"/>
      <c r="F8047" s="203"/>
    </row>
    <row r="8048" spans="2:6" ht="15.75">
      <c r="B8048" s="188"/>
      <c r="C8048" s="188"/>
      <c r="D8048" s="203"/>
      <c r="E8048" s="203"/>
      <c r="F8048" s="203"/>
    </row>
    <row r="8049" spans="2:6" ht="15.75">
      <c r="B8049" s="188"/>
      <c r="C8049" s="188"/>
      <c r="D8049" s="203"/>
      <c r="E8049" s="203"/>
      <c r="F8049" s="203"/>
    </row>
    <row r="8050" spans="2:6" ht="15.75">
      <c r="B8050" s="188"/>
      <c r="C8050" s="188"/>
      <c r="D8050" s="203"/>
      <c r="E8050" s="203"/>
      <c r="F8050" s="203"/>
    </row>
    <row r="8051" spans="2:6" ht="15.75">
      <c r="B8051" s="188"/>
      <c r="C8051" s="188"/>
      <c r="D8051" s="203"/>
      <c r="E8051" s="203"/>
      <c r="F8051" s="203"/>
    </row>
    <row r="8052" spans="2:6" ht="15.75">
      <c r="B8052" s="188"/>
      <c r="C8052" s="188"/>
      <c r="D8052" s="203"/>
      <c r="E8052" s="203"/>
      <c r="F8052" s="203"/>
    </row>
    <row r="8053" spans="2:6" ht="15.75">
      <c r="B8053" s="188"/>
      <c r="C8053" s="188"/>
      <c r="D8053" s="203"/>
      <c r="E8053" s="203"/>
      <c r="F8053" s="203"/>
    </row>
    <row r="8054" spans="2:6" ht="15.75">
      <c r="B8054" s="188"/>
      <c r="C8054" s="188"/>
      <c r="D8054" s="203"/>
      <c r="E8054" s="203"/>
      <c r="F8054" s="203"/>
    </row>
    <row r="8055" spans="2:6" ht="15.75">
      <c r="B8055" s="188"/>
      <c r="C8055" s="188"/>
      <c r="D8055" s="203"/>
      <c r="E8055" s="203"/>
      <c r="F8055" s="203"/>
    </row>
    <row r="8056" spans="2:6" ht="15.75">
      <c r="B8056" s="188"/>
      <c r="C8056" s="188"/>
      <c r="D8056" s="203"/>
      <c r="E8056" s="203"/>
      <c r="F8056" s="203"/>
    </row>
    <row r="8057" spans="2:6" ht="15.75">
      <c r="B8057" s="188"/>
      <c r="C8057" s="188"/>
      <c r="D8057" s="203"/>
      <c r="E8057" s="203"/>
      <c r="F8057" s="203"/>
    </row>
    <row r="8058" spans="2:6" ht="15.75">
      <c r="B8058" s="188"/>
      <c r="C8058" s="188"/>
      <c r="D8058" s="203"/>
      <c r="E8058" s="203"/>
      <c r="F8058" s="203"/>
    </row>
    <row r="8059" spans="2:6" ht="15.75">
      <c r="B8059" s="188"/>
      <c r="C8059" s="188"/>
      <c r="D8059" s="203"/>
      <c r="E8059" s="203"/>
      <c r="F8059" s="203"/>
    </row>
    <row r="8060" spans="2:6" ht="15.75">
      <c r="B8060" s="188"/>
      <c r="C8060" s="188"/>
      <c r="D8060" s="203"/>
      <c r="E8060" s="203"/>
      <c r="F8060" s="203"/>
    </row>
    <row r="8061" spans="2:6" ht="15.75">
      <c r="B8061" s="188"/>
      <c r="C8061" s="188"/>
      <c r="D8061" s="203"/>
      <c r="E8061" s="203"/>
      <c r="F8061" s="203"/>
    </row>
    <row r="8062" spans="2:6" ht="15.75">
      <c r="B8062" s="188"/>
      <c r="C8062" s="188"/>
      <c r="D8062" s="203"/>
      <c r="E8062" s="203"/>
      <c r="F8062" s="203"/>
    </row>
    <row r="8063" spans="2:6" ht="15.75">
      <c r="B8063" s="188"/>
      <c r="C8063" s="188"/>
      <c r="D8063" s="203"/>
      <c r="E8063" s="203"/>
      <c r="F8063" s="203"/>
    </row>
    <row r="8064" spans="2:6" ht="15.75">
      <c r="B8064" s="188"/>
      <c r="C8064" s="188"/>
      <c r="D8064" s="203"/>
      <c r="E8064" s="203"/>
      <c r="F8064" s="203"/>
    </row>
    <row r="8065" spans="2:6" ht="15.75">
      <c r="B8065" s="188"/>
      <c r="C8065" s="188"/>
      <c r="D8065" s="203"/>
      <c r="E8065" s="203"/>
      <c r="F8065" s="203"/>
    </row>
    <row r="8066" spans="2:6" ht="15.75">
      <c r="B8066" s="188"/>
      <c r="C8066" s="188"/>
      <c r="D8066" s="203"/>
      <c r="E8066" s="203"/>
      <c r="F8066" s="203"/>
    </row>
    <row r="8067" spans="2:6" ht="15.75">
      <c r="B8067" s="188"/>
      <c r="C8067" s="188"/>
      <c r="D8067" s="203"/>
      <c r="E8067" s="203"/>
      <c r="F8067" s="203"/>
    </row>
    <row r="8068" spans="2:6" ht="15.75">
      <c r="B8068" s="188"/>
      <c r="C8068" s="188"/>
      <c r="D8068" s="203"/>
      <c r="E8068" s="203"/>
      <c r="F8068" s="203"/>
    </row>
    <row r="8069" spans="2:6" ht="15.75">
      <c r="B8069" s="188"/>
      <c r="C8069" s="188"/>
      <c r="D8069" s="203"/>
      <c r="E8069" s="203"/>
      <c r="F8069" s="203"/>
    </row>
    <row r="8070" spans="2:6" ht="15.75">
      <c r="B8070" s="188"/>
      <c r="C8070" s="188"/>
      <c r="D8070" s="203"/>
      <c r="E8070" s="203"/>
      <c r="F8070" s="203"/>
    </row>
    <row r="8071" spans="2:6" ht="15.75">
      <c r="B8071" s="188"/>
      <c r="C8071" s="188"/>
      <c r="D8071" s="203"/>
      <c r="E8071" s="203"/>
      <c r="F8071" s="203"/>
    </row>
    <row r="8072" spans="2:6" ht="15.75">
      <c r="B8072" s="188"/>
      <c r="C8072" s="188"/>
      <c r="D8072" s="203"/>
      <c r="E8072" s="203"/>
      <c r="F8072" s="203"/>
    </row>
    <row r="8073" spans="2:6" ht="15.75">
      <c r="B8073" s="188"/>
      <c r="C8073" s="188"/>
      <c r="D8073" s="203"/>
      <c r="E8073" s="203"/>
      <c r="F8073" s="203"/>
    </row>
    <row r="8074" spans="2:6" ht="15.75">
      <c r="B8074" s="188"/>
      <c r="C8074" s="188"/>
      <c r="D8074" s="203"/>
      <c r="E8074" s="203"/>
      <c r="F8074" s="203"/>
    </row>
    <row r="8075" spans="2:6" ht="15.75">
      <c r="B8075" s="188"/>
      <c r="C8075" s="188"/>
      <c r="D8075" s="203"/>
      <c r="E8075" s="203"/>
      <c r="F8075" s="203"/>
    </row>
    <row r="8076" spans="2:6" ht="15.75">
      <c r="B8076" s="188"/>
      <c r="C8076" s="188"/>
      <c r="D8076" s="203"/>
      <c r="E8076" s="203"/>
      <c r="F8076" s="203"/>
    </row>
    <row r="8077" spans="2:6" ht="15.75">
      <c r="B8077" s="188"/>
      <c r="C8077" s="188"/>
      <c r="D8077" s="203"/>
      <c r="E8077" s="203"/>
      <c r="F8077" s="203"/>
    </row>
    <row r="8078" spans="2:6" ht="15.75">
      <c r="B8078" s="188"/>
      <c r="C8078" s="188"/>
      <c r="D8078" s="203"/>
      <c r="E8078" s="203"/>
      <c r="F8078" s="203"/>
    </row>
    <row r="8079" spans="2:6" ht="15.75">
      <c r="B8079" s="188"/>
      <c r="C8079" s="188"/>
      <c r="D8079" s="203"/>
      <c r="E8079" s="203"/>
      <c r="F8079" s="203"/>
    </row>
    <row r="8080" spans="2:6" ht="15.75">
      <c r="B8080" s="188"/>
      <c r="C8080" s="188"/>
      <c r="D8080" s="203"/>
      <c r="E8080" s="203"/>
      <c r="F8080" s="203"/>
    </row>
    <row r="8081" spans="2:6" ht="15.75">
      <c r="B8081" s="188"/>
      <c r="C8081" s="188"/>
      <c r="D8081" s="203"/>
      <c r="E8081" s="203"/>
      <c r="F8081" s="203"/>
    </row>
    <row r="8082" spans="2:6" ht="15.75">
      <c r="B8082" s="188"/>
      <c r="C8082" s="188"/>
      <c r="D8082" s="203"/>
      <c r="E8082" s="203"/>
      <c r="F8082" s="203"/>
    </row>
    <row r="8083" spans="2:6" ht="15.75">
      <c r="B8083" s="188"/>
      <c r="C8083" s="188"/>
      <c r="D8083" s="203"/>
      <c r="E8083" s="203"/>
      <c r="F8083" s="203"/>
    </row>
    <row r="8084" spans="2:6" ht="15.75">
      <c r="B8084" s="188"/>
      <c r="C8084" s="188"/>
      <c r="D8084" s="203"/>
      <c r="E8084" s="203"/>
      <c r="F8084" s="203"/>
    </row>
    <row r="8085" spans="2:6" ht="15.75">
      <c r="B8085" s="188"/>
      <c r="C8085" s="188"/>
      <c r="D8085" s="203"/>
      <c r="E8085" s="203"/>
      <c r="F8085" s="203"/>
    </row>
    <row r="8086" spans="2:6" ht="15.75">
      <c r="B8086" s="188"/>
      <c r="C8086" s="188"/>
      <c r="D8086" s="203"/>
      <c r="E8086" s="203"/>
      <c r="F8086" s="203"/>
    </row>
    <row r="8087" spans="2:6" ht="15.75">
      <c r="B8087" s="188"/>
      <c r="C8087" s="188"/>
      <c r="D8087" s="203"/>
      <c r="E8087" s="203"/>
      <c r="F8087" s="203"/>
    </row>
    <row r="8088" spans="2:6" ht="15.75">
      <c r="B8088" s="188"/>
      <c r="C8088" s="188"/>
      <c r="D8088" s="203"/>
      <c r="E8088" s="203"/>
      <c r="F8088" s="203"/>
    </row>
    <row r="8089" spans="2:6" ht="15.75">
      <c r="B8089" s="188"/>
      <c r="C8089" s="188"/>
      <c r="D8089" s="203"/>
      <c r="E8089" s="203"/>
      <c r="F8089" s="203"/>
    </row>
    <row r="8090" spans="2:6" ht="15.75">
      <c r="B8090" s="188"/>
      <c r="C8090" s="188"/>
      <c r="D8090" s="203"/>
      <c r="E8090" s="203"/>
      <c r="F8090" s="203"/>
    </row>
    <row r="8091" spans="2:6" ht="15.75">
      <c r="B8091" s="188"/>
      <c r="C8091" s="188"/>
      <c r="D8091" s="203"/>
      <c r="E8091" s="203"/>
      <c r="F8091" s="203"/>
    </row>
    <row r="8092" spans="2:6" ht="15.75">
      <c r="B8092" s="188"/>
      <c r="C8092" s="188"/>
      <c r="D8092" s="203"/>
      <c r="E8092" s="203"/>
      <c r="F8092" s="203"/>
    </row>
    <row r="8093" spans="2:6" ht="15.75">
      <c r="B8093" s="188"/>
      <c r="C8093" s="188"/>
      <c r="D8093" s="203"/>
      <c r="E8093" s="203"/>
      <c r="F8093" s="203"/>
    </row>
    <row r="8094" spans="2:6" ht="15.75">
      <c r="B8094" s="188"/>
      <c r="C8094" s="188"/>
      <c r="D8094" s="203"/>
      <c r="E8094" s="203"/>
      <c r="F8094" s="203"/>
    </row>
    <row r="8095" spans="2:6" ht="15.75">
      <c r="B8095" s="188"/>
      <c r="C8095" s="188"/>
      <c r="D8095" s="203"/>
      <c r="E8095" s="203"/>
      <c r="F8095" s="203"/>
    </row>
    <row r="8096" spans="2:6" ht="15.75">
      <c r="B8096" s="188"/>
      <c r="C8096" s="188"/>
      <c r="D8096" s="203"/>
      <c r="E8096" s="203"/>
      <c r="F8096" s="203"/>
    </row>
    <row r="8097" spans="2:6" ht="15.75">
      <c r="B8097" s="188"/>
      <c r="C8097" s="188"/>
      <c r="D8097" s="203"/>
      <c r="E8097" s="203"/>
      <c r="F8097" s="203"/>
    </row>
    <row r="8098" spans="2:6" ht="15.75">
      <c r="B8098" s="188"/>
      <c r="C8098" s="188"/>
      <c r="D8098" s="203"/>
      <c r="E8098" s="203"/>
      <c r="F8098" s="203"/>
    </row>
    <row r="8099" spans="2:6" ht="15.75">
      <c r="B8099" s="188"/>
      <c r="C8099" s="188"/>
      <c r="D8099" s="203"/>
      <c r="E8099" s="203"/>
      <c r="F8099" s="203"/>
    </row>
    <row r="8100" spans="2:6" ht="15.75">
      <c r="B8100" s="188"/>
      <c r="C8100" s="188"/>
      <c r="D8100" s="203"/>
      <c r="E8100" s="203"/>
      <c r="F8100" s="203"/>
    </row>
    <row r="8101" spans="2:6" ht="15.75">
      <c r="B8101" s="188"/>
      <c r="C8101" s="188"/>
      <c r="D8101" s="203"/>
      <c r="E8101" s="203"/>
      <c r="F8101" s="203"/>
    </row>
    <row r="8102" spans="2:6" ht="15.75">
      <c r="B8102" s="188"/>
      <c r="C8102" s="188"/>
      <c r="D8102" s="203"/>
      <c r="E8102" s="203"/>
      <c r="F8102" s="203"/>
    </row>
    <row r="8103" spans="2:6" ht="15.75">
      <c r="B8103" s="188"/>
      <c r="C8103" s="188"/>
      <c r="D8103" s="203"/>
      <c r="E8103" s="203"/>
      <c r="F8103" s="203"/>
    </row>
    <row r="8104" spans="2:6" ht="15.75">
      <c r="B8104" s="188"/>
      <c r="C8104" s="188"/>
      <c r="D8104" s="203"/>
      <c r="E8104" s="203"/>
      <c r="F8104" s="203"/>
    </row>
    <row r="8105" spans="2:6" ht="15.75">
      <c r="B8105" s="188"/>
      <c r="C8105" s="188"/>
      <c r="D8105" s="203"/>
      <c r="E8105" s="203"/>
      <c r="F8105" s="203"/>
    </row>
    <row r="8106" spans="2:6" ht="15.75">
      <c r="B8106" s="188"/>
      <c r="C8106" s="188"/>
      <c r="D8106" s="203"/>
      <c r="E8106" s="203"/>
      <c r="F8106" s="203"/>
    </row>
    <row r="8107" spans="2:6" ht="15.75">
      <c r="B8107" s="188"/>
      <c r="C8107" s="188"/>
      <c r="D8107" s="203"/>
      <c r="E8107" s="203"/>
      <c r="F8107" s="203"/>
    </row>
    <row r="8108" spans="2:6" ht="15.75">
      <c r="B8108" s="188"/>
      <c r="C8108" s="188"/>
      <c r="D8108" s="203"/>
      <c r="E8108" s="203"/>
      <c r="F8108" s="203"/>
    </row>
    <row r="8109" spans="2:6" ht="15.75">
      <c r="B8109" s="188"/>
      <c r="C8109" s="188"/>
      <c r="D8109" s="203"/>
      <c r="E8109" s="203"/>
      <c r="F8109" s="203"/>
    </row>
    <row r="8110" spans="2:6" ht="15.75">
      <c r="B8110" s="188"/>
      <c r="C8110" s="188"/>
      <c r="D8110" s="203"/>
      <c r="E8110" s="203"/>
      <c r="F8110" s="203"/>
    </row>
    <row r="8111" spans="2:6" ht="15.75">
      <c r="B8111" s="188"/>
      <c r="C8111" s="188"/>
      <c r="D8111" s="203"/>
      <c r="E8111" s="203"/>
      <c r="F8111" s="203"/>
    </row>
    <row r="8112" spans="2:6" ht="15.75">
      <c r="B8112" s="188"/>
      <c r="C8112" s="188"/>
      <c r="D8112" s="203"/>
      <c r="E8112" s="203"/>
      <c r="F8112" s="203"/>
    </row>
    <row r="8113" spans="2:6" ht="15.75">
      <c r="B8113" s="188"/>
      <c r="C8113" s="188"/>
      <c r="D8113" s="203"/>
      <c r="E8113" s="203"/>
      <c r="F8113" s="203"/>
    </row>
    <row r="8114" spans="2:6" ht="15.75">
      <c r="B8114" s="188"/>
      <c r="C8114" s="188"/>
      <c r="D8114" s="203"/>
      <c r="E8114" s="203"/>
      <c r="F8114" s="203"/>
    </row>
    <row r="8115" spans="2:6" ht="15.75">
      <c r="B8115" s="188"/>
      <c r="C8115" s="188"/>
      <c r="D8115" s="203"/>
      <c r="E8115" s="203"/>
      <c r="F8115" s="203"/>
    </row>
    <row r="8116" spans="2:6" ht="15.75">
      <c r="B8116" s="188"/>
      <c r="C8116" s="188"/>
      <c r="D8116" s="203"/>
      <c r="E8116" s="203"/>
      <c r="F8116" s="203"/>
    </row>
    <row r="8117" spans="2:6" ht="15.75">
      <c r="B8117" s="188"/>
      <c r="C8117" s="188"/>
      <c r="D8117" s="203"/>
      <c r="E8117" s="203"/>
      <c r="F8117" s="203"/>
    </row>
    <row r="8118" spans="2:6" ht="15.75">
      <c r="B8118" s="188"/>
      <c r="C8118" s="188"/>
      <c r="D8118" s="203"/>
      <c r="E8118" s="203"/>
      <c r="F8118" s="203"/>
    </row>
    <row r="8119" spans="2:6" ht="15.75">
      <c r="B8119" s="188"/>
      <c r="C8119" s="188"/>
      <c r="D8119" s="203"/>
      <c r="E8119" s="203"/>
      <c r="F8119" s="203"/>
    </row>
    <row r="8120" spans="2:6" ht="15.75">
      <c r="B8120" s="188"/>
      <c r="C8120" s="188"/>
      <c r="D8120" s="203"/>
      <c r="E8120" s="203"/>
      <c r="F8120" s="203"/>
    </row>
    <row r="8121" spans="2:6" ht="15.75">
      <c r="B8121" s="188"/>
      <c r="C8121" s="188"/>
      <c r="D8121" s="203"/>
      <c r="E8121" s="203"/>
      <c r="F8121" s="203"/>
    </row>
    <row r="8122" spans="2:6" ht="15.75">
      <c r="B8122" s="188"/>
      <c r="C8122" s="188"/>
      <c r="D8122" s="203"/>
      <c r="E8122" s="203"/>
      <c r="F8122" s="203"/>
    </row>
    <row r="8123" spans="2:6" ht="15.75">
      <c r="B8123" s="188"/>
      <c r="C8123" s="188"/>
      <c r="D8123" s="203"/>
      <c r="E8123" s="203"/>
      <c r="F8123" s="203"/>
    </row>
    <row r="8124" spans="2:6" ht="15.75">
      <c r="B8124" s="188"/>
      <c r="C8124" s="188"/>
      <c r="D8124" s="203"/>
      <c r="E8124" s="203"/>
      <c r="F8124" s="203"/>
    </row>
    <row r="8125" spans="2:6" ht="15.75">
      <c r="B8125" s="188"/>
      <c r="C8125" s="188"/>
      <c r="D8125" s="203"/>
      <c r="E8125" s="203"/>
      <c r="F8125" s="203"/>
    </row>
    <row r="8126" spans="2:6" ht="15.75">
      <c r="B8126" s="188"/>
      <c r="C8126" s="188"/>
      <c r="D8126" s="203"/>
      <c r="E8126" s="203"/>
      <c r="F8126" s="203"/>
    </row>
    <row r="8127" spans="2:6" ht="15.75">
      <c r="B8127" s="188"/>
      <c r="C8127" s="188"/>
      <c r="D8127" s="203"/>
      <c r="E8127" s="203"/>
      <c r="F8127" s="203"/>
    </row>
    <row r="8128" spans="2:6" ht="15.75">
      <c r="B8128" s="188"/>
      <c r="C8128" s="188"/>
      <c r="D8128" s="203"/>
      <c r="E8128" s="203"/>
      <c r="F8128" s="203"/>
    </row>
    <row r="8129" spans="2:6" ht="15.75">
      <c r="B8129" s="188"/>
      <c r="C8129" s="188"/>
      <c r="D8129" s="203"/>
      <c r="E8129" s="203"/>
      <c r="F8129" s="203"/>
    </row>
    <row r="8130" spans="2:6" ht="15.75">
      <c r="B8130" s="188"/>
      <c r="C8130" s="188"/>
      <c r="D8130" s="203"/>
      <c r="E8130" s="203"/>
      <c r="F8130" s="203"/>
    </row>
    <row r="8131" spans="2:6" ht="15.75">
      <c r="B8131" s="188"/>
      <c r="C8131" s="188"/>
      <c r="D8131" s="203"/>
      <c r="E8131" s="203"/>
      <c r="F8131" s="203"/>
    </row>
    <row r="8132" spans="2:6" ht="15.75">
      <c r="B8132" s="188"/>
      <c r="C8132" s="188"/>
      <c r="D8132" s="203"/>
      <c r="E8132" s="203"/>
      <c r="F8132" s="203"/>
    </row>
    <row r="8133" spans="2:6" ht="15.75">
      <c r="B8133" s="188"/>
      <c r="C8133" s="188"/>
      <c r="D8133" s="203"/>
      <c r="E8133" s="203"/>
      <c r="F8133" s="203"/>
    </row>
    <row r="8134" spans="2:6" ht="15.75">
      <c r="B8134" s="188"/>
      <c r="C8134" s="188"/>
      <c r="D8134" s="203"/>
      <c r="E8134" s="203"/>
      <c r="F8134" s="203"/>
    </row>
    <row r="8135" spans="2:6" ht="15.75">
      <c r="B8135" s="188"/>
      <c r="C8135" s="188"/>
      <c r="D8135" s="203"/>
      <c r="E8135" s="203"/>
      <c r="F8135" s="203"/>
    </row>
    <row r="8136" spans="2:6" ht="15.75">
      <c r="B8136" s="188"/>
      <c r="C8136" s="188"/>
      <c r="D8136" s="203"/>
      <c r="E8136" s="203"/>
      <c r="F8136" s="203"/>
    </row>
    <row r="8137" spans="2:6" ht="15.75">
      <c r="B8137" s="188"/>
      <c r="C8137" s="188"/>
      <c r="D8137" s="203"/>
      <c r="E8137" s="203"/>
      <c r="F8137" s="203"/>
    </row>
    <row r="8138" spans="2:6" ht="15.75">
      <c r="B8138" s="188"/>
      <c r="C8138" s="188"/>
      <c r="D8138" s="203"/>
      <c r="E8138" s="203"/>
      <c r="F8138" s="203"/>
    </row>
    <row r="8139" spans="2:6" ht="15.75">
      <c r="B8139" s="188"/>
      <c r="C8139" s="188"/>
      <c r="D8139" s="203"/>
      <c r="E8139" s="203"/>
      <c r="F8139" s="203"/>
    </row>
    <row r="8140" spans="2:6" ht="15.75">
      <c r="B8140" s="188"/>
      <c r="C8140" s="188"/>
      <c r="D8140" s="203"/>
      <c r="E8140" s="203"/>
      <c r="F8140" s="203"/>
    </row>
    <row r="8141" spans="2:6" ht="15.75">
      <c r="B8141" s="188"/>
      <c r="C8141" s="188"/>
      <c r="D8141" s="203"/>
      <c r="E8141" s="203"/>
      <c r="F8141" s="203"/>
    </row>
    <row r="8142" spans="2:6" ht="15.75">
      <c r="B8142" s="188"/>
      <c r="C8142" s="188"/>
      <c r="D8142" s="203"/>
      <c r="E8142" s="203"/>
      <c r="F8142" s="203"/>
    </row>
    <row r="8143" spans="2:6" ht="15.75">
      <c r="B8143" s="188"/>
      <c r="C8143" s="188"/>
      <c r="D8143" s="203"/>
      <c r="E8143" s="203"/>
      <c r="F8143" s="203"/>
    </row>
    <row r="8144" spans="2:6" ht="15.75">
      <c r="B8144" s="188"/>
      <c r="C8144" s="188"/>
      <c r="D8144" s="203"/>
      <c r="E8144" s="203"/>
      <c r="F8144" s="203"/>
    </row>
    <row r="8145" spans="2:6" ht="15.75">
      <c r="B8145" s="188"/>
      <c r="C8145" s="188"/>
      <c r="D8145" s="203"/>
      <c r="E8145" s="203"/>
      <c r="F8145" s="203"/>
    </row>
    <row r="8146" spans="2:6" ht="15.75">
      <c r="B8146" s="188"/>
      <c r="C8146" s="188"/>
      <c r="D8146" s="203"/>
      <c r="E8146" s="203"/>
      <c r="F8146" s="203"/>
    </row>
    <row r="8147" spans="2:6" ht="15.75">
      <c r="B8147" s="188"/>
      <c r="C8147" s="188"/>
      <c r="D8147" s="203"/>
      <c r="E8147" s="203"/>
      <c r="F8147" s="203"/>
    </row>
    <row r="8148" spans="2:6" ht="15.75">
      <c r="B8148" s="188"/>
      <c r="C8148" s="188"/>
      <c r="D8148" s="203"/>
      <c r="E8148" s="203"/>
      <c r="F8148" s="203"/>
    </row>
    <row r="8149" spans="2:6" ht="15.75">
      <c r="B8149" s="188"/>
      <c r="C8149" s="188"/>
      <c r="D8149" s="203"/>
      <c r="E8149" s="203"/>
      <c r="F8149" s="203"/>
    </row>
    <row r="8150" spans="2:6" ht="15.75">
      <c r="B8150" s="188"/>
      <c r="C8150" s="188"/>
      <c r="D8150" s="203"/>
      <c r="E8150" s="203"/>
      <c r="F8150" s="203"/>
    </row>
    <row r="8151" spans="2:6" ht="15.75">
      <c r="B8151" s="188"/>
      <c r="C8151" s="188"/>
      <c r="D8151" s="203"/>
      <c r="E8151" s="203"/>
      <c r="F8151" s="203"/>
    </row>
    <row r="8152" spans="2:6" ht="15.75">
      <c r="B8152" s="188"/>
      <c r="C8152" s="188"/>
      <c r="D8152" s="203"/>
      <c r="E8152" s="203"/>
      <c r="F8152" s="203"/>
    </row>
    <row r="8153" spans="2:6" ht="15.75">
      <c r="B8153" s="188"/>
      <c r="C8153" s="188"/>
      <c r="D8153" s="203"/>
      <c r="E8153" s="203"/>
      <c r="F8153" s="203"/>
    </row>
    <row r="8154" spans="2:6" ht="15.75">
      <c r="B8154" s="188"/>
      <c r="C8154" s="188"/>
      <c r="D8154" s="203"/>
      <c r="E8154" s="203"/>
      <c r="F8154" s="203"/>
    </row>
    <row r="8155" spans="2:6" ht="15.75">
      <c r="B8155" s="188"/>
      <c r="C8155" s="188"/>
      <c r="D8155" s="203"/>
      <c r="E8155" s="203"/>
      <c r="F8155" s="203"/>
    </row>
    <row r="8156" spans="2:6" ht="15.75">
      <c r="B8156" s="188"/>
      <c r="C8156" s="188"/>
      <c r="D8156" s="203"/>
      <c r="E8156" s="203"/>
      <c r="F8156" s="203"/>
    </row>
    <row r="8157" spans="2:6" ht="15.75">
      <c r="B8157" s="188"/>
      <c r="C8157" s="188"/>
      <c r="D8157" s="203"/>
      <c r="E8157" s="203"/>
      <c r="F8157" s="203"/>
    </row>
    <row r="8158" spans="2:6" ht="15.75">
      <c r="B8158" s="188"/>
      <c r="C8158" s="188"/>
      <c r="D8158" s="203"/>
      <c r="E8158" s="203"/>
      <c r="F8158" s="203"/>
    </row>
    <row r="8159" spans="2:6" ht="15.75">
      <c r="B8159" s="188"/>
      <c r="C8159" s="188"/>
      <c r="D8159" s="203"/>
      <c r="E8159" s="203"/>
      <c r="F8159" s="203"/>
    </row>
    <row r="8160" spans="2:6" ht="15.75">
      <c r="B8160" s="188"/>
      <c r="C8160" s="188"/>
      <c r="D8160" s="203"/>
      <c r="E8160" s="203"/>
      <c r="F8160" s="203"/>
    </row>
    <row r="8161" spans="2:6" ht="15.75">
      <c r="B8161" s="188"/>
      <c r="C8161" s="188"/>
      <c r="D8161" s="203"/>
      <c r="E8161" s="203"/>
      <c r="F8161" s="203"/>
    </row>
    <row r="8162" spans="2:6" ht="15.75">
      <c r="B8162" s="188"/>
      <c r="C8162" s="188"/>
      <c r="D8162" s="203"/>
      <c r="E8162" s="203"/>
      <c r="F8162" s="203"/>
    </row>
    <row r="8163" spans="2:6" ht="15.75">
      <c r="B8163" s="188"/>
      <c r="C8163" s="188"/>
      <c r="D8163" s="203"/>
      <c r="E8163" s="203"/>
      <c r="F8163" s="203"/>
    </row>
    <row r="8164" spans="2:6" ht="15.75">
      <c r="B8164" s="188"/>
      <c r="C8164" s="188"/>
      <c r="D8164" s="203"/>
      <c r="E8164" s="203"/>
      <c r="F8164" s="203"/>
    </row>
    <row r="8165" spans="2:6" ht="15.75">
      <c r="B8165" s="188"/>
      <c r="C8165" s="188"/>
      <c r="D8165" s="203"/>
      <c r="E8165" s="203"/>
      <c r="F8165" s="203"/>
    </row>
    <row r="8166" spans="2:6" ht="15.75">
      <c r="B8166" s="188"/>
      <c r="C8166" s="188"/>
      <c r="D8166" s="203"/>
      <c r="E8166" s="203"/>
      <c r="F8166" s="203"/>
    </row>
    <row r="8167" spans="2:6" ht="15.75">
      <c r="B8167" s="188"/>
      <c r="C8167" s="188"/>
      <c r="D8167" s="203"/>
      <c r="E8167" s="203"/>
      <c r="F8167" s="203"/>
    </row>
    <row r="8168" spans="2:6" ht="15.75">
      <c r="B8168" s="188"/>
      <c r="C8168" s="188"/>
      <c r="D8168" s="203"/>
      <c r="E8168" s="203"/>
      <c r="F8168" s="203"/>
    </row>
    <row r="8169" spans="2:6" ht="15.75">
      <c r="B8169" s="188"/>
      <c r="C8169" s="188"/>
      <c r="D8169" s="203"/>
      <c r="E8169" s="203"/>
      <c r="F8169" s="203"/>
    </row>
    <row r="8170" spans="2:6" ht="15.75">
      <c r="B8170" s="188"/>
      <c r="C8170" s="188"/>
      <c r="D8170" s="203"/>
      <c r="E8170" s="203"/>
      <c r="F8170" s="203"/>
    </row>
    <row r="8171" spans="2:6" ht="15.75">
      <c r="B8171" s="188"/>
      <c r="C8171" s="188"/>
      <c r="D8171" s="203"/>
      <c r="E8171" s="203"/>
      <c r="F8171" s="203"/>
    </row>
    <row r="8172" spans="2:6" ht="15.75">
      <c r="B8172" s="188"/>
      <c r="C8172" s="188"/>
      <c r="D8172" s="203"/>
      <c r="E8172" s="203"/>
      <c r="F8172" s="203"/>
    </row>
    <row r="8173" spans="2:6" ht="15.75">
      <c r="B8173" s="188"/>
      <c r="C8173" s="188"/>
      <c r="D8173" s="203"/>
      <c r="E8173" s="203"/>
      <c r="F8173" s="203"/>
    </row>
    <row r="8174" spans="2:6" ht="15.75">
      <c r="B8174" s="188"/>
      <c r="C8174" s="188"/>
      <c r="D8174" s="203"/>
      <c r="E8174" s="203"/>
      <c r="F8174" s="203"/>
    </row>
    <row r="8175" spans="2:6" ht="15.75">
      <c r="B8175" s="188"/>
      <c r="C8175" s="188"/>
      <c r="D8175" s="203"/>
      <c r="E8175" s="203"/>
      <c r="F8175" s="203"/>
    </row>
    <row r="8176" spans="2:6" ht="15.75">
      <c r="B8176" s="188"/>
      <c r="C8176" s="188"/>
      <c r="D8176" s="203"/>
      <c r="E8176" s="203"/>
      <c r="F8176" s="203"/>
    </row>
    <row r="8177" spans="2:6" ht="15.75">
      <c r="B8177" s="188"/>
      <c r="C8177" s="188"/>
      <c r="D8177" s="203"/>
      <c r="E8177" s="203"/>
      <c r="F8177" s="203"/>
    </row>
    <row r="8178" spans="2:6" ht="15.75">
      <c r="B8178" s="188"/>
      <c r="C8178" s="188"/>
      <c r="D8178" s="203"/>
      <c r="E8178" s="203"/>
      <c r="F8178" s="203"/>
    </row>
    <row r="8179" spans="2:6" ht="15.75">
      <c r="B8179" s="188"/>
      <c r="C8179" s="188"/>
      <c r="D8179" s="203"/>
      <c r="E8179" s="203"/>
      <c r="F8179" s="203"/>
    </row>
    <row r="8180" spans="2:6" ht="15.75">
      <c r="B8180" s="188"/>
      <c r="C8180" s="188"/>
      <c r="D8180" s="203"/>
      <c r="E8180" s="203"/>
      <c r="F8180" s="203"/>
    </row>
    <row r="8181" spans="2:6" ht="15.75">
      <c r="B8181" s="188"/>
      <c r="C8181" s="188"/>
      <c r="D8181" s="203"/>
      <c r="E8181" s="203"/>
      <c r="F8181" s="203"/>
    </row>
    <row r="8182" spans="2:6" ht="15.75">
      <c r="B8182" s="188"/>
      <c r="C8182" s="188"/>
      <c r="D8182" s="203"/>
      <c r="E8182" s="203"/>
      <c r="F8182" s="203"/>
    </row>
    <row r="8183" spans="2:6" ht="15.75">
      <c r="B8183" s="188"/>
      <c r="C8183" s="188"/>
      <c r="D8183" s="203"/>
      <c r="E8183" s="203"/>
      <c r="F8183" s="203"/>
    </row>
    <row r="8184" spans="2:6" ht="15.75">
      <c r="B8184" s="188"/>
      <c r="C8184" s="188"/>
      <c r="D8184" s="203"/>
      <c r="E8184" s="203"/>
      <c r="F8184" s="203"/>
    </row>
    <row r="8185" spans="2:6" ht="15.75">
      <c r="B8185" s="188"/>
      <c r="C8185" s="188"/>
      <c r="D8185" s="203"/>
      <c r="E8185" s="203"/>
      <c r="F8185" s="203"/>
    </row>
    <row r="8186" spans="2:6" ht="15.75">
      <c r="B8186" s="188"/>
      <c r="C8186" s="188"/>
      <c r="D8186" s="203"/>
      <c r="E8186" s="203"/>
      <c r="F8186" s="203"/>
    </row>
    <row r="8187" spans="2:6" ht="15.75">
      <c r="B8187" s="188"/>
      <c r="C8187" s="188"/>
      <c r="D8187" s="203"/>
      <c r="E8187" s="203"/>
      <c r="F8187" s="203"/>
    </row>
    <row r="8188" spans="2:6" ht="15.75">
      <c r="B8188" s="188"/>
      <c r="C8188" s="188"/>
      <c r="D8188" s="203"/>
      <c r="E8188" s="203"/>
      <c r="F8188" s="203"/>
    </row>
    <row r="8189" spans="2:6" ht="15.75">
      <c r="B8189" s="188"/>
      <c r="C8189" s="188"/>
      <c r="D8189" s="203"/>
      <c r="E8189" s="203"/>
      <c r="F8189" s="203"/>
    </row>
    <row r="8190" spans="2:6" ht="15.75">
      <c r="B8190" s="188"/>
      <c r="C8190" s="188"/>
      <c r="D8190" s="203"/>
      <c r="E8190" s="203"/>
      <c r="F8190" s="203"/>
    </row>
    <row r="8191" spans="2:6" ht="15.75">
      <c r="B8191" s="188"/>
      <c r="C8191" s="188"/>
      <c r="D8191" s="203"/>
      <c r="E8191" s="203"/>
      <c r="F8191" s="203"/>
    </row>
    <row r="8192" spans="2:6" ht="15.75">
      <c r="B8192" s="188"/>
      <c r="C8192" s="188"/>
      <c r="D8192" s="203"/>
      <c r="E8192" s="203"/>
      <c r="F8192" s="203"/>
    </row>
    <row r="8193" spans="2:6" ht="15.75">
      <c r="B8193" s="188"/>
      <c r="C8193" s="188"/>
      <c r="D8193" s="203"/>
      <c r="E8193" s="203"/>
      <c r="F8193" s="203"/>
    </row>
    <row r="8194" spans="2:6" ht="15.75">
      <c r="B8194" s="188"/>
      <c r="C8194" s="188"/>
      <c r="D8194" s="203"/>
      <c r="E8194" s="203"/>
      <c r="F8194" s="203"/>
    </row>
    <row r="8195" spans="2:6" ht="15.75">
      <c r="B8195" s="188"/>
      <c r="C8195" s="188"/>
      <c r="D8195" s="203"/>
      <c r="E8195" s="203"/>
      <c r="F8195" s="203"/>
    </row>
    <row r="8196" spans="2:6" ht="15.75">
      <c r="B8196" s="188"/>
      <c r="C8196" s="188"/>
      <c r="D8196" s="203"/>
      <c r="E8196" s="203"/>
      <c r="F8196" s="203"/>
    </row>
    <row r="8197" spans="2:6" ht="15.75">
      <c r="B8197" s="188"/>
      <c r="C8197" s="188"/>
      <c r="D8197" s="203"/>
      <c r="E8197" s="203"/>
      <c r="F8197" s="203"/>
    </row>
    <row r="8198" spans="2:6" ht="15.75">
      <c r="B8198" s="188"/>
      <c r="C8198" s="188"/>
      <c r="D8198" s="203"/>
      <c r="E8198" s="203"/>
      <c r="F8198" s="203"/>
    </row>
    <row r="8199" spans="2:6" ht="15.75">
      <c r="B8199" s="188"/>
      <c r="C8199" s="188"/>
      <c r="D8199" s="203"/>
      <c r="E8199" s="203"/>
      <c r="F8199" s="203"/>
    </row>
    <row r="8200" spans="2:6" ht="15.75">
      <c r="B8200" s="188"/>
      <c r="C8200" s="188"/>
      <c r="D8200" s="203"/>
      <c r="E8200" s="203"/>
      <c r="F8200" s="203"/>
    </row>
    <row r="8201" spans="2:6" ht="15.75">
      <c r="B8201" s="188"/>
      <c r="C8201" s="188"/>
      <c r="D8201" s="203"/>
      <c r="E8201" s="203"/>
      <c r="F8201" s="203"/>
    </row>
    <row r="8202" spans="2:6" ht="15.75">
      <c r="B8202" s="188"/>
      <c r="C8202" s="188"/>
      <c r="D8202" s="203"/>
      <c r="E8202" s="203"/>
      <c r="F8202" s="203"/>
    </row>
    <row r="8203" spans="2:6" ht="15.75">
      <c r="B8203" s="188"/>
      <c r="C8203" s="188"/>
      <c r="D8203" s="203"/>
      <c r="E8203" s="203"/>
      <c r="F8203" s="203"/>
    </row>
    <row r="8204" spans="2:6" ht="15.75">
      <c r="B8204" s="188"/>
      <c r="C8204" s="188"/>
      <c r="D8204" s="203"/>
      <c r="E8204" s="203"/>
      <c r="F8204" s="203"/>
    </row>
    <row r="8205" spans="2:6" ht="15.75">
      <c r="B8205" s="188"/>
      <c r="C8205" s="188"/>
      <c r="D8205" s="203"/>
      <c r="E8205" s="203"/>
      <c r="F8205" s="203"/>
    </row>
    <row r="8206" spans="2:6" ht="15.75">
      <c r="B8206" s="188"/>
      <c r="C8206" s="188"/>
      <c r="D8206" s="203"/>
      <c r="E8206" s="203"/>
      <c r="F8206" s="203"/>
    </row>
    <row r="8207" spans="2:6" ht="15.75">
      <c r="B8207" s="188"/>
      <c r="C8207" s="188"/>
      <c r="D8207" s="203"/>
      <c r="E8207" s="203"/>
      <c r="F8207" s="203"/>
    </row>
    <row r="8208" spans="2:6" ht="15.75">
      <c r="B8208" s="188"/>
      <c r="C8208" s="188"/>
      <c r="D8208" s="203"/>
      <c r="E8208" s="203"/>
      <c r="F8208" s="203"/>
    </row>
    <row r="8209" spans="2:6" ht="15.75">
      <c r="B8209" s="188"/>
      <c r="C8209" s="188"/>
      <c r="D8209" s="203"/>
      <c r="E8209" s="203"/>
      <c r="F8209" s="203"/>
    </row>
    <row r="8210" spans="2:6" ht="15.75">
      <c r="B8210" s="188"/>
      <c r="C8210" s="188"/>
      <c r="D8210" s="203"/>
      <c r="E8210" s="203"/>
      <c r="F8210" s="203"/>
    </row>
    <row r="8211" spans="2:6" ht="15.75">
      <c r="B8211" s="188"/>
      <c r="C8211" s="188"/>
      <c r="D8211" s="203"/>
      <c r="E8211" s="203"/>
      <c r="F8211" s="203"/>
    </row>
    <row r="8212" spans="2:6" ht="15.75">
      <c r="B8212" s="188"/>
      <c r="C8212" s="188"/>
      <c r="D8212" s="203"/>
      <c r="E8212" s="203"/>
      <c r="F8212" s="203"/>
    </row>
    <row r="8213" spans="2:6" ht="15.75">
      <c r="B8213" s="188"/>
      <c r="C8213" s="188"/>
      <c r="D8213" s="203"/>
      <c r="E8213" s="203"/>
      <c r="F8213" s="203"/>
    </row>
    <row r="8214" spans="2:6" ht="15.75">
      <c r="B8214" s="188"/>
      <c r="C8214" s="188"/>
      <c r="D8214" s="203"/>
      <c r="E8214" s="203"/>
      <c r="F8214" s="203"/>
    </row>
    <row r="8215" spans="2:6" ht="15.75">
      <c r="B8215" s="188"/>
      <c r="C8215" s="188"/>
      <c r="D8215" s="203"/>
      <c r="E8215" s="203"/>
      <c r="F8215" s="203"/>
    </row>
    <row r="8216" spans="2:6" ht="15.75">
      <c r="B8216" s="188"/>
      <c r="C8216" s="188"/>
      <c r="D8216" s="203"/>
      <c r="E8216" s="203"/>
      <c r="F8216" s="203"/>
    </row>
    <row r="8217" spans="2:6" ht="15.75">
      <c r="B8217" s="188"/>
      <c r="C8217" s="188"/>
      <c r="D8217" s="203"/>
      <c r="E8217" s="203"/>
      <c r="F8217" s="203"/>
    </row>
    <row r="8218" spans="2:6" ht="15.75">
      <c r="B8218" s="188"/>
      <c r="C8218" s="188"/>
      <c r="D8218" s="203"/>
      <c r="E8218" s="203"/>
      <c r="F8218" s="203"/>
    </row>
    <row r="8219" spans="2:6" ht="15.75">
      <c r="B8219" s="188"/>
      <c r="C8219" s="188"/>
      <c r="D8219" s="203"/>
      <c r="E8219" s="203"/>
      <c r="F8219" s="203"/>
    </row>
    <row r="8220" spans="2:6" ht="15.75">
      <c r="B8220" s="188"/>
      <c r="C8220" s="188"/>
      <c r="D8220" s="203"/>
      <c r="E8220" s="203"/>
      <c r="F8220" s="203"/>
    </row>
    <row r="8221" spans="2:6" ht="15.75">
      <c r="B8221" s="188"/>
      <c r="C8221" s="188"/>
      <c r="D8221" s="203"/>
      <c r="E8221" s="203"/>
      <c r="F8221" s="203"/>
    </row>
    <row r="8222" spans="2:6" ht="15.75">
      <c r="B8222" s="188"/>
      <c r="C8222" s="188"/>
      <c r="D8222" s="203"/>
      <c r="E8222" s="203"/>
      <c r="F8222" s="203"/>
    </row>
    <row r="8223" spans="2:6" ht="15.75">
      <c r="B8223" s="188"/>
      <c r="C8223" s="188"/>
      <c r="D8223" s="203"/>
      <c r="E8223" s="203"/>
      <c r="F8223" s="203"/>
    </row>
    <row r="8224" spans="2:6" ht="15.75">
      <c r="B8224" s="188"/>
      <c r="C8224" s="188"/>
      <c r="D8224" s="203"/>
      <c r="E8224" s="203"/>
      <c r="F8224" s="203"/>
    </row>
    <row r="8225" spans="2:6" ht="15.75">
      <c r="B8225" s="188"/>
      <c r="C8225" s="188"/>
      <c r="D8225" s="203"/>
      <c r="E8225" s="203"/>
      <c r="F8225" s="203"/>
    </row>
    <row r="8226" spans="2:6" ht="15.75">
      <c r="B8226" s="188"/>
      <c r="C8226" s="188"/>
      <c r="D8226" s="203"/>
      <c r="E8226" s="203"/>
      <c r="F8226" s="203"/>
    </row>
    <row r="8227" spans="2:6" ht="15.75">
      <c r="B8227" s="188"/>
      <c r="C8227" s="188"/>
      <c r="D8227" s="203"/>
      <c r="E8227" s="203"/>
      <c r="F8227" s="203"/>
    </row>
    <row r="8228" spans="2:6" ht="15.75">
      <c r="B8228" s="188"/>
      <c r="C8228" s="188"/>
      <c r="D8228" s="203"/>
      <c r="E8228" s="203"/>
      <c r="F8228" s="203"/>
    </row>
    <row r="8229" spans="2:6" ht="15.75">
      <c r="B8229" s="188"/>
      <c r="C8229" s="188"/>
      <c r="D8229" s="203"/>
      <c r="E8229" s="203"/>
      <c r="F8229" s="203"/>
    </row>
    <row r="8230" spans="2:6" ht="15.75">
      <c r="B8230" s="188"/>
      <c r="C8230" s="188"/>
      <c r="D8230" s="203"/>
      <c r="E8230" s="203"/>
      <c r="F8230" s="203"/>
    </row>
    <row r="8231" spans="2:6" ht="15.75">
      <c r="B8231" s="188"/>
      <c r="C8231" s="188"/>
      <c r="D8231" s="203"/>
      <c r="E8231" s="203"/>
      <c r="F8231" s="203"/>
    </row>
    <row r="8232" spans="2:6" ht="15.75">
      <c r="B8232" s="188"/>
      <c r="C8232" s="188"/>
      <c r="D8232" s="203"/>
      <c r="E8232" s="203"/>
      <c r="F8232" s="203"/>
    </row>
    <row r="8233" spans="2:6" ht="15.75">
      <c r="B8233" s="188"/>
      <c r="C8233" s="188"/>
      <c r="D8233" s="203"/>
      <c r="E8233" s="203"/>
      <c r="F8233" s="203"/>
    </row>
    <row r="8234" spans="2:6" ht="15.75">
      <c r="B8234" s="188"/>
      <c r="C8234" s="188"/>
      <c r="D8234" s="203"/>
      <c r="E8234" s="203"/>
      <c r="F8234" s="203"/>
    </row>
    <row r="8235" spans="2:6" ht="15.75">
      <c r="B8235" s="188"/>
      <c r="C8235" s="188"/>
      <c r="D8235" s="203"/>
      <c r="E8235" s="203"/>
      <c r="F8235" s="203"/>
    </row>
    <row r="8236" spans="2:6" ht="15.75">
      <c r="B8236" s="188"/>
      <c r="C8236" s="188"/>
      <c r="D8236" s="203"/>
      <c r="E8236" s="203"/>
      <c r="F8236" s="203"/>
    </row>
    <row r="8237" spans="2:6" ht="15.75">
      <c r="B8237" s="188"/>
      <c r="C8237" s="188"/>
      <c r="D8237" s="203"/>
      <c r="E8237" s="203"/>
      <c r="F8237" s="203"/>
    </row>
    <row r="8238" spans="2:6" ht="15.75">
      <c r="B8238" s="188"/>
      <c r="C8238" s="188"/>
      <c r="D8238" s="203"/>
      <c r="E8238" s="203"/>
      <c r="F8238" s="203"/>
    </row>
    <row r="8239" spans="2:6" ht="15.75">
      <c r="B8239" s="188"/>
      <c r="C8239" s="188"/>
      <c r="D8239" s="203"/>
      <c r="E8239" s="203"/>
      <c r="F8239" s="203"/>
    </row>
    <row r="8240" spans="2:6" ht="15.75">
      <c r="B8240" s="188"/>
      <c r="C8240" s="188"/>
      <c r="D8240" s="203"/>
      <c r="E8240" s="203"/>
      <c r="F8240" s="203"/>
    </row>
    <row r="8241" spans="2:6" ht="15.75">
      <c r="B8241" s="188"/>
      <c r="C8241" s="188"/>
      <c r="D8241" s="203"/>
      <c r="E8241" s="203"/>
      <c r="F8241" s="203"/>
    </row>
    <row r="8242" spans="2:6" ht="15.75">
      <c r="B8242" s="188"/>
      <c r="C8242" s="188"/>
      <c r="D8242" s="203"/>
      <c r="E8242" s="203"/>
      <c r="F8242" s="203"/>
    </row>
    <row r="8243" spans="2:6" ht="15.75">
      <c r="B8243" s="188"/>
      <c r="C8243" s="188"/>
      <c r="D8243" s="203"/>
      <c r="E8243" s="203"/>
      <c r="F8243" s="203"/>
    </row>
    <row r="8244" spans="2:6" ht="15.75">
      <c r="B8244" s="188"/>
      <c r="C8244" s="188"/>
      <c r="D8244" s="203"/>
      <c r="E8244" s="203"/>
      <c r="F8244" s="203"/>
    </row>
    <row r="8245" spans="2:6" ht="15.75">
      <c r="B8245" s="188"/>
      <c r="C8245" s="188"/>
      <c r="D8245" s="203"/>
      <c r="E8245" s="203"/>
      <c r="F8245" s="203"/>
    </row>
    <row r="8246" spans="2:6" ht="15.75">
      <c r="B8246" s="188"/>
      <c r="C8246" s="188"/>
      <c r="D8246" s="203"/>
      <c r="E8246" s="203"/>
      <c r="F8246" s="203"/>
    </row>
    <row r="8247" spans="2:6" ht="15.75">
      <c r="B8247" s="188"/>
      <c r="C8247" s="188"/>
      <c r="D8247" s="203"/>
      <c r="E8247" s="203"/>
      <c r="F8247" s="203"/>
    </row>
    <row r="8248" spans="2:6" ht="15.75">
      <c r="B8248" s="188"/>
      <c r="C8248" s="188"/>
      <c r="D8248" s="203"/>
      <c r="E8248" s="203"/>
      <c r="F8248" s="203"/>
    </row>
    <row r="8249" spans="2:6" ht="15.75">
      <c r="B8249" s="188"/>
      <c r="C8249" s="188"/>
      <c r="D8249" s="203"/>
      <c r="E8249" s="203"/>
      <c r="F8249" s="203"/>
    </row>
    <row r="8250" spans="2:6" ht="15.75">
      <c r="B8250" s="188"/>
      <c r="C8250" s="188"/>
      <c r="D8250" s="203"/>
      <c r="E8250" s="203"/>
      <c r="F8250" s="203"/>
    </row>
    <row r="8251" spans="2:6" ht="15.75">
      <c r="B8251" s="188"/>
      <c r="C8251" s="188"/>
      <c r="D8251" s="203"/>
      <c r="E8251" s="203"/>
      <c r="F8251" s="203"/>
    </row>
    <row r="8252" spans="2:6" ht="15.75">
      <c r="B8252" s="188"/>
      <c r="C8252" s="188"/>
      <c r="D8252" s="203"/>
      <c r="E8252" s="203"/>
      <c r="F8252" s="203"/>
    </row>
    <row r="8253" spans="2:6" ht="15.75">
      <c r="B8253" s="188"/>
      <c r="C8253" s="188"/>
      <c r="D8253" s="203"/>
      <c r="E8253" s="203"/>
      <c r="F8253" s="203"/>
    </row>
    <row r="8254" spans="2:6" ht="15.75">
      <c r="B8254" s="188"/>
      <c r="C8254" s="188"/>
      <c r="D8254" s="203"/>
      <c r="E8254" s="203"/>
      <c r="F8254" s="203"/>
    </row>
    <row r="8255" spans="2:6" ht="15.75">
      <c r="B8255" s="188"/>
      <c r="C8255" s="188"/>
      <c r="D8255" s="203"/>
      <c r="E8255" s="203"/>
      <c r="F8255" s="203"/>
    </row>
    <row r="8256" spans="2:6" ht="15.75">
      <c r="B8256" s="188"/>
      <c r="C8256" s="188"/>
      <c r="D8256" s="203"/>
      <c r="E8256" s="203"/>
      <c r="F8256" s="203"/>
    </row>
    <row r="8257" spans="2:6" ht="15.75">
      <c r="B8257" s="188"/>
      <c r="C8257" s="188"/>
      <c r="D8257" s="203"/>
      <c r="E8257" s="203"/>
      <c r="F8257" s="203"/>
    </row>
    <row r="8258" spans="2:6" ht="15.75">
      <c r="B8258" s="188"/>
      <c r="C8258" s="188"/>
      <c r="D8258" s="203"/>
      <c r="E8258" s="203"/>
      <c r="F8258" s="203"/>
    </row>
    <row r="8259" spans="2:6" ht="15.75">
      <c r="B8259" s="188"/>
      <c r="C8259" s="188"/>
      <c r="D8259" s="203"/>
      <c r="E8259" s="203"/>
      <c r="F8259" s="203"/>
    </row>
    <row r="8260" spans="2:6" ht="15.75">
      <c r="B8260" s="188"/>
      <c r="C8260" s="188"/>
      <c r="D8260" s="203"/>
      <c r="E8260" s="203"/>
      <c r="F8260" s="203"/>
    </row>
    <row r="8261" spans="2:6" ht="15.75">
      <c r="B8261" s="188"/>
      <c r="C8261" s="188"/>
      <c r="D8261" s="203"/>
      <c r="E8261" s="203"/>
      <c r="F8261" s="203"/>
    </row>
    <row r="8262" spans="2:6" ht="15.75">
      <c r="B8262" s="188"/>
      <c r="C8262" s="188"/>
      <c r="D8262" s="203"/>
      <c r="E8262" s="203"/>
      <c r="F8262" s="203"/>
    </row>
    <row r="8263" spans="2:6" ht="15.75">
      <c r="B8263" s="188"/>
      <c r="C8263" s="188"/>
      <c r="D8263" s="203"/>
      <c r="E8263" s="203"/>
      <c r="F8263" s="203"/>
    </row>
    <row r="8264" spans="2:6" ht="15.75">
      <c r="B8264" s="188"/>
      <c r="C8264" s="188"/>
      <c r="D8264" s="203"/>
      <c r="E8264" s="203"/>
      <c r="F8264" s="203"/>
    </row>
    <row r="8265" spans="2:6" ht="15.75">
      <c r="B8265" s="188"/>
      <c r="C8265" s="188"/>
      <c r="D8265" s="203"/>
      <c r="E8265" s="203"/>
      <c r="F8265" s="203"/>
    </row>
    <row r="8266" spans="2:6" ht="15.75">
      <c r="B8266" s="188"/>
      <c r="C8266" s="188"/>
      <c r="D8266" s="203"/>
      <c r="E8266" s="203"/>
      <c r="F8266" s="203"/>
    </row>
    <row r="8267" spans="2:6" ht="15.75">
      <c r="B8267" s="188"/>
      <c r="C8267" s="188"/>
      <c r="D8267" s="203"/>
      <c r="E8267" s="203"/>
      <c r="F8267" s="203"/>
    </row>
    <row r="8268" spans="2:6" ht="15.75">
      <c r="B8268" s="188"/>
      <c r="C8268" s="188"/>
      <c r="D8268" s="203"/>
      <c r="E8268" s="203"/>
      <c r="F8268" s="203"/>
    </row>
    <row r="8269" spans="2:6" ht="15.75">
      <c r="B8269" s="188"/>
      <c r="C8269" s="188"/>
      <c r="D8269" s="203"/>
      <c r="E8269" s="203"/>
      <c r="F8269" s="203"/>
    </row>
    <row r="8270" spans="2:6" ht="15.75">
      <c r="B8270" s="188"/>
      <c r="C8270" s="188"/>
      <c r="D8270" s="203"/>
      <c r="E8270" s="203"/>
      <c r="F8270" s="203"/>
    </row>
    <row r="8271" spans="2:6" ht="15.75">
      <c r="B8271" s="188"/>
      <c r="C8271" s="188"/>
      <c r="D8271" s="203"/>
      <c r="E8271" s="203"/>
      <c r="F8271" s="203"/>
    </row>
    <row r="8272" spans="2:6" ht="15.75">
      <c r="B8272" s="188"/>
      <c r="C8272" s="188"/>
      <c r="D8272" s="203"/>
      <c r="E8272" s="203"/>
      <c r="F8272" s="203"/>
    </row>
    <row r="8273" spans="2:6" ht="15.75">
      <c r="B8273" s="188"/>
      <c r="C8273" s="188"/>
      <c r="D8273" s="203"/>
      <c r="E8273" s="203"/>
      <c r="F8273" s="203"/>
    </row>
    <row r="8274" spans="2:6" ht="15.75">
      <c r="B8274" s="188"/>
      <c r="C8274" s="188"/>
      <c r="D8274" s="203"/>
      <c r="E8274" s="203"/>
      <c r="F8274" s="203"/>
    </row>
    <row r="8275" spans="2:6" ht="15.75">
      <c r="B8275" s="188"/>
      <c r="C8275" s="188"/>
      <c r="D8275" s="203"/>
      <c r="E8275" s="203"/>
      <c r="F8275" s="203"/>
    </row>
    <row r="8276" spans="2:6" ht="15.75">
      <c r="B8276" s="188"/>
      <c r="C8276" s="188"/>
      <c r="D8276" s="203"/>
      <c r="E8276" s="203"/>
      <c r="F8276" s="203"/>
    </row>
    <row r="8277" spans="2:6" ht="15.75">
      <c r="B8277" s="188"/>
      <c r="C8277" s="188"/>
      <c r="D8277" s="203"/>
      <c r="E8277" s="203"/>
      <c r="F8277" s="203"/>
    </row>
    <row r="8278" spans="2:6" ht="15.75">
      <c r="B8278" s="188"/>
      <c r="C8278" s="188"/>
      <c r="D8278" s="203"/>
      <c r="E8278" s="203"/>
      <c r="F8278" s="203"/>
    </row>
    <row r="8279" spans="2:6" ht="15.75">
      <c r="B8279" s="188"/>
      <c r="C8279" s="188"/>
      <c r="D8279" s="203"/>
      <c r="E8279" s="203"/>
      <c r="F8279" s="203"/>
    </row>
    <row r="8280" spans="2:6" ht="15.75">
      <c r="B8280" s="188"/>
      <c r="C8280" s="188"/>
      <c r="D8280" s="203"/>
      <c r="E8280" s="203"/>
      <c r="F8280" s="203"/>
    </row>
    <row r="8281" spans="2:6" ht="15.75">
      <c r="B8281" s="188"/>
      <c r="C8281" s="188"/>
      <c r="D8281" s="203"/>
      <c r="E8281" s="203"/>
      <c r="F8281" s="203"/>
    </row>
    <row r="8282" spans="2:6" ht="15.75">
      <c r="B8282" s="188"/>
      <c r="C8282" s="188"/>
      <c r="D8282" s="203"/>
      <c r="E8282" s="203"/>
      <c r="F8282" s="203"/>
    </row>
    <row r="8283" spans="2:6" ht="15.75">
      <c r="B8283" s="188"/>
      <c r="C8283" s="188"/>
      <c r="D8283" s="203"/>
      <c r="E8283" s="203"/>
      <c r="F8283" s="203"/>
    </row>
    <row r="8284" spans="2:6" ht="15.75">
      <c r="B8284" s="188"/>
      <c r="C8284" s="188"/>
      <c r="D8284" s="203"/>
      <c r="E8284" s="203"/>
      <c r="F8284" s="203"/>
    </row>
    <row r="8285" spans="2:6" ht="15.75">
      <c r="B8285" s="188"/>
      <c r="C8285" s="188"/>
      <c r="D8285" s="203"/>
      <c r="E8285" s="203"/>
      <c r="F8285" s="203"/>
    </row>
    <row r="8286" spans="2:6" ht="15.75">
      <c r="B8286" s="188"/>
      <c r="C8286" s="188"/>
      <c r="D8286" s="203"/>
      <c r="E8286" s="203"/>
      <c r="F8286" s="203"/>
    </row>
    <row r="8287" spans="2:6" ht="15.75">
      <c r="B8287" s="188"/>
      <c r="C8287" s="188"/>
      <c r="D8287" s="203"/>
      <c r="E8287" s="203"/>
      <c r="F8287" s="203"/>
    </row>
    <row r="8288" spans="2:6" ht="15.75">
      <c r="B8288" s="188"/>
      <c r="C8288" s="188"/>
      <c r="D8288" s="203"/>
      <c r="E8288" s="203"/>
      <c r="F8288" s="203"/>
    </row>
    <row r="8289" spans="2:6" ht="15.75">
      <c r="B8289" s="188"/>
      <c r="C8289" s="188"/>
      <c r="D8289" s="203"/>
      <c r="E8289" s="203"/>
      <c r="F8289" s="203"/>
    </row>
    <row r="8290" spans="2:6" ht="15.75">
      <c r="B8290" s="188"/>
      <c r="C8290" s="188"/>
      <c r="D8290" s="203"/>
      <c r="E8290" s="203"/>
      <c r="F8290" s="203"/>
    </row>
    <row r="8291" spans="2:6" ht="15.75">
      <c r="B8291" s="188"/>
      <c r="C8291" s="188"/>
      <c r="D8291" s="203"/>
      <c r="E8291" s="203"/>
      <c r="F8291" s="203"/>
    </row>
    <row r="8292" spans="2:6" ht="15.75">
      <c r="B8292" s="188"/>
      <c r="C8292" s="188"/>
      <c r="D8292" s="203"/>
      <c r="E8292" s="203"/>
      <c r="F8292" s="203"/>
    </row>
    <row r="8293" spans="2:6" ht="15.75">
      <c r="B8293" s="188"/>
      <c r="C8293" s="188"/>
      <c r="D8293" s="203"/>
      <c r="E8293" s="203"/>
      <c r="F8293" s="203"/>
    </row>
    <row r="8294" spans="2:6" ht="15.75">
      <c r="B8294" s="188"/>
      <c r="C8294" s="188"/>
      <c r="D8294" s="203"/>
      <c r="E8294" s="203"/>
      <c r="F8294" s="203"/>
    </row>
    <row r="8295" spans="2:6" ht="15.75">
      <c r="B8295" s="188"/>
      <c r="C8295" s="188"/>
      <c r="D8295" s="203"/>
      <c r="E8295" s="203"/>
      <c r="F8295" s="203"/>
    </row>
    <row r="8296" spans="2:6" ht="15.75">
      <c r="B8296" s="188"/>
      <c r="C8296" s="188"/>
      <c r="D8296" s="203"/>
      <c r="E8296" s="203"/>
      <c r="F8296" s="203"/>
    </row>
    <row r="8297" spans="2:6" ht="15.75">
      <c r="B8297" s="188"/>
      <c r="C8297" s="188"/>
      <c r="D8297" s="203"/>
      <c r="E8297" s="203"/>
      <c r="F8297" s="203"/>
    </row>
    <row r="8298" spans="2:6" ht="15.75">
      <c r="B8298" s="188"/>
      <c r="C8298" s="188"/>
      <c r="D8298" s="203"/>
      <c r="E8298" s="203"/>
      <c r="F8298" s="203"/>
    </row>
    <row r="8299" spans="2:6" ht="15.75">
      <c r="B8299" s="188"/>
      <c r="C8299" s="188"/>
      <c r="D8299" s="203"/>
      <c r="E8299" s="203"/>
      <c r="F8299" s="203"/>
    </row>
    <row r="8300" spans="2:6" ht="15.75">
      <c r="B8300" s="188"/>
      <c r="C8300" s="188"/>
      <c r="D8300" s="203"/>
      <c r="E8300" s="203"/>
      <c r="F8300" s="203"/>
    </row>
    <row r="8301" spans="2:6" ht="15.75">
      <c r="B8301" s="188"/>
      <c r="C8301" s="188"/>
      <c r="D8301" s="203"/>
      <c r="E8301" s="203"/>
      <c r="F8301" s="203"/>
    </row>
    <row r="8302" spans="2:6" ht="15.75">
      <c r="B8302" s="188"/>
      <c r="C8302" s="188"/>
      <c r="D8302" s="203"/>
      <c r="E8302" s="203"/>
      <c r="F8302" s="203"/>
    </row>
    <row r="8303" spans="2:6" ht="15.75">
      <c r="B8303" s="188"/>
      <c r="C8303" s="188"/>
      <c r="D8303" s="203"/>
      <c r="E8303" s="203"/>
      <c r="F8303" s="203"/>
    </row>
    <row r="8304" spans="2:6" ht="15.75">
      <c r="B8304" s="188"/>
      <c r="C8304" s="188"/>
      <c r="D8304" s="203"/>
      <c r="E8304" s="203"/>
      <c r="F8304" s="203"/>
    </row>
    <row r="8305" spans="2:6" ht="15.75">
      <c r="B8305" s="188"/>
      <c r="C8305" s="188"/>
      <c r="D8305" s="203"/>
      <c r="E8305" s="203"/>
      <c r="F8305" s="203"/>
    </row>
    <row r="8306" spans="2:6" ht="15.75">
      <c r="B8306" s="188"/>
      <c r="C8306" s="188"/>
      <c r="D8306" s="203"/>
      <c r="E8306" s="203"/>
      <c r="F8306" s="203"/>
    </row>
    <row r="8307" spans="2:6" ht="15.75">
      <c r="B8307" s="188"/>
      <c r="C8307" s="188"/>
      <c r="D8307" s="203"/>
      <c r="E8307" s="203"/>
      <c r="F8307" s="203"/>
    </row>
    <row r="8308" spans="2:6" ht="15.75">
      <c r="B8308" s="188"/>
      <c r="C8308" s="188"/>
      <c r="D8308" s="203"/>
      <c r="E8308" s="203"/>
      <c r="F8308" s="203"/>
    </row>
    <row r="8309" spans="2:6" ht="15.75">
      <c r="B8309" s="188"/>
      <c r="C8309" s="188"/>
      <c r="D8309" s="203"/>
      <c r="E8309" s="203"/>
      <c r="F8309" s="203"/>
    </row>
    <row r="8310" spans="2:6" ht="15.75">
      <c r="B8310" s="188"/>
      <c r="C8310" s="188"/>
      <c r="D8310" s="203"/>
      <c r="E8310" s="203"/>
      <c r="F8310" s="203"/>
    </row>
    <row r="8311" spans="2:6" ht="15.75">
      <c r="B8311" s="188"/>
      <c r="C8311" s="188"/>
      <c r="D8311" s="203"/>
      <c r="E8311" s="203"/>
      <c r="F8311" s="203"/>
    </row>
    <row r="8312" spans="2:6" ht="15.75">
      <c r="B8312" s="188"/>
      <c r="C8312" s="188"/>
      <c r="D8312" s="203"/>
      <c r="E8312" s="203"/>
      <c r="F8312" s="203"/>
    </row>
    <row r="8313" spans="2:6" ht="15.75">
      <c r="B8313" s="188"/>
      <c r="C8313" s="188"/>
      <c r="D8313" s="203"/>
      <c r="E8313" s="203"/>
      <c r="F8313" s="203"/>
    </row>
    <row r="8314" spans="2:6" ht="15.75">
      <c r="B8314" s="188"/>
      <c r="C8314" s="188"/>
      <c r="D8314" s="203"/>
      <c r="E8314" s="203"/>
      <c r="F8314" s="203"/>
    </row>
    <row r="8315" spans="2:6" ht="15.75">
      <c r="B8315" s="188"/>
      <c r="C8315" s="188"/>
      <c r="D8315" s="203"/>
      <c r="E8315" s="203"/>
      <c r="F8315" s="203"/>
    </row>
    <row r="8316" spans="2:6" ht="15.75">
      <c r="B8316" s="188"/>
      <c r="C8316" s="188"/>
      <c r="D8316" s="203"/>
      <c r="E8316" s="203"/>
      <c r="F8316" s="203"/>
    </row>
    <row r="8317" spans="2:6" ht="15.75">
      <c r="B8317" s="188"/>
      <c r="C8317" s="188"/>
      <c r="D8317" s="203"/>
      <c r="E8317" s="203"/>
      <c r="F8317" s="203"/>
    </row>
    <row r="8318" spans="2:6" ht="15.75">
      <c r="B8318" s="188"/>
      <c r="C8318" s="188"/>
      <c r="D8318" s="203"/>
      <c r="E8318" s="203"/>
      <c r="F8318" s="203"/>
    </row>
    <row r="8319" spans="2:6" ht="15.75">
      <c r="B8319" s="188"/>
      <c r="C8319" s="188"/>
      <c r="D8319" s="203"/>
      <c r="E8319" s="203"/>
      <c r="F8319" s="203"/>
    </row>
    <row r="8320" spans="2:6" ht="15.75">
      <c r="B8320" s="188"/>
      <c r="C8320" s="188"/>
      <c r="D8320" s="203"/>
      <c r="E8320" s="203"/>
      <c r="F8320" s="203"/>
    </row>
    <row r="8321" spans="2:6" ht="15.75">
      <c r="B8321" s="188"/>
      <c r="C8321" s="188"/>
      <c r="D8321" s="203"/>
      <c r="E8321" s="203"/>
      <c r="F8321" s="203"/>
    </row>
    <row r="8322" spans="2:6" ht="15.75">
      <c r="B8322" s="188"/>
      <c r="C8322" s="188"/>
      <c r="D8322" s="203"/>
      <c r="E8322" s="203"/>
      <c r="F8322" s="203"/>
    </row>
    <row r="8323" spans="2:6" ht="15.75">
      <c r="B8323" s="188"/>
      <c r="C8323" s="188"/>
      <c r="D8323" s="203"/>
      <c r="E8323" s="203"/>
      <c r="F8323" s="203"/>
    </row>
    <row r="8324" spans="2:6" ht="15.75">
      <c r="B8324" s="188"/>
      <c r="C8324" s="188"/>
      <c r="D8324" s="203"/>
      <c r="E8324" s="203"/>
      <c r="F8324" s="203"/>
    </row>
    <row r="8325" spans="2:6" ht="15.75">
      <c r="B8325" s="188"/>
      <c r="C8325" s="188"/>
      <c r="D8325" s="203"/>
      <c r="E8325" s="203"/>
      <c r="F8325" s="203"/>
    </row>
    <row r="8326" spans="2:6" ht="15.75">
      <c r="B8326" s="188"/>
      <c r="C8326" s="188"/>
      <c r="D8326" s="203"/>
      <c r="E8326" s="203"/>
      <c r="F8326" s="203"/>
    </row>
    <row r="8327" spans="2:6" ht="15.75">
      <c r="B8327" s="188"/>
      <c r="C8327" s="188"/>
      <c r="D8327" s="203"/>
      <c r="E8327" s="203"/>
      <c r="F8327" s="203"/>
    </row>
    <row r="8328" spans="2:6" ht="15.75">
      <c r="B8328" s="188"/>
      <c r="C8328" s="188"/>
      <c r="D8328" s="203"/>
      <c r="E8328" s="203"/>
      <c r="F8328" s="203"/>
    </row>
    <row r="8329" spans="2:6" ht="15.75">
      <c r="B8329" s="188"/>
      <c r="C8329" s="188"/>
      <c r="D8329" s="203"/>
      <c r="E8329" s="203"/>
      <c r="F8329" s="203"/>
    </row>
    <row r="8330" spans="2:6" ht="15.75">
      <c r="B8330" s="188"/>
      <c r="C8330" s="188"/>
      <c r="D8330" s="203"/>
      <c r="E8330" s="203"/>
      <c r="F8330" s="203"/>
    </row>
    <row r="8331" spans="2:6" ht="15.75">
      <c r="B8331" s="188"/>
      <c r="C8331" s="188"/>
      <c r="D8331" s="203"/>
      <c r="E8331" s="203"/>
      <c r="F8331" s="203"/>
    </row>
    <row r="8332" spans="2:6" ht="15.75">
      <c r="B8332" s="188"/>
      <c r="C8332" s="188"/>
      <c r="D8332" s="203"/>
      <c r="E8332" s="203"/>
      <c r="F8332" s="203"/>
    </row>
    <row r="8333" spans="2:6" ht="15.75">
      <c r="B8333" s="188"/>
      <c r="C8333" s="188"/>
      <c r="D8333" s="203"/>
      <c r="E8333" s="203"/>
      <c r="F8333" s="203"/>
    </row>
    <row r="8334" spans="2:6" ht="15.75">
      <c r="B8334" s="188"/>
      <c r="C8334" s="188"/>
      <c r="D8334" s="203"/>
      <c r="E8334" s="203"/>
      <c r="F8334" s="203"/>
    </row>
    <row r="8335" spans="2:6" ht="15.75">
      <c r="B8335" s="188"/>
      <c r="C8335" s="188"/>
      <c r="D8335" s="203"/>
      <c r="E8335" s="203"/>
      <c r="F8335" s="203"/>
    </row>
    <row r="8336" spans="2:6" ht="15.75">
      <c r="B8336" s="188"/>
      <c r="C8336" s="188"/>
      <c r="D8336" s="203"/>
      <c r="E8336" s="203"/>
      <c r="F8336" s="203"/>
    </row>
    <row r="8337" spans="2:6" ht="15.75">
      <c r="B8337" s="188"/>
      <c r="C8337" s="188"/>
      <c r="D8337" s="203"/>
      <c r="E8337" s="203"/>
      <c r="F8337" s="203"/>
    </row>
    <row r="8338" spans="2:6" ht="15.75">
      <c r="B8338" s="188"/>
      <c r="C8338" s="188"/>
      <c r="D8338" s="203"/>
      <c r="E8338" s="203"/>
      <c r="F8338" s="203"/>
    </row>
    <row r="8339" spans="2:6" ht="15.75">
      <c r="B8339" s="188"/>
      <c r="C8339" s="188"/>
      <c r="D8339" s="203"/>
      <c r="E8339" s="203"/>
      <c r="F8339" s="203"/>
    </row>
    <row r="8340" spans="2:6" ht="15.75">
      <c r="B8340" s="188"/>
      <c r="C8340" s="188"/>
      <c r="D8340" s="203"/>
      <c r="E8340" s="203"/>
      <c r="F8340" s="203"/>
    </row>
    <row r="8341" spans="2:6" ht="15.75">
      <c r="B8341" s="188"/>
      <c r="C8341" s="188"/>
      <c r="D8341" s="203"/>
      <c r="E8341" s="203"/>
      <c r="F8341" s="203"/>
    </row>
    <row r="8342" spans="2:6" ht="15.75">
      <c r="B8342" s="188"/>
      <c r="C8342" s="188"/>
      <c r="D8342" s="203"/>
      <c r="E8342" s="203"/>
      <c r="F8342" s="203"/>
    </row>
    <row r="8343" spans="2:6" ht="15.75">
      <c r="B8343" s="188"/>
      <c r="C8343" s="188"/>
      <c r="D8343" s="203"/>
      <c r="E8343" s="203"/>
      <c r="F8343" s="203"/>
    </row>
    <row r="8344" spans="2:6" ht="15.75">
      <c r="B8344" s="188"/>
      <c r="C8344" s="188"/>
      <c r="D8344" s="203"/>
      <c r="E8344" s="203"/>
      <c r="F8344" s="203"/>
    </row>
    <row r="8345" spans="2:6" ht="15.75">
      <c r="B8345" s="188"/>
      <c r="C8345" s="188"/>
      <c r="D8345" s="203"/>
      <c r="E8345" s="203"/>
      <c r="F8345" s="203"/>
    </row>
    <row r="8346" spans="2:6" ht="15.75">
      <c r="B8346" s="188"/>
      <c r="C8346" s="188"/>
      <c r="D8346" s="203"/>
      <c r="E8346" s="203"/>
      <c r="F8346" s="203"/>
    </row>
    <row r="8347" spans="2:6" ht="15.75">
      <c r="B8347" s="188"/>
      <c r="C8347" s="188"/>
      <c r="D8347" s="203"/>
      <c r="E8347" s="203"/>
      <c r="F8347" s="203"/>
    </row>
    <row r="8348" spans="2:6" ht="15.75">
      <c r="B8348" s="188"/>
      <c r="C8348" s="188"/>
      <c r="D8348" s="203"/>
      <c r="E8348" s="203"/>
      <c r="F8348" s="203"/>
    </row>
    <row r="8349" spans="2:6" ht="15.75">
      <c r="B8349" s="188"/>
      <c r="C8349" s="188"/>
      <c r="D8349" s="203"/>
      <c r="E8349" s="203"/>
      <c r="F8349" s="203"/>
    </row>
    <row r="8350" spans="2:6" ht="15.75">
      <c r="B8350" s="188"/>
      <c r="C8350" s="188"/>
      <c r="D8350" s="203"/>
      <c r="E8350" s="203"/>
      <c r="F8350" s="203"/>
    </row>
    <row r="8351" spans="2:6" ht="15.75">
      <c r="B8351" s="188"/>
      <c r="C8351" s="188"/>
      <c r="D8351" s="203"/>
      <c r="E8351" s="203"/>
      <c r="F8351" s="203"/>
    </row>
    <row r="8352" spans="2:6" ht="15.75">
      <c r="B8352" s="188"/>
      <c r="C8352" s="188"/>
      <c r="D8352" s="203"/>
      <c r="E8352" s="203"/>
      <c r="F8352" s="203"/>
    </row>
    <row r="8353" spans="2:6" ht="15.75">
      <c r="B8353" s="188"/>
      <c r="C8353" s="188"/>
      <c r="D8353" s="203"/>
      <c r="E8353" s="203"/>
      <c r="F8353" s="203"/>
    </row>
    <row r="8354" spans="2:6" ht="15.75">
      <c r="B8354" s="188"/>
      <c r="C8354" s="188"/>
      <c r="D8354" s="203"/>
      <c r="E8354" s="203"/>
      <c r="F8354" s="203"/>
    </row>
    <row r="8355" spans="2:6" ht="15.75">
      <c r="B8355" s="188"/>
      <c r="C8355" s="188"/>
      <c r="D8355" s="203"/>
      <c r="E8355" s="203"/>
      <c r="F8355" s="203"/>
    </row>
    <row r="8356" spans="2:6" ht="15.75">
      <c r="B8356" s="188"/>
      <c r="C8356" s="188"/>
      <c r="D8356" s="203"/>
      <c r="E8356" s="203"/>
      <c r="F8356" s="203"/>
    </row>
    <row r="8357" spans="2:6" ht="15.75">
      <c r="B8357" s="188"/>
      <c r="C8357" s="188"/>
      <c r="D8357" s="203"/>
      <c r="E8357" s="203"/>
      <c r="F8357" s="203"/>
    </row>
    <row r="8358" spans="2:6" ht="15.75">
      <c r="B8358" s="188"/>
      <c r="C8358" s="188"/>
      <c r="D8358" s="203"/>
      <c r="E8358" s="203"/>
      <c r="F8358" s="203"/>
    </row>
    <row r="8359" spans="2:6" ht="15.75">
      <c r="B8359" s="188"/>
      <c r="C8359" s="188"/>
      <c r="D8359" s="203"/>
      <c r="E8359" s="203"/>
      <c r="F8359" s="203"/>
    </row>
    <row r="8360" spans="2:6" ht="15.75">
      <c r="B8360" s="188"/>
      <c r="C8360" s="188"/>
      <c r="D8360" s="203"/>
      <c r="E8360" s="203"/>
      <c r="F8360" s="203"/>
    </row>
    <row r="8361" spans="2:6" ht="15.75">
      <c r="B8361" s="188"/>
      <c r="C8361" s="188"/>
      <c r="D8361" s="203"/>
      <c r="E8361" s="203"/>
      <c r="F8361" s="203"/>
    </row>
    <row r="8362" spans="2:6" ht="15.75">
      <c r="B8362" s="188"/>
      <c r="C8362" s="188"/>
      <c r="D8362" s="203"/>
      <c r="E8362" s="203"/>
      <c r="F8362" s="203"/>
    </row>
    <row r="8363" spans="2:6" ht="15.75">
      <c r="B8363" s="188"/>
      <c r="C8363" s="188"/>
      <c r="D8363" s="203"/>
      <c r="E8363" s="203"/>
      <c r="F8363" s="203"/>
    </row>
    <row r="8364" spans="2:6" ht="15.75">
      <c r="B8364" s="188"/>
      <c r="C8364" s="188"/>
      <c r="D8364" s="203"/>
      <c r="E8364" s="203"/>
      <c r="F8364" s="203"/>
    </row>
    <row r="8365" spans="2:6" ht="15.75">
      <c r="B8365" s="188"/>
      <c r="C8365" s="188"/>
      <c r="D8365" s="203"/>
      <c r="E8365" s="203"/>
      <c r="F8365" s="203"/>
    </row>
    <row r="8366" spans="2:6" ht="15.75">
      <c r="B8366" s="188"/>
      <c r="C8366" s="188"/>
      <c r="D8366" s="203"/>
      <c r="E8366" s="203"/>
      <c r="F8366" s="203"/>
    </row>
    <row r="8367" spans="2:6" ht="15.75">
      <c r="B8367" s="188"/>
      <c r="C8367" s="188"/>
      <c r="D8367" s="203"/>
      <c r="E8367" s="203"/>
      <c r="F8367" s="203"/>
    </row>
    <row r="8368" spans="2:6" ht="15.75">
      <c r="B8368" s="188"/>
      <c r="C8368" s="188"/>
      <c r="D8368" s="203"/>
      <c r="E8368" s="203"/>
      <c r="F8368" s="203"/>
    </row>
    <row r="8369" spans="2:6" ht="15.75">
      <c r="B8369" s="188"/>
      <c r="C8369" s="188"/>
      <c r="D8369" s="203"/>
      <c r="E8369" s="203"/>
      <c r="F8369" s="203"/>
    </row>
    <row r="8370" spans="2:6" ht="15.75">
      <c r="B8370" s="188"/>
      <c r="C8370" s="188"/>
      <c r="D8370" s="203"/>
      <c r="E8370" s="203"/>
      <c r="F8370" s="203"/>
    </row>
    <row r="8371" spans="2:6" ht="15.75">
      <c r="B8371" s="188"/>
      <c r="C8371" s="188"/>
      <c r="D8371" s="203"/>
      <c r="E8371" s="203"/>
      <c r="F8371" s="203"/>
    </row>
    <row r="8372" spans="2:6" ht="15.75">
      <c r="B8372" s="188"/>
      <c r="C8372" s="188"/>
      <c r="D8372" s="203"/>
      <c r="E8372" s="203"/>
      <c r="F8372" s="203"/>
    </row>
    <row r="8373" spans="2:6" ht="15.75">
      <c r="B8373" s="188"/>
      <c r="C8373" s="188"/>
      <c r="D8373" s="203"/>
      <c r="E8373" s="203"/>
      <c r="F8373" s="203"/>
    </row>
    <row r="8374" spans="2:6" ht="15.75">
      <c r="B8374" s="188"/>
      <c r="C8374" s="188"/>
      <c r="D8374" s="203"/>
      <c r="E8374" s="203"/>
      <c r="F8374" s="203"/>
    </row>
    <row r="8375" spans="2:6" ht="15.75">
      <c r="B8375" s="188"/>
      <c r="C8375" s="188"/>
      <c r="D8375" s="203"/>
      <c r="E8375" s="203"/>
      <c r="F8375" s="203"/>
    </row>
    <row r="8376" spans="2:6" ht="15.75">
      <c r="B8376" s="188"/>
      <c r="C8376" s="188"/>
      <c r="D8376" s="203"/>
      <c r="E8376" s="203"/>
      <c r="F8376" s="203"/>
    </row>
    <row r="8377" spans="2:6" ht="15.75">
      <c r="B8377" s="188"/>
      <c r="C8377" s="188"/>
      <c r="D8377" s="203"/>
      <c r="E8377" s="203"/>
      <c r="F8377" s="203"/>
    </row>
    <row r="8378" spans="2:6" ht="15.75">
      <c r="B8378" s="188"/>
      <c r="C8378" s="188"/>
      <c r="D8378" s="203"/>
      <c r="E8378" s="203"/>
      <c r="F8378" s="203"/>
    </row>
    <row r="8379" spans="2:6" ht="15.75">
      <c r="B8379" s="188"/>
      <c r="C8379" s="188"/>
      <c r="D8379" s="203"/>
      <c r="E8379" s="203"/>
      <c r="F8379" s="203"/>
    </row>
    <row r="8380" spans="2:6" ht="15.75">
      <c r="B8380" s="188"/>
      <c r="C8380" s="188"/>
      <c r="D8380" s="203"/>
      <c r="E8380" s="203"/>
      <c r="F8380" s="203"/>
    </row>
    <row r="8381" spans="2:6" ht="15.75">
      <c r="B8381" s="188"/>
      <c r="C8381" s="188"/>
      <c r="D8381" s="203"/>
      <c r="E8381" s="203"/>
      <c r="F8381" s="203"/>
    </row>
    <row r="8382" spans="2:6" ht="15.75">
      <c r="B8382" s="188"/>
      <c r="C8382" s="188"/>
      <c r="D8382" s="203"/>
      <c r="E8382" s="203"/>
      <c r="F8382" s="203"/>
    </row>
    <row r="8383" spans="2:6" ht="15.75">
      <c r="B8383" s="188"/>
      <c r="C8383" s="188"/>
      <c r="D8383" s="203"/>
      <c r="E8383" s="203"/>
      <c r="F8383" s="203"/>
    </row>
    <row r="8384" spans="2:6" ht="15.75">
      <c r="B8384" s="188"/>
      <c r="C8384" s="188"/>
      <c r="D8384" s="203"/>
      <c r="E8384" s="203"/>
      <c r="F8384" s="203"/>
    </row>
    <row r="8385" spans="2:6" ht="15.75">
      <c r="B8385" s="188"/>
      <c r="C8385" s="188"/>
      <c r="D8385" s="203"/>
      <c r="E8385" s="203"/>
      <c r="F8385" s="203"/>
    </row>
    <row r="8386" spans="2:6" ht="15.75">
      <c r="B8386" s="188"/>
      <c r="C8386" s="188"/>
      <c r="D8386" s="203"/>
      <c r="E8386" s="203"/>
      <c r="F8386" s="203"/>
    </row>
    <row r="8387" spans="2:6" ht="15.75">
      <c r="B8387" s="188"/>
      <c r="C8387" s="188"/>
      <c r="D8387" s="203"/>
      <c r="E8387" s="203"/>
      <c r="F8387" s="203"/>
    </row>
    <row r="8388" spans="2:6" ht="15.75">
      <c r="B8388" s="188"/>
      <c r="C8388" s="188"/>
      <c r="D8388" s="203"/>
      <c r="E8388" s="203"/>
      <c r="F8388" s="203"/>
    </row>
    <row r="8389" spans="2:6" ht="15.75">
      <c r="B8389" s="188"/>
      <c r="C8389" s="188"/>
      <c r="D8389" s="203"/>
      <c r="E8389" s="203"/>
      <c r="F8389" s="203"/>
    </row>
    <row r="8390" spans="2:6" ht="15.75">
      <c r="B8390" s="188"/>
      <c r="C8390" s="188"/>
      <c r="D8390" s="203"/>
      <c r="E8390" s="203"/>
      <c r="F8390" s="203"/>
    </row>
    <row r="8391" spans="2:6" ht="15.75">
      <c r="B8391" s="188"/>
      <c r="C8391" s="188"/>
      <c r="D8391" s="203"/>
      <c r="E8391" s="203"/>
      <c r="F8391" s="203"/>
    </row>
    <row r="8392" spans="2:6" ht="15.75">
      <c r="B8392" s="188"/>
      <c r="C8392" s="188"/>
      <c r="D8392" s="203"/>
      <c r="E8392" s="203"/>
      <c r="F8392" s="203"/>
    </row>
    <row r="8393" spans="2:6" ht="15.75">
      <c r="B8393" s="188"/>
      <c r="C8393" s="188"/>
      <c r="D8393" s="203"/>
      <c r="E8393" s="203"/>
      <c r="F8393" s="203"/>
    </row>
    <row r="8394" spans="2:6" ht="15.75">
      <c r="B8394" s="188"/>
      <c r="C8394" s="188"/>
      <c r="D8394" s="203"/>
      <c r="E8394" s="203"/>
      <c r="F8394" s="203"/>
    </row>
    <row r="8395" spans="2:6" ht="15.75">
      <c r="B8395" s="188"/>
      <c r="C8395" s="188"/>
      <c r="D8395" s="203"/>
      <c r="E8395" s="203"/>
      <c r="F8395" s="203"/>
    </row>
    <row r="8396" spans="2:6" ht="15.75">
      <c r="B8396" s="188"/>
      <c r="C8396" s="188"/>
      <c r="D8396" s="203"/>
      <c r="E8396" s="203"/>
      <c r="F8396" s="203"/>
    </row>
    <row r="8397" spans="2:6" ht="15.75">
      <c r="B8397" s="188"/>
      <c r="C8397" s="188"/>
      <c r="D8397" s="203"/>
      <c r="E8397" s="203"/>
      <c r="F8397" s="203"/>
    </row>
    <row r="8398" spans="2:6" ht="15.75">
      <c r="B8398" s="188"/>
      <c r="C8398" s="188"/>
      <c r="D8398" s="203"/>
      <c r="E8398" s="203"/>
      <c r="F8398" s="203"/>
    </row>
    <row r="8399" spans="2:6" ht="15.75">
      <c r="B8399" s="188"/>
      <c r="C8399" s="188"/>
      <c r="D8399" s="203"/>
      <c r="E8399" s="203"/>
      <c r="F8399" s="203"/>
    </row>
    <row r="8400" spans="2:6" ht="15.75">
      <c r="B8400" s="188"/>
      <c r="C8400" s="188"/>
      <c r="D8400" s="203"/>
      <c r="E8400" s="203"/>
      <c r="F8400" s="203"/>
    </row>
    <row r="8401" spans="2:6" ht="15.75">
      <c r="B8401" s="188"/>
      <c r="C8401" s="188"/>
      <c r="D8401" s="203"/>
      <c r="E8401" s="203"/>
      <c r="F8401" s="203"/>
    </row>
    <row r="8402" spans="2:6" ht="15.75">
      <c r="B8402" s="188"/>
      <c r="C8402" s="188"/>
      <c r="D8402" s="203"/>
      <c r="E8402" s="203"/>
      <c r="F8402" s="203"/>
    </row>
    <row r="8403" spans="2:6" ht="15.75">
      <c r="B8403" s="188"/>
      <c r="C8403" s="188"/>
      <c r="D8403" s="203"/>
      <c r="E8403" s="203"/>
      <c r="F8403" s="203"/>
    </row>
    <row r="8404" spans="2:6" ht="15.75">
      <c r="B8404" s="188"/>
      <c r="C8404" s="188"/>
      <c r="D8404" s="203"/>
      <c r="E8404" s="203"/>
      <c r="F8404" s="203"/>
    </row>
    <row r="8405" spans="2:6" ht="15.75">
      <c r="B8405" s="188"/>
      <c r="C8405" s="188"/>
      <c r="D8405" s="203"/>
      <c r="E8405" s="203"/>
      <c r="F8405" s="203"/>
    </row>
    <row r="8406" spans="2:6" ht="15.75">
      <c r="B8406" s="188"/>
      <c r="C8406" s="188"/>
      <c r="D8406" s="203"/>
      <c r="E8406" s="203"/>
      <c r="F8406" s="203"/>
    </row>
    <row r="8407" spans="2:6" ht="15.75">
      <c r="B8407" s="188"/>
      <c r="C8407" s="188"/>
      <c r="D8407" s="203"/>
      <c r="E8407" s="203"/>
      <c r="F8407" s="203"/>
    </row>
    <row r="8408" spans="2:6" ht="15.75">
      <c r="B8408" s="188"/>
      <c r="C8408" s="188"/>
      <c r="D8408" s="203"/>
      <c r="E8408" s="203"/>
      <c r="F8408" s="203"/>
    </row>
    <row r="8409" spans="2:6" ht="15.75">
      <c r="B8409" s="188"/>
      <c r="C8409" s="188"/>
      <c r="D8409" s="203"/>
      <c r="E8409" s="203"/>
      <c r="F8409" s="203"/>
    </row>
    <row r="8410" spans="2:6" ht="15.75">
      <c r="B8410" s="188"/>
      <c r="C8410" s="188"/>
      <c r="D8410" s="203"/>
      <c r="E8410" s="203"/>
      <c r="F8410" s="203"/>
    </row>
    <row r="8411" spans="2:6" ht="15.75">
      <c r="B8411" s="188"/>
      <c r="C8411" s="188"/>
      <c r="D8411" s="203"/>
      <c r="E8411" s="203"/>
      <c r="F8411" s="203"/>
    </row>
    <row r="8412" spans="2:6" ht="15.75">
      <c r="B8412" s="188"/>
      <c r="C8412" s="188"/>
      <c r="D8412" s="203"/>
      <c r="E8412" s="203"/>
      <c r="F8412" s="203"/>
    </row>
    <row r="8413" spans="2:6" ht="15.75">
      <c r="B8413" s="188"/>
      <c r="C8413" s="188"/>
      <c r="D8413" s="203"/>
      <c r="E8413" s="203"/>
      <c r="F8413" s="203"/>
    </row>
    <row r="8414" spans="2:6" ht="15.75">
      <c r="B8414" s="188"/>
      <c r="C8414" s="188"/>
      <c r="D8414" s="203"/>
      <c r="E8414" s="203"/>
      <c r="F8414" s="203"/>
    </row>
    <row r="8415" spans="2:6" ht="15.75">
      <c r="B8415" s="188"/>
      <c r="C8415" s="188"/>
      <c r="D8415" s="203"/>
      <c r="E8415" s="203"/>
      <c r="F8415" s="203"/>
    </row>
    <row r="8416" spans="2:6" ht="15.75">
      <c r="B8416" s="188"/>
      <c r="C8416" s="188"/>
      <c r="D8416" s="203"/>
      <c r="E8416" s="203"/>
      <c r="F8416" s="203"/>
    </row>
    <row r="8417" spans="2:6" ht="15.75">
      <c r="B8417" s="188"/>
      <c r="C8417" s="188"/>
      <c r="D8417" s="203"/>
      <c r="E8417" s="203"/>
      <c r="F8417" s="203"/>
    </row>
    <row r="8418" spans="2:6" ht="15.75">
      <c r="B8418" s="188"/>
      <c r="C8418" s="188"/>
      <c r="D8418" s="203"/>
      <c r="E8418" s="203"/>
      <c r="F8418" s="203"/>
    </row>
    <row r="8419" spans="2:6" ht="15.75">
      <c r="B8419" s="188"/>
      <c r="C8419" s="188"/>
      <c r="D8419" s="203"/>
      <c r="E8419" s="203"/>
      <c r="F8419" s="203"/>
    </row>
    <row r="8420" spans="2:6" ht="15.75">
      <c r="B8420" s="188"/>
      <c r="C8420" s="188"/>
      <c r="D8420" s="203"/>
      <c r="E8420" s="203"/>
      <c r="F8420" s="203"/>
    </row>
    <row r="8421" spans="2:6" ht="15.75">
      <c r="B8421" s="188"/>
      <c r="C8421" s="188"/>
      <c r="D8421" s="203"/>
      <c r="E8421" s="203"/>
      <c r="F8421" s="203"/>
    </row>
    <row r="8422" spans="2:6" ht="15.75">
      <c r="B8422" s="188"/>
      <c r="C8422" s="188"/>
      <c r="D8422" s="203"/>
      <c r="E8422" s="203"/>
      <c r="F8422" s="203"/>
    </row>
    <row r="8423" spans="2:6" ht="15.75">
      <c r="B8423" s="188"/>
      <c r="C8423" s="188"/>
      <c r="D8423" s="203"/>
      <c r="E8423" s="203"/>
      <c r="F8423" s="203"/>
    </row>
    <row r="8424" spans="2:6" ht="15.75">
      <c r="B8424" s="188"/>
      <c r="C8424" s="188"/>
      <c r="D8424" s="203"/>
      <c r="E8424" s="203"/>
      <c r="F8424" s="203"/>
    </row>
    <row r="8425" spans="2:6" ht="15.75">
      <c r="B8425" s="188"/>
      <c r="C8425" s="188"/>
      <c r="D8425" s="203"/>
      <c r="E8425" s="203"/>
      <c r="F8425" s="203"/>
    </row>
    <row r="8426" spans="2:6" ht="15.75">
      <c r="B8426" s="188"/>
      <c r="C8426" s="188"/>
      <c r="D8426" s="203"/>
      <c r="E8426" s="203"/>
      <c r="F8426" s="203"/>
    </row>
    <row r="8427" spans="2:6" ht="15.75">
      <c r="B8427" s="188"/>
      <c r="C8427" s="188"/>
      <c r="D8427" s="203"/>
      <c r="E8427" s="203"/>
      <c r="F8427" s="203"/>
    </row>
    <row r="8428" spans="2:6" ht="15.75">
      <c r="B8428" s="188"/>
      <c r="C8428" s="188"/>
      <c r="D8428" s="203"/>
      <c r="E8428" s="203"/>
      <c r="F8428" s="203"/>
    </row>
    <row r="8429" spans="2:6" ht="15.75">
      <c r="B8429" s="188"/>
      <c r="C8429" s="188"/>
      <c r="D8429" s="203"/>
      <c r="E8429" s="203"/>
      <c r="F8429" s="203"/>
    </row>
    <row r="8430" spans="2:6" ht="15.75">
      <c r="B8430" s="188"/>
      <c r="C8430" s="188"/>
      <c r="D8430" s="203"/>
      <c r="E8430" s="203"/>
      <c r="F8430" s="203"/>
    </row>
    <row r="8431" spans="2:6" ht="15.75">
      <c r="B8431" s="188"/>
      <c r="C8431" s="188"/>
      <c r="D8431" s="203"/>
      <c r="E8431" s="203"/>
      <c r="F8431" s="203"/>
    </row>
    <row r="8432" spans="2:6" ht="15.75">
      <c r="B8432" s="188"/>
      <c r="C8432" s="188"/>
      <c r="D8432" s="203"/>
      <c r="E8432" s="203"/>
      <c r="F8432" s="203"/>
    </row>
    <row r="8433" spans="2:6" ht="15.75">
      <c r="B8433" s="188"/>
      <c r="C8433" s="188"/>
      <c r="D8433" s="203"/>
      <c r="E8433" s="203"/>
      <c r="F8433" s="203"/>
    </row>
    <row r="8434" spans="2:6" ht="15.75">
      <c r="B8434" s="188"/>
      <c r="C8434" s="188"/>
      <c r="D8434" s="203"/>
      <c r="E8434" s="203"/>
      <c r="F8434" s="203"/>
    </row>
    <row r="8435" spans="2:6" ht="15.75">
      <c r="B8435" s="188"/>
      <c r="C8435" s="188"/>
      <c r="D8435" s="203"/>
      <c r="E8435" s="203"/>
      <c r="F8435" s="203"/>
    </row>
    <row r="8436" spans="2:6" ht="15.75">
      <c r="B8436" s="188"/>
      <c r="C8436" s="188"/>
      <c r="D8436" s="203"/>
      <c r="E8436" s="203"/>
      <c r="F8436" s="203"/>
    </row>
    <row r="8437" spans="2:6" ht="15.75">
      <c r="B8437" s="188"/>
      <c r="C8437" s="188"/>
      <c r="D8437" s="203"/>
      <c r="E8437" s="203"/>
      <c r="F8437" s="203"/>
    </row>
    <row r="8438" spans="2:6" ht="15.75">
      <c r="B8438" s="188"/>
      <c r="C8438" s="188"/>
      <c r="D8438" s="203"/>
      <c r="E8438" s="203"/>
      <c r="F8438" s="203"/>
    </row>
    <row r="8439" spans="2:6" ht="15.75">
      <c r="B8439" s="188"/>
      <c r="C8439" s="188"/>
      <c r="D8439" s="203"/>
      <c r="E8439" s="203"/>
      <c r="F8439" s="203"/>
    </row>
    <row r="8440" spans="2:6" ht="15.75">
      <c r="B8440" s="188"/>
      <c r="C8440" s="188"/>
      <c r="D8440" s="203"/>
      <c r="E8440" s="203"/>
      <c r="F8440" s="203"/>
    </row>
    <row r="8441" spans="2:6" ht="15.75">
      <c r="B8441" s="188"/>
      <c r="C8441" s="188"/>
      <c r="D8441" s="203"/>
      <c r="E8441" s="203"/>
      <c r="F8441" s="203"/>
    </row>
    <row r="8442" spans="2:6" ht="15.75">
      <c r="B8442" s="188"/>
      <c r="C8442" s="188"/>
      <c r="D8442" s="203"/>
      <c r="E8442" s="203"/>
      <c r="F8442" s="203"/>
    </row>
    <row r="8443" spans="2:6" ht="15.75">
      <c r="B8443" s="188"/>
      <c r="C8443" s="188"/>
      <c r="D8443" s="203"/>
      <c r="E8443" s="203"/>
      <c r="F8443" s="203"/>
    </row>
    <row r="8444" spans="2:6" ht="15.75">
      <c r="B8444" s="188"/>
      <c r="C8444" s="188"/>
      <c r="D8444" s="203"/>
      <c r="E8444" s="203"/>
      <c r="F8444" s="203"/>
    </row>
    <row r="8445" spans="2:6" ht="15.75">
      <c r="B8445" s="188"/>
      <c r="C8445" s="188"/>
      <c r="D8445" s="203"/>
      <c r="E8445" s="203"/>
      <c r="F8445" s="203"/>
    </row>
    <row r="8446" spans="2:6" ht="15.75">
      <c r="B8446" s="188"/>
      <c r="C8446" s="188"/>
      <c r="D8446" s="203"/>
      <c r="E8446" s="203"/>
      <c r="F8446" s="203"/>
    </row>
    <row r="8447" spans="2:6" ht="15.75">
      <c r="B8447" s="188"/>
      <c r="C8447" s="188"/>
      <c r="D8447" s="203"/>
      <c r="E8447" s="203"/>
      <c r="F8447" s="203"/>
    </row>
    <row r="8448" spans="2:6" ht="15.75">
      <c r="B8448" s="188"/>
      <c r="C8448" s="188"/>
      <c r="D8448" s="203"/>
      <c r="E8448" s="203"/>
      <c r="F8448" s="203"/>
    </row>
    <row r="8449" spans="2:6" ht="15.75">
      <c r="B8449" s="188"/>
      <c r="C8449" s="188"/>
      <c r="D8449" s="203"/>
      <c r="E8449" s="203"/>
      <c r="F8449" s="203"/>
    </row>
    <row r="8450" spans="2:6" ht="15.75">
      <c r="B8450" s="188"/>
      <c r="C8450" s="188"/>
      <c r="D8450" s="203"/>
      <c r="E8450" s="203"/>
      <c r="F8450" s="203"/>
    </row>
    <row r="8451" spans="2:6" ht="15.75">
      <c r="B8451" s="188"/>
      <c r="C8451" s="188"/>
      <c r="D8451" s="203"/>
      <c r="E8451" s="203"/>
      <c r="F8451" s="203"/>
    </row>
    <row r="8452" spans="2:6" ht="15.75">
      <c r="B8452" s="188"/>
      <c r="C8452" s="188"/>
      <c r="D8452" s="203"/>
      <c r="E8452" s="203"/>
      <c r="F8452" s="203"/>
    </row>
    <row r="8453" spans="2:6" ht="15.75">
      <c r="B8453" s="188"/>
      <c r="C8453" s="188"/>
      <c r="D8453" s="203"/>
      <c r="E8453" s="203"/>
      <c r="F8453" s="203"/>
    </row>
    <row r="8454" spans="2:6" ht="15.75">
      <c r="B8454" s="188"/>
      <c r="C8454" s="188"/>
      <c r="D8454" s="203"/>
      <c r="E8454" s="203"/>
      <c r="F8454" s="203"/>
    </row>
    <row r="8455" spans="2:6" ht="15.75">
      <c r="B8455" s="188"/>
      <c r="C8455" s="188"/>
      <c r="D8455" s="203"/>
      <c r="E8455" s="203"/>
      <c r="F8455" s="203"/>
    </row>
    <row r="8456" spans="2:6" ht="15.75">
      <c r="B8456" s="188"/>
      <c r="C8456" s="188"/>
      <c r="D8456" s="203"/>
      <c r="E8456" s="203"/>
      <c r="F8456" s="203"/>
    </row>
    <row r="8457" spans="2:6" ht="15.75">
      <c r="B8457" s="188"/>
      <c r="C8457" s="188"/>
      <c r="D8457" s="203"/>
      <c r="E8457" s="203"/>
      <c r="F8457" s="203"/>
    </row>
    <row r="8458" spans="2:6" ht="15.75">
      <c r="B8458" s="188"/>
      <c r="C8458" s="188"/>
      <c r="D8458" s="203"/>
      <c r="E8458" s="203"/>
      <c r="F8458" s="203"/>
    </row>
    <row r="8459" spans="2:6" ht="15.75">
      <c r="B8459" s="188"/>
      <c r="C8459" s="188"/>
      <c r="D8459" s="203"/>
      <c r="E8459" s="203"/>
      <c r="F8459" s="203"/>
    </row>
    <row r="8460" spans="2:6" ht="15.75">
      <c r="B8460" s="188"/>
      <c r="C8460" s="188"/>
      <c r="D8460" s="203"/>
      <c r="E8460" s="203"/>
      <c r="F8460" s="203"/>
    </row>
    <row r="8461" spans="2:6" ht="15.75">
      <c r="B8461" s="188"/>
      <c r="C8461" s="188"/>
      <c r="D8461" s="203"/>
      <c r="E8461" s="203"/>
      <c r="F8461" s="203"/>
    </row>
    <row r="8462" spans="2:6" ht="15.75">
      <c r="B8462" s="188"/>
      <c r="C8462" s="188"/>
      <c r="D8462" s="203"/>
      <c r="E8462" s="203"/>
      <c r="F8462" s="203"/>
    </row>
    <row r="8463" spans="2:6" ht="15.75">
      <c r="B8463" s="188"/>
      <c r="C8463" s="188"/>
      <c r="D8463" s="203"/>
      <c r="E8463" s="203"/>
      <c r="F8463" s="203"/>
    </row>
    <row r="8464" spans="2:6" ht="15.75">
      <c r="B8464" s="188"/>
      <c r="C8464" s="188"/>
      <c r="D8464" s="203"/>
      <c r="E8464" s="203"/>
      <c r="F8464" s="203"/>
    </row>
    <row r="8465" spans="2:6" ht="15.75">
      <c r="B8465" s="188"/>
      <c r="C8465" s="188"/>
      <c r="D8465" s="203"/>
      <c r="E8465" s="203"/>
      <c r="F8465" s="203"/>
    </row>
    <row r="8466" spans="2:6" ht="15.75">
      <c r="B8466" s="188"/>
      <c r="C8466" s="188"/>
      <c r="D8466" s="203"/>
      <c r="E8466" s="203"/>
      <c r="F8466" s="203"/>
    </row>
    <row r="8467" spans="2:6" ht="15.75">
      <c r="B8467" s="188"/>
      <c r="C8467" s="188"/>
      <c r="D8467" s="203"/>
      <c r="E8467" s="203"/>
      <c r="F8467" s="203"/>
    </row>
    <row r="8468" spans="2:6" ht="15.75">
      <c r="B8468" s="188"/>
      <c r="C8468" s="188"/>
      <c r="D8468" s="203"/>
      <c r="E8468" s="203"/>
      <c r="F8468" s="203"/>
    </row>
    <row r="8469" spans="2:6" ht="15.75">
      <c r="B8469" s="188"/>
      <c r="C8469" s="188"/>
      <c r="D8469" s="203"/>
      <c r="E8469" s="203"/>
      <c r="F8469" s="203"/>
    </row>
    <row r="8470" spans="2:6" ht="15.75">
      <c r="B8470" s="188"/>
      <c r="C8470" s="188"/>
      <c r="D8470" s="203"/>
      <c r="E8470" s="203"/>
      <c r="F8470" s="203"/>
    </row>
    <row r="8471" spans="2:6" ht="15.75">
      <c r="B8471" s="188"/>
      <c r="C8471" s="188"/>
      <c r="D8471" s="203"/>
      <c r="E8471" s="203"/>
      <c r="F8471" s="203"/>
    </row>
    <row r="8472" spans="2:6" ht="15.75">
      <c r="B8472" s="188"/>
      <c r="C8472" s="188"/>
      <c r="D8472" s="203"/>
      <c r="E8472" s="203"/>
      <c r="F8472" s="203"/>
    </row>
    <row r="8473" spans="2:6" ht="15.75">
      <c r="B8473" s="188"/>
      <c r="C8473" s="188"/>
      <c r="D8473" s="203"/>
      <c r="E8473" s="203"/>
      <c r="F8473" s="203"/>
    </row>
    <row r="8474" spans="2:6" ht="15.75">
      <c r="B8474" s="188"/>
      <c r="C8474" s="188"/>
      <c r="D8474" s="203"/>
      <c r="E8474" s="203"/>
      <c r="F8474" s="203"/>
    </row>
    <row r="8475" spans="2:6" ht="15.75">
      <c r="B8475" s="188"/>
      <c r="C8475" s="188"/>
      <c r="D8475" s="203"/>
      <c r="E8475" s="203"/>
      <c r="F8475" s="203"/>
    </row>
    <row r="8476" spans="2:6" ht="15.75">
      <c r="B8476" s="188"/>
      <c r="C8476" s="188"/>
      <c r="D8476" s="203"/>
      <c r="E8476" s="203"/>
      <c r="F8476" s="203"/>
    </row>
    <row r="8477" spans="2:6" ht="15.75">
      <c r="B8477" s="188"/>
      <c r="C8477" s="188"/>
      <c r="D8477" s="203"/>
      <c r="E8477" s="203"/>
      <c r="F8477" s="203"/>
    </row>
    <row r="8478" spans="2:6" ht="15.75">
      <c r="B8478" s="188"/>
      <c r="C8478" s="188"/>
      <c r="D8478" s="203"/>
      <c r="E8478" s="203"/>
      <c r="F8478" s="203"/>
    </row>
    <row r="8479" spans="2:6" ht="15.75">
      <c r="B8479" s="188"/>
      <c r="C8479" s="188"/>
      <c r="D8479" s="203"/>
      <c r="E8479" s="203"/>
      <c r="F8479" s="203"/>
    </row>
    <row r="8480" spans="2:6" ht="15.75">
      <c r="B8480" s="188"/>
      <c r="C8480" s="188"/>
      <c r="D8480" s="203"/>
      <c r="E8480" s="203"/>
      <c r="F8480" s="203"/>
    </row>
    <row r="8481" spans="2:6" ht="15.75">
      <c r="B8481" s="188"/>
      <c r="C8481" s="188"/>
      <c r="D8481" s="203"/>
      <c r="E8481" s="203"/>
      <c r="F8481" s="203"/>
    </row>
    <row r="8482" spans="2:6" ht="15.75">
      <c r="B8482" s="188"/>
      <c r="C8482" s="188"/>
      <c r="D8482" s="203"/>
      <c r="E8482" s="203"/>
      <c r="F8482" s="203"/>
    </row>
    <row r="8483" spans="2:6" ht="15.75">
      <c r="B8483" s="188"/>
      <c r="C8483" s="188"/>
      <c r="D8483" s="203"/>
      <c r="E8483" s="203"/>
      <c r="F8483" s="203"/>
    </row>
    <row r="8484" spans="2:6" ht="15.75">
      <c r="B8484" s="188"/>
      <c r="C8484" s="188"/>
      <c r="D8484" s="203"/>
      <c r="E8484" s="203"/>
      <c r="F8484" s="203"/>
    </row>
    <row r="8485" spans="2:6" ht="15.75">
      <c r="B8485" s="188"/>
      <c r="C8485" s="188"/>
      <c r="D8485" s="203"/>
      <c r="E8485" s="203"/>
      <c r="F8485" s="203"/>
    </row>
    <row r="8486" spans="2:6" ht="15.75">
      <c r="B8486" s="188"/>
      <c r="C8486" s="188"/>
      <c r="D8486" s="203"/>
      <c r="E8486" s="203"/>
      <c r="F8486" s="203"/>
    </row>
    <row r="8487" spans="2:6" ht="15.75">
      <c r="B8487" s="188"/>
      <c r="C8487" s="188"/>
      <c r="D8487" s="203"/>
      <c r="E8487" s="203"/>
      <c r="F8487" s="203"/>
    </row>
    <row r="8488" spans="2:6" ht="15.75">
      <c r="B8488" s="188"/>
      <c r="C8488" s="188"/>
      <c r="D8488" s="203"/>
      <c r="E8488" s="203"/>
      <c r="F8488" s="203"/>
    </row>
    <row r="8489" spans="2:6" ht="15.75">
      <c r="B8489" s="188"/>
      <c r="C8489" s="188"/>
      <c r="D8489" s="203"/>
      <c r="E8489" s="203"/>
      <c r="F8489" s="203"/>
    </row>
    <row r="8490" spans="2:6" ht="15.75">
      <c r="B8490" s="188"/>
      <c r="C8490" s="188"/>
      <c r="D8490" s="203"/>
      <c r="E8490" s="203"/>
      <c r="F8490" s="203"/>
    </row>
    <row r="8491" spans="2:6" ht="15.75">
      <c r="B8491" s="188"/>
      <c r="C8491" s="188"/>
      <c r="D8491" s="203"/>
      <c r="E8491" s="203"/>
      <c r="F8491" s="203"/>
    </row>
    <row r="8492" spans="2:6" ht="15.75">
      <c r="B8492" s="188"/>
      <c r="C8492" s="188"/>
      <c r="D8492" s="203"/>
      <c r="E8492" s="203"/>
      <c r="F8492" s="203"/>
    </row>
    <row r="8493" spans="2:6" ht="15.75">
      <c r="B8493" s="188"/>
      <c r="C8493" s="188"/>
      <c r="D8493" s="203"/>
      <c r="E8493" s="203"/>
      <c r="F8493" s="203"/>
    </row>
    <row r="8494" spans="2:6" ht="15.75">
      <c r="B8494" s="188"/>
      <c r="C8494" s="188"/>
      <c r="D8494" s="203"/>
      <c r="E8494" s="203"/>
      <c r="F8494" s="203"/>
    </row>
    <row r="8495" spans="2:6" ht="15.75">
      <c r="B8495" s="188"/>
      <c r="C8495" s="188"/>
      <c r="D8495" s="203"/>
      <c r="E8495" s="203"/>
      <c r="F8495" s="203"/>
    </row>
    <row r="8496" spans="2:6" ht="15.75">
      <c r="B8496" s="188"/>
      <c r="C8496" s="188"/>
      <c r="D8496" s="203"/>
      <c r="E8496" s="203"/>
      <c r="F8496" s="203"/>
    </row>
    <row r="8497" spans="2:6" ht="15.75">
      <c r="B8497" s="188"/>
      <c r="C8497" s="188"/>
      <c r="D8497" s="203"/>
      <c r="E8497" s="203"/>
      <c r="F8497" s="203"/>
    </row>
    <row r="8498" spans="2:6" ht="15.75">
      <c r="B8498" s="188"/>
      <c r="C8498" s="188"/>
      <c r="D8498" s="203"/>
      <c r="E8498" s="203"/>
      <c r="F8498" s="203"/>
    </row>
    <row r="8499" spans="2:6" ht="15.75">
      <c r="B8499" s="188"/>
      <c r="C8499" s="188"/>
      <c r="D8499" s="203"/>
      <c r="E8499" s="203"/>
      <c r="F8499" s="203"/>
    </row>
    <row r="8500" spans="2:6" ht="15.75">
      <c r="B8500" s="188"/>
      <c r="C8500" s="188"/>
      <c r="D8500" s="203"/>
      <c r="E8500" s="203"/>
      <c r="F8500" s="203"/>
    </row>
    <row r="8501" spans="2:6" ht="15.75">
      <c r="B8501" s="188"/>
      <c r="C8501" s="188"/>
      <c r="D8501" s="203"/>
      <c r="E8501" s="203"/>
      <c r="F8501" s="203"/>
    </row>
    <row r="8502" spans="2:6" ht="15.75">
      <c r="B8502" s="188"/>
      <c r="C8502" s="188"/>
      <c r="D8502" s="203"/>
      <c r="E8502" s="203"/>
      <c r="F8502" s="203"/>
    </row>
    <row r="8503" spans="2:6" ht="15.75">
      <c r="B8503" s="188"/>
      <c r="C8503" s="188"/>
      <c r="D8503" s="203"/>
      <c r="E8503" s="203"/>
      <c r="F8503" s="203"/>
    </row>
    <row r="8504" spans="2:6" ht="15.75">
      <c r="B8504" s="188"/>
      <c r="C8504" s="188"/>
      <c r="D8504" s="203"/>
      <c r="E8504" s="203"/>
      <c r="F8504" s="203"/>
    </row>
    <row r="8505" spans="2:6" ht="15.75">
      <c r="B8505" s="188"/>
      <c r="C8505" s="188"/>
      <c r="D8505" s="203"/>
      <c r="E8505" s="203"/>
      <c r="F8505" s="203"/>
    </row>
    <row r="8506" spans="2:6" ht="15.75">
      <c r="B8506" s="188"/>
      <c r="C8506" s="188"/>
      <c r="D8506" s="203"/>
      <c r="E8506" s="203"/>
      <c r="F8506" s="203"/>
    </row>
    <row r="8507" spans="2:6" ht="15.75">
      <c r="B8507" s="188"/>
      <c r="C8507" s="188"/>
      <c r="D8507" s="203"/>
      <c r="E8507" s="203"/>
      <c r="F8507" s="203"/>
    </row>
    <row r="8508" spans="2:6" ht="15.75">
      <c r="B8508" s="188"/>
      <c r="C8508" s="188"/>
      <c r="D8508" s="203"/>
      <c r="E8508" s="203"/>
      <c r="F8508" s="203"/>
    </row>
    <row r="8509" spans="2:6" ht="15.75">
      <c r="B8509" s="188"/>
      <c r="C8509" s="188"/>
      <c r="D8509" s="203"/>
      <c r="E8509" s="203"/>
      <c r="F8509" s="203"/>
    </row>
    <row r="8510" spans="2:6" ht="15.75">
      <c r="B8510" s="188"/>
      <c r="C8510" s="188"/>
      <c r="D8510" s="203"/>
      <c r="E8510" s="203"/>
      <c r="F8510" s="203"/>
    </row>
    <row r="8511" spans="2:6" ht="15.75">
      <c r="B8511" s="188"/>
      <c r="C8511" s="188"/>
      <c r="D8511" s="203"/>
      <c r="E8511" s="203"/>
      <c r="F8511" s="203"/>
    </row>
    <row r="8512" spans="2:6" ht="15.75">
      <c r="B8512" s="188"/>
      <c r="C8512" s="188"/>
      <c r="D8512" s="203"/>
      <c r="E8512" s="203"/>
      <c r="F8512" s="203"/>
    </row>
    <row r="8513" spans="2:6" ht="15.75">
      <c r="B8513" s="188"/>
      <c r="C8513" s="188"/>
      <c r="D8513" s="203"/>
      <c r="E8513" s="203"/>
      <c r="F8513" s="203"/>
    </row>
    <row r="8514" spans="2:6" ht="15.75">
      <c r="B8514" s="188"/>
      <c r="C8514" s="188"/>
      <c r="D8514" s="203"/>
      <c r="E8514" s="203"/>
      <c r="F8514" s="203"/>
    </row>
    <row r="8515" spans="2:6" ht="15.75">
      <c r="B8515" s="188"/>
      <c r="C8515" s="188"/>
      <c r="D8515" s="203"/>
      <c r="E8515" s="203"/>
      <c r="F8515" s="203"/>
    </row>
    <row r="8516" spans="2:6" ht="15.75">
      <c r="B8516" s="188"/>
      <c r="C8516" s="188"/>
      <c r="D8516" s="203"/>
      <c r="E8516" s="203"/>
      <c r="F8516" s="203"/>
    </row>
    <row r="8517" spans="2:6" ht="15.75">
      <c r="B8517" s="188"/>
      <c r="C8517" s="188"/>
      <c r="D8517" s="203"/>
      <c r="E8517" s="203"/>
      <c r="F8517" s="203"/>
    </row>
    <row r="8518" spans="2:6" ht="15.75">
      <c r="B8518" s="188"/>
      <c r="C8518" s="188"/>
      <c r="D8518" s="203"/>
      <c r="E8518" s="203"/>
      <c r="F8518" s="203"/>
    </row>
    <row r="8519" spans="2:6" ht="15.75">
      <c r="B8519" s="188"/>
      <c r="C8519" s="188"/>
      <c r="D8519" s="203"/>
      <c r="E8519" s="203"/>
      <c r="F8519" s="203"/>
    </row>
    <row r="8520" spans="2:6" ht="15.75">
      <c r="B8520" s="188"/>
      <c r="C8520" s="188"/>
      <c r="D8520" s="203"/>
      <c r="E8520" s="203"/>
      <c r="F8520" s="203"/>
    </row>
    <row r="8521" spans="2:6" ht="15.75">
      <c r="B8521" s="188"/>
      <c r="C8521" s="188"/>
      <c r="D8521" s="203"/>
      <c r="E8521" s="203"/>
      <c r="F8521" s="203"/>
    </row>
    <row r="8522" spans="2:6" ht="15.75">
      <c r="B8522" s="188"/>
      <c r="C8522" s="188"/>
      <c r="D8522" s="203"/>
      <c r="E8522" s="203"/>
      <c r="F8522" s="203"/>
    </row>
    <row r="8523" spans="2:6" ht="15.75">
      <c r="B8523" s="188"/>
      <c r="C8523" s="188"/>
      <c r="D8523" s="203"/>
      <c r="E8523" s="203"/>
      <c r="F8523" s="203"/>
    </row>
    <row r="8524" spans="2:6" ht="15.75">
      <c r="B8524" s="188"/>
      <c r="C8524" s="188"/>
      <c r="D8524" s="203"/>
      <c r="E8524" s="203"/>
      <c r="F8524" s="203"/>
    </row>
    <row r="8525" spans="2:6" ht="15.75">
      <c r="B8525" s="188"/>
      <c r="C8525" s="188"/>
      <c r="D8525" s="203"/>
      <c r="E8525" s="203"/>
      <c r="F8525" s="203"/>
    </row>
    <row r="8526" spans="2:6" ht="15.75">
      <c r="B8526" s="188"/>
      <c r="C8526" s="188"/>
      <c r="D8526" s="203"/>
      <c r="E8526" s="203"/>
      <c r="F8526" s="203"/>
    </row>
    <row r="8527" spans="2:6" ht="15.75">
      <c r="B8527" s="188"/>
      <c r="C8527" s="188"/>
      <c r="D8527" s="203"/>
      <c r="E8527" s="203"/>
      <c r="F8527" s="203"/>
    </row>
    <row r="8528" spans="2:6" ht="15.75">
      <c r="B8528" s="188"/>
      <c r="C8528" s="188"/>
      <c r="D8528" s="203"/>
      <c r="E8528" s="203"/>
      <c r="F8528" s="203"/>
    </row>
    <row r="8529" spans="2:6" ht="15.75">
      <c r="B8529" s="188"/>
      <c r="C8529" s="188"/>
      <c r="D8529" s="203"/>
      <c r="E8529" s="203"/>
      <c r="F8529" s="203"/>
    </row>
    <row r="8530" spans="2:6" ht="15.75">
      <c r="B8530" s="188"/>
      <c r="C8530" s="188"/>
      <c r="D8530" s="203"/>
      <c r="E8530" s="203"/>
      <c r="F8530" s="203"/>
    </row>
    <row r="8531" spans="2:6" ht="15.75">
      <c r="B8531" s="188"/>
      <c r="C8531" s="188"/>
      <c r="D8531" s="203"/>
      <c r="E8531" s="203"/>
      <c r="F8531" s="203"/>
    </row>
    <row r="8532" spans="2:6" ht="15.75">
      <c r="B8532" s="188"/>
      <c r="C8532" s="188"/>
      <c r="D8532" s="203"/>
      <c r="E8532" s="203"/>
      <c r="F8532" s="203"/>
    </row>
    <row r="8533" spans="2:6" ht="15.75">
      <c r="B8533" s="188"/>
      <c r="C8533" s="188"/>
      <c r="D8533" s="203"/>
      <c r="E8533" s="203"/>
      <c r="F8533" s="203"/>
    </row>
    <row r="8534" spans="2:6" ht="15.75">
      <c r="B8534" s="188"/>
      <c r="C8534" s="188"/>
      <c r="D8534" s="203"/>
      <c r="E8534" s="203"/>
      <c r="F8534" s="203"/>
    </row>
    <row r="8535" spans="2:6" ht="15.75">
      <c r="B8535" s="188"/>
      <c r="C8535" s="188"/>
      <c r="D8535" s="203"/>
      <c r="E8535" s="203"/>
      <c r="F8535" s="203"/>
    </row>
    <row r="8536" spans="2:6" ht="15.75">
      <c r="B8536" s="188"/>
      <c r="C8536" s="188"/>
      <c r="D8536" s="203"/>
      <c r="E8536" s="203"/>
      <c r="F8536" s="203"/>
    </row>
    <row r="8537" spans="2:6" ht="15.75">
      <c r="B8537" s="188"/>
      <c r="C8537" s="188"/>
      <c r="D8537" s="203"/>
      <c r="E8537" s="203"/>
      <c r="F8537" s="203"/>
    </row>
    <row r="8538" spans="2:6" ht="15.75">
      <c r="B8538" s="188"/>
      <c r="C8538" s="188"/>
      <c r="D8538" s="203"/>
      <c r="E8538" s="203"/>
      <c r="F8538" s="203"/>
    </row>
    <row r="8539" spans="2:6" ht="15.75">
      <c r="B8539" s="188"/>
      <c r="C8539" s="188"/>
      <c r="D8539" s="203"/>
      <c r="E8539" s="203"/>
      <c r="F8539" s="203"/>
    </row>
    <row r="8540" spans="2:6" ht="15.75">
      <c r="B8540" s="188"/>
      <c r="C8540" s="188"/>
      <c r="D8540" s="203"/>
      <c r="E8540" s="203"/>
      <c r="F8540" s="203"/>
    </row>
    <row r="8541" spans="2:6" ht="15.75">
      <c r="B8541" s="188"/>
      <c r="C8541" s="188"/>
      <c r="D8541" s="203"/>
      <c r="E8541" s="203"/>
      <c r="F8541" s="203"/>
    </row>
    <row r="8542" spans="2:6" ht="15.75">
      <c r="B8542" s="188"/>
      <c r="C8542" s="188"/>
      <c r="D8542" s="203"/>
      <c r="E8542" s="203"/>
      <c r="F8542" s="203"/>
    </row>
    <row r="8543" spans="2:6" ht="15.75">
      <c r="B8543" s="188"/>
      <c r="C8543" s="188"/>
      <c r="D8543" s="203"/>
      <c r="E8543" s="203"/>
      <c r="F8543" s="203"/>
    </row>
    <row r="8544" spans="2:6" ht="15.75">
      <c r="B8544" s="188"/>
      <c r="C8544" s="188"/>
      <c r="D8544" s="203"/>
      <c r="E8544" s="203"/>
      <c r="F8544" s="203"/>
    </row>
    <row r="8545" spans="2:6" ht="15.75">
      <c r="B8545" s="188"/>
      <c r="C8545" s="188"/>
      <c r="D8545" s="203"/>
      <c r="E8545" s="203"/>
      <c r="F8545" s="203"/>
    </row>
    <row r="8546" spans="2:6" ht="15.75">
      <c r="B8546" s="188"/>
      <c r="C8546" s="188"/>
      <c r="D8546" s="203"/>
      <c r="E8546" s="203"/>
      <c r="F8546" s="203"/>
    </row>
    <row r="8547" spans="2:6" ht="15.75">
      <c r="B8547" s="188"/>
      <c r="C8547" s="188"/>
      <c r="D8547" s="203"/>
      <c r="E8547" s="203"/>
      <c r="F8547" s="203"/>
    </row>
    <row r="8548" spans="2:6" ht="15.75">
      <c r="B8548" s="188"/>
      <c r="C8548" s="188"/>
      <c r="D8548" s="203"/>
      <c r="E8548" s="203"/>
      <c r="F8548" s="203"/>
    </row>
    <row r="8549" spans="2:6" ht="15.75">
      <c r="B8549" s="188"/>
      <c r="C8549" s="188"/>
      <c r="D8549" s="203"/>
      <c r="E8549" s="203"/>
      <c r="F8549" s="203"/>
    </row>
    <row r="8550" spans="2:6" ht="15.75">
      <c r="B8550" s="188"/>
      <c r="C8550" s="188"/>
      <c r="D8550" s="203"/>
      <c r="E8550" s="203"/>
      <c r="F8550" s="203"/>
    </row>
    <row r="8551" spans="2:6" ht="15.75">
      <c r="B8551" s="188"/>
      <c r="C8551" s="188"/>
      <c r="D8551" s="203"/>
      <c r="E8551" s="203"/>
      <c r="F8551" s="203"/>
    </row>
    <row r="8552" spans="2:6" ht="15.75">
      <c r="B8552" s="188"/>
      <c r="C8552" s="188"/>
      <c r="D8552" s="203"/>
      <c r="E8552" s="203"/>
      <c r="F8552" s="203"/>
    </row>
    <row r="8553" spans="2:6" ht="15.75">
      <c r="B8553" s="188"/>
      <c r="C8553" s="188"/>
      <c r="D8553" s="203"/>
      <c r="E8553" s="203"/>
      <c r="F8553" s="203"/>
    </row>
    <row r="8554" spans="2:6" ht="15.75">
      <c r="B8554" s="188"/>
      <c r="C8554" s="188"/>
      <c r="D8554" s="203"/>
      <c r="E8554" s="203"/>
      <c r="F8554" s="203"/>
    </row>
    <row r="8555" spans="2:6" ht="15.75">
      <c r="B8555" s="188"/>
      <c r="C8555" s="188"/>
      <c r="D8555" s="203"/>
      <c r="E8555" s="203"/>
      <c r="F8555" s="203"/>
    </row>
    <row r="8556" spans="2:6" ht="15.75">
      <c r="B8556" s="188"/>
      <c r="C8556" s="188"/>
      <c r="D8556" s="203"/>
      <c r="E8556" s="203"/>
      <c r="F8556" s="203"/>
    </row>
    <row r="8557" spans="2:6" ht="15.75">
      <c r="B8557" s="188"/>
      <c r="C8557" s="188"/>
      <c r="D8557" s="203"/>
      <c r="E8557" s="203"/>
      <c r="F8557" s="203"/>
    </row>
    <row r="8558" spans="2:6" ht="15.75">
      <c r="B8558" s="188"/>
      <c r="C8558" s="188"/>
      <c r="D8558" s="203"/>
      <c r="E8558" s="203"/>
      <c r="F8558" s="203"/>
    </row>
    <row r="8559" spans="2:6" ht="15.75">
      <c r="B8559" s="188"/>
      <c r="C8559" s="188"/>
      <c r="D8559" s="203"/>
      <c r="E8559" s="203"/>
      <c r="F8559" s="203"/>
    </row>
    <row r="8560" spans="2:6" ht="15.75">
      <c r="B8560" s="188"/>
      <c r="C8560" s="188"/>
      <c r="D8560" s="203"/>
      <c r="E8560" s="203"/>
      <c r="F8560" s="203"/>
    </row>
    <row r="8561" spans="2:6" ht="15.75">
      <c r="B8561" s="188"/>
      <c r="C8561" s="188"/>
      <c r="D8561" s="203"/>
      <c r="E8561" s="203"/>
      <c r="F8561" s="203"/>
    </row>
    <row r="8562" spans="2:6" ht="15.75">
      <c r="B8562" s="188"/>
      <c r="C8562" s="188"/>
      <c r="D8562" s="203"/>
      <c r="E8562" s="203"/>
      <c r="F8562" s="203"/>
    </row>
    <row r="8563" spans="2:6" ht="15.75">
      <c r="B8563" s="188"/>
      <c r="C8563" s="188"/>
      <c r="D8563" s="203"/>
      <c r="E8563" s="203"/>
      <c r="F8563" s="203"/>
    </row>
    <row r="8564" spans="2:6" ht="15.75">
      <c r="B8564" s="188"/>
      <c r="C8564" s="188"/>
      <c r="D8564" s="203"/>
      <c r="E8564" s="203"/>
      <c r="F8564" s="203"/>
    </row>
    <row r="8565" spans="2:6" ht="15.75">
      <c r="B8565" s="188"/>
      <c r="C8565" s="188"/>
      <c r="D8565" s="203"/>
      <c r="E8565" s="203"/>
      <c r="F8565" s="203"/>
    </row>
    <row r="8566" spans="2:6" ht="15.75">
      <c r="B8566" s="188"/>
      <c r="C8566" s="188"/>
      <c r="D8566" s="203"/>
      <c r="E8566" s="203"/>
      <c r="F8566" s="203"/>
    </row>
    <row r="8567" spans="2:6" ht="15.75">
      <c r="B8567" s="188"/>
      <c r="C8567" s="188"/>
      <c r="D8567" s="203"/>
      <c r="E8567" s="203"/>
      <c r="F8567" s="203"/>
    </row>
    <row r="8568" spans="2:6" ht="15.75">
      <c r="B8568" s="188"/>
      <c r="C8568" s="188"/>
      <c r="D8568" s="203"/>
      <c r="E8568" s="203"/>
      <c r="F8568" s="203"/>
    </row>
    <row r="8569" spans="2:6" ht="15.75">
      <c r="B8569" s="188"/>
      <c r="C8569" s="188"/>
      <c r="D8569" s="203"/>
      <c r="E8569" s="203"/>
      <c r="F8569" s="203"/>
    </row>
    <row r="8570" spans="2:6" ht="15.75">
      <c r="B8570" s="188"/>
      <c r="C8570" s="188"/>
      <c r="D8570" s="203"/>
      <c r="E8570" s="203"/>
      <c r="F8570" s="203"/>
    </row>
    <row r="8571" spans="2:6" ht="15.75">
      <c r="B8571" s="188"/>
      <c r="C8571" s="188"/>
      <c r="D8571" s="203"/>
      <c r="E8571" s="203"/>
      <c r="F8571" s="203"/>
    </row>
    <row r="8572" spans="2:6" ht="15.75">
      <c r="B8572" s="188"/>
      <c r="C8572" s="188"/>
      <c r="D8572" s="203"/>
      <c r="E8572" s="203"/>
      <c r="F8572" s="203"/>
    </row>
    <row r="8573" spans="2:6" ht="15.75">
      <c r="B8573" s="188"/>
      <c r="C8573" s="188"/>
      <c r="D8573" s="203"/>
      <c r="E8573" s="203"/>
      <c r="F8573" s="203"/>
    </row>
    <row r="8574" spans="2:6" ht="15.75">
      <c r="B8574" s="188"/>
      <c r="C8574" s="188"/>
      <c r="D8574" s="203"/>
      <c r="E8574" s="203"/>
      <c r="F8574" s="203"/>
    </row>
    <row r="8575" spans="2:6" ht="15.75">
      <c r="B8575" s="188"/>
      <c r="C8575" s="188"/>
      <c r="D8575" s="203"/>
      <c r="E8575" s="203"/>
      <c r="F8575" s="203"/>
    </row>
    <row r="8576" spans="2:6" ht="15.75">
      <c r="B8576" s="188"/>
      <c r="C8576" s="188"/>
      <c r="D8576" s="203"/>
      <c r="E8576" s="203"/>
      <c r="F8576" s="203"/>
    </row>
    <row r="8577" spans="2:6" ht="15.75">
      <c r="B8577" s="188"/>
      <c r="C8577" s="188"/>
      <c r="D8577" s="203"/>
      <c r="E8577" s="203"/>
      <c r="F8577" s="203"/>
    </row>
    <row r="8578" spans="2:6" ht="15.75">
      <c r="B8578" s="188"/>
      <c r="C8578" s="188"/>
      <c r="D8578" s="203"/>
      <c r="E8578" s="203"/>
      <c r="F8578" s="203"/>
    </row>
    <row r="8579" spans="2:6" ht="15.75">
      <c r="B8579" s="188"/>
      <c r="C8579" s="188"/>
      <c r="D8579" s="203"/>
      <c r="E8579" s="203"/>
      <c r="F8579" s="203"/>
    </row>
    <row r="8580" spans="2:6" ht="15.75">
      <c r="B8580" s="188"/>
      <c r="C8580" s="188"/>
      <c r="D8580" s="203"/>
      <c r="E8580" s="203"/>
      <c r="F8580" s="203"/>
    </row>
    <row r="8581" spans="2:6" ht="15.75">
      <c r="B8581" s="188"/>
      <c r="C8581" s="188"/>
      <c r="D8581" s="203"/>
      <c r="E8581" s="203"/>
      <c r="F8581" s="203"/>
    </row>
    <row r="8582" spans="2:6" ht="15.75">
      <c r="B8582" s="188"/>
      <c r="C8582" s="188"/>
      <c r="D8582" s="203"/>
      <c r="E8582" s="203"/>
      <c r="F8582" s="203"/>
    </row>
    <row r="8583" spans="2:6" ht="15.75">
      <c r="B8583" s="188"/>
      <c r="C8583" s="188"/>
      <c r="D8583" s="203"/>
      <c r="E8583" s="203"/>
      <c r="F8583" s="203"/>
    </row>
    <row r="8584" spans="2:6" ht="15.75">
      <c r="B8584" s="188"/>
      <c r="C8584" s="188"/>
      <c r="D8584" s="203"/>
      <c r="E8584" s="203"/>
      <c r="F8584" s="203"/>
    </row>
    <row r="8585" spans="2:6" ht="15.75">
      <c r="B8585" s="188"/>
      <c r="C8585" s="188"/>
      <c r="D8585" s="203"/>
      <c r="E8585" s="203"/>
      <c r="F8585" s="203"/>
    </row>
    <row r="8586" spans="2:6" ht="15.75">
      <c r="B8586" s="188"/>
      <c r="C8586" s="188"/>
      <c r="D8586" s="203"/>
      <c r="E8586" s="203"/>
      <c r="F8586" s="203"/>
    </row>
    <row r="8587" spans="2:6" ht="15.75">
      <c r="B8587" s="188"/>
      <c r="C8587" s="188"/>
      <c r="D8587" s="203"/>
      <c r="E8587" s="203"/>
      <c r="F8587" s="203"/>
    </row>
    <row r="8588" spans="2:6" ht="15.75">
      <c r="B8588" s="188"/>
      <c r="C8588" s="188"/>
      <c r="D8588" s="203"/>
      <c r="E8588" s="203"/>
      <c r="F8588" s="203"/>
    </row>
    <row r="8589" spans="2:6" ht="15.75">
      <c r="B8589" s="188"/>
      <c r="C8589" s="188"/>
      <c r="D8589" s="203"/>
      <c r="E8589" s="203"/>
      <c r="F8589" s="203"/>
    </row>
    <row r="8590" spans="2:6" ht="15.75">
      <c r="B8590" s="188"/>
      <c r="C8590" s="188"/>
      <c r="D8590" s="203"/>
      <c r="E8590" s="203"/>
      <c r="F8590" s="203"/>
    </row>
    <row r="8591" spans="2:6" ht="15.75">
      <c r="B8591" s="188"/>
      <c r="C8591" s="188"/>
      <c r="D8591" s="203"/>
      <c r="E8591" s="203"/>
      <c r="F8591" s="203"/>
    </row>
    <row r="8592" spans="2:6" ht="15.75">
      <c r="B8592" s="188"/>
      <c r="C8592" s="188"/>
      <c r="D8592" s="203"/>
      <c r="E8592" s="203"/>
      <c r="F8592" s="203"/>
    </row>
    <row r="8593" spans="2:6" ht="15.75">
      <c r="B8593" s="188"/>
      <c r="C8593" s="188"/>
      <c r="D8593" s="203"/>
      <c r="E8593" s="203"/>
      <c r="F8593" s="203"/>
    </row>
    <row r="8594" spans="2:6" ht="15.75">
      <c r="B8594" s="188"/>
      <c r="C8594" s="188"/>
      <c r="D8594" s="203"/>
      <c r="E8594" s="203"/>
      <c r="F8594" s="203"/>
    </row>
    <row r="8595" spans="2:6" ht="15.75">
      <c r="B8595" s="188"/>
      <c r="C8595" s="188"/>
      <c r="D8595" s="203"/>
      <c r="E8595" s="203"/>
      <c r="F8595" s="203"/>
    </row>
    <row r="8596" spans="2:6" ht="15.75">
      <c r="B8596" s="188"/>
      <c r="C8596" s="188"/>
      <c r="D8596" s="203"/>
      <c r="E8596" s="203"/>
      <c r="F8596" s="203"/>
    </row>
    <row r="8597" spans="2:6" ht="15.75">
      <c r="B8597" s="188"/>
      <c r="C8597" s="188"/>
      <c r="D8597" s="203"/>
      <c r="E8597" s="203"/>
      <c r="F8597" s="203"/>
    </row>
    <row r="8598" spans="2:6" ht="15.75">
      <c r="B8598" s="188"/>
      <c r="C8598" s="188"/>
      <c r="D8598" s="203"/>
      <c r="E8598" s="203"/>
      <c r="F8598" s="203"/>
    </row>
    <row r="8599" spans="2:6" ht="15.75">
      <c r="B8599" s="188"/>
      <c r="C8599" s="188"/>
      <c r="D8599" s="203"/>
      <c r="E8599" s="203"/>
      <c r="F8599" s="203"/>
    </row>
    <row r="8600" spans="2:6" ht="15.75">
      <c r="B8600" s="188"/>
      <c r="C8600" s="188"/>
      <c r="D8600" s="203"/>
      <c r="E8600" s="203"/>
      <c r="F8600" s="203"/>
    </row>
    <row r="8601" spans="2:6" ht="15.75">
      <c r="B8601" s="188"/>
      <c r="C8601" s="188"/>
      <c r="D8601" s="203"/>
      <c r="E8601" s="203"/>
      <c r="F8601" s="203"/>
    </row>
    <row r="8602" spans="2:6" ht="15.75">
      <c r="B8602" s="188"/>
      <c r="C8602" s="188"/>
      <c r="D8602" s="203"/>
      <c r="E8602" s="203"/>
      <c r="F8602" s="203"/>
    </row>
    <row r="8603" spans="2:6" ht="15.75">
      <c r="B8603" s="188"/>
      <c r="C8603" s="188"/>
      <c r="D8603" s="203"/>
      <c r="E8603" s="203"/>
      <c r="F8603" s="203"/>
    </row>
    <row r="8604" spans="2:6" ht="15.75">
      <c r="B8604" s="188"/>
      <c r="C8604" s="188"/>
      <c r="D8604" s="203"/>
      <c r="E8604" s="203"/>
      <c r="F8604" s="203"/>
    </row>
    <row r="8605" spans="2:6" ht="15.75">
      <c r="B8605" s="188"/>
      <c r="C8605" s="188"/>
      <c r="D8605" s="203"/>
      <c r="E8605" s="203"/>
      <c r="F8605" s="203"/>
    </row>
    <row r="8606" spans="2:6" ht="15.75">
      <c r="B8606" s="188"/>
      <c r="C8606" s="188"/>
      <c r="D8606" s="203"/>
      <c r="E8606" s="203"/>
      <c r="F8606" s="203"/>
    </row>
    <row r="8607" spans="2:6" ht="15.75">
      <c r="B8607" s="188"/>
      <c r="C8607" s="188"/>
      <c r="D8607" s="203"/>
      <c r="E8607" s="203"/>
      <c r="F8607" s="203"/>
    </row>
    <row r="8608" spans="2:6" ht="15.75">
      <c r="B8608" s="188"/>
      <c r="C8608" s="188"/>
      <c r="D8608" s="203"/>
      <c r="E8608" s="203"/>
      <c r="F8608" s="203"/>
    </row>
    <row r="8609" spans="2:6" ht="15.75">
      <c r="B8609" s="188"/>
      <c r="C8609" s="188"/>
      <c r="D8609" s="203"/>
      <c r="E8609" s="203"/>
      <c r="F8609" s="203"/>
    </row>
    <row r="8610" spans="2:6" ht="15.75">
      <c r="B8610" s="188"/>
      <c r="C8610" s="188"/>
      <c r="D8610" s="203"/>
      <c r="E8610" s="203"/>
      <c r="F8610" s="203"/>
    </row>
    <row r="8611" spans="2:6" ht="15.75">
      <c r="B8611" s="188"/>
      <c r="C8611" s="188"/>
      <c r="D8611" s="203"/>
      <c r="E8611" s="203"/>
      <c r="F8611" s="203"/>
    </row>
    <row r="8612" spans="2:6" ht="15.75">
      <c r="B8612" s="188"/>
      <c r="C8612" s="188"/>
      <c r="D8612" s="203"/>
      <c r="E8612" s="203"/>
      <c r="F8612" s="203"/>
    </row>
    <row r="8613" spans="2:6" ht="15.75">
      <c r="B8613" s="188"/>
      <c r="C8613" s="188"/>
      <c r="D8613" s="203"/>
      <c r="E8613" s="203"/>
      <c r="F8613" s="203"/>
    </row>
    <row r="8614" spans="2:6" ht="15.75">
      <c r="B8614" s="188"/>
      <c r="C8614" s="188"/>
      <c r="D8614" s="203"/>
      <c r="E8614" s="203"/>
      <c r="F8614" s="203"/>
    </row>
    <row r="8615" spans="2:6" ht="15.75">
      <c r="B8615" s="188"/>
      <c r="C8615" s="188"/>
      <c r="D8615" s="203"/>
      <c r="E8615" s="203"/>
      <c r="F8615" s="203"/>
    </row>
    <row r="8616" spans="2:6" ht="15.75">
      <c r="B8616" s="188"/>
      <c r="C8616" s="188"/>
      <c r="D8616" s="203"/>
      <c r="E8616" s="203"/>
      <c r="F8616" s="203"/>
    </row>
    <row r="8617" spans="2:6" ht="15.75">
      <c r="B8617" s="188"/>
      <c r="C8617" s="188"/>
      <c r="D8617" s="203"/>
      <c r="E8617" s="203"/>
      <c r="F8617" s="203"/>
    </row>
    <row r="8618" spans="2:6" ht="15.75">
      <c r="B8618" s="188"/>
      <c r="C8618" s="188"/>
      <c r="D8618" s="203"/>
      <c r="E8618" s="203"/>
      <c r="F8618" s="203"/>
    </row>
    <row r="8619" spans="2:6" ht="15.75">
      <c r="B8619" s="188"/>
      <c r="C8619" s="188"/>
      <c r="D8619" s="203"/>
      <c r="E8619" s="203"/>
      <c r="F8619" s="203"/>
    </row>
    <row r="8620" spans="2:6" ht="15.75">
      <c r="B8620" s="188"/>
      <c r="C8620" s="188"/>
      <c r="D8620" s="203"/>
      <c r="E8620" s="203"/>
      <c r="F8620" s="203"/>
    </row>
    <row r="8621" spans="2:6" ht="15.75">
      <c r="B8621" s="188"/>
      <c r="C8621" s="188"/>
      <c r="D8621" s="203"/>
      <c r="E8621" s="203"/>
      <c r="F8621" s="203"/>
    </row>
    <row r="8622" spans="2:6" ht="15.75">
      <c r="B8622" s="188"/>
      <c r="C8622" s="188"/>
      <c r="D8622" s="203"/>
      <c r="E8622" s="203"/>
      <c r="F8622" s="203"/>
    </row>
    <row r="8623" spans="2:6" ht="15.75">
      <c r="B8623" s="188"/>
      <c r="C8623" s="188"/>
      <c r="D8623" s="203"/>
      <c r="E8623" s="203"/>
      <c r="F8623" s="203"/>
    </row>
    <row r="8624" spans="2:6" ht="15.75">
      <c r="B8624" s="188"/>
      <c r="C8624" s="188"/>
      <c r="D8624" s="203"/>
      <c r="E8624" s="203"/>
      <c r="F8624" s="203"/>
    </row>
    <row r="8625" spans="2:6" ht="15.75">
      <c r="B8625" s="188"/>
      <c r="C8625" s="188"/>
      <c r="D8625" s="203"/>
      <c r="E8625" s="203"/>
      <c r="F8625" s="203"/>
    </row>
    <row r="8626" spans="2:6" ht="15.75">
      <c r="B8626" s="188"/>
      <c r="C8626" s="188"/>
      <c r="D8626" s="203"/>
      <c r="E8626" s="203"/>
      <c r="F8626" s="203"/>
    </row>
    <row r="8627" spans="2:6" ht="15.75">
      <c r="B8627" s="188"/>
      <c r="C8627" s="188"/>
      <c r="D8627" s="203"/>
      <c r="E8627" s="203"/>
      <c r="F8627" s="203"/>
    </row>
    <row r="8628" spans="2:6" ht="15.75">
      <c r="B8628" s="188"/>
      <c r="C8628" s="188"/>
      <c r="D8628" s="203"/>
      <c r="E8628" s="203"/>
      <c r="F8628" s="203"/>
    </row>
    <row r="8629" spans="2:6" ht="15.75">
      <c r="B8629" s="188"/>
      <c r="C8629" s="188"/>
      <c r="D8629" s="203"/>
      <c r="E8629" s="203"/>
      <c r="F8629" s="203"/>
    </row>
    <row r="8630" spans="2:6" ht="15.75">
      <c r="B8630" s="188"/>
      <c r="C8630" s="188"/>
      <c r="D8630" s="203"/>
      <c r="E8630" s="203"/>
      <c r="F8630" s="203"/>
    </row>
    <row r="8631" spans="2:6" ht="15.75">
      <c r="B8631" s="188"/>
      <c r="C8631" s="188"/>
      <c r="D8631" s="203"/>
      <c r="E8631" s="203"/>
      <c r="F8631" s="203"/>
    </row>
    <row r="8632" spans="2:6" ht="15.75">
      <c r="B8632" s="188"/>
      <c r="C8632" s="188"/>
      <c r="D8632" s="203"/>
      <c r="E8632" s="203"/>
      <c r="F8632" s="203"/>
    </row>
    <row r="8633" spans="2:6" ht="15.75">
      <c r="B8633" s="188"/>
      <c r="C8633" s="188"/>
      <c r="D8633" s="203"/>
      <c r="E8633" s="203"/>
      <c r="F8633" s="203"/>
    </row>
    <row r="8634" spans="2:6" ht="15.75">
      <c r="B8634" s="188"/>
      <c r="C8634" s="188"/>
      <c r="D8634" s="203"/>
      <c r="E8634" s="203"/>
      <c r="F8634" s="203"/>
    </row>
    <row r="8635" spans="2:6" ht="15.75">
      <c r="B8635" s="188"/>
      <c r="C8635" s="188"/>
      <c r="D8635" s="203"/>
      <c r="E8635" s="203"/>
      <c r="F8635" s="203"/>
    </row>
    <row r="8636" spans="2:6" ht="15.75">
      <c r="B8636" s="188"/>
      <c r="C8636" s="188"/>
      <c r="D8636" s="203"/>
      <c r="E8636" s="203"/>
      <c r="F8636" s="203"/>
    </row>
    <row r="8637" spans="2:6" ht="15.75">
      <c r="B8637" s="188"/>
      <c r="C8637" s="188"/>
      <c r="D8637" s="203"/>
      <c r="E8637" s="203"/>
      <c r="F8637" s="203"/>
    </row>
    <row r="8638" spans="2:6" ht="15.75">
      <c r="B8638" s="188"/>
      <c r="C8638" s="188"/>
      <c r="D8638" s="203"/>
      <c r="E8638" s="203"/>
      <c r="F8638" s="203"/>
    </row>
    <row r="8639" spans="2:6" ht="15.75">
      <c r="B8639" s="188"/>
      <c r="C8639" s="188"/>
      <c r="D8639" s="203"/>
      <c r="E8639" s="203"/>
      <c r="F8639" s="203"/>
    </row>
    <row r="8640" spans="2:6" ht="15.75">
      <c r="B8640" s="188"/>
      <c r="C8640" s="188"/>
      <c r="D8640" s="203"/>
      <c r="E8640" s="203"/>
      <c r="F8640" s="203"/>
    </row>
    <row r="8641" spans="2:6" ht="15.75">
      <c r="B8641" s="188"/>
      <c r="C8641" s="188"/>
      <c r="D8641" s="203"/>
      <c r="E8641" s="203"/>
      <c r="F8641" s="203"/>
    </row>
    <row r="8642" spans="2:6" ht="15.75">
      <c r="B8642" s="188"/>
      <c r="C8642" s="188"/>
      <c r="D8642" s="203"/>
      <c r="E8642" s="203"/>
      <c r="F8642" s="203"/>
    </row>
    <row r="8643" spans="2:6" ht="15.75">
      <c r="B8643" s="188"/>
      <c r="C8643" s="188"/>
      <c r="D8643" s="203"/>
      <c r="E8643" s="203"/>
      <c r="F8643" s="203"/>
    </row>
    <row r="8644" spans="2:6" ht="15.75">
      <c r="B8644" s="188"/>
      <c r="C8644" s="188"/>
      <c r="D8644" s="203"/>
      <c r="E8644" s="203"/>
      <c r="F8644" s="203"/>
    </row>
    <row r="8645" spans="2:6" ht="15.75">
      <c r="B8645" s="188"/>
      <c r="C8645" s="188"/>
      <c r="D8645" s="203"/>
      <c r="E8645" s="203"/>
      <c r="F8645" s="203"/>
    </row>
    <row r="8646" spans="2:6" ht="15.75">
      <c r="B8646" s="188"/>
      <c r="C8646" s="188"/>
      <c r="D8646" s="203"/>
      <c r="E8646" s="203"/>
      <c r="F8646" s="203"/>
    </row>
    <row r="8647" spans="2:6" ht="15.75">
      <c r="B8647" s="188"/>
      <c r="C8647" s="188"/>
      <c r="D8647" s="203"/>
      <c r="E8647" s="203"/>
      <c r="F8647" s="203"/>
    </row>
    <row r="8648" spans="2:6" ht="15.75">
      <c r="B8648" s="188"/>
      <c r="C8648" s="188"/>
      <c r="D8648" s="203"/>
      <c r="E8648" s="203"/>
      <c r="F8648" s="203"/>
    </row>
    <row r="8649" spans="2:6" ht="15.75">
      <c r="B8649" s="188"/>
      <c r="C8649" s="188"/>
      <c r="D8649" s="203"/>
      <c r="E8649" s="203"/>
      <c r="F8649" s="203"/>
    </row>
    <row r="8650" spans="2:6" ht="15.75">
      <c r="B8650" s="188"/>
      <c r="C8650" s="188"/>
      <c r="D8650" s="203"/>
      <c r="E8650" s="203"/>
      <c r="F8650" s="203"/>
    </row>
    <row r="8651" spans="2:6" ht="15.75">
      <c r="B8651" s="188"/>
      <c r="C8651" s="188"/>
      <c r="D8651" s="203"/>
      <c r="E8651" s="203"/>
      <c r="F8651" s="203"/>
    </row>
    <row r="8652" spans="2:6" ht="15.75">
      <c r="B8652" s="188"/>
      <c r="C8652" s="188"/>
      <c r="D8652" s="203"/>
      <c r="E8652" s="203"/>
      <c r="F8652" s="203"/>
    </row>
    <row r="8653" spans="2:6" ht="15.75">
      <c r="B8653" s="188"/>
      <c r="C8653" s="188"/>
      <c r="D8653" s="203"/>
      <c r="E8653" s="203"/>
      <c r="F8653" s="203"/>
    </row>
    <row r="8654" spans="2:6" ht="15.75">
      <c r="B8654" s="188"/>
      <c r="C8654" s="188"/>
      <c r="D8654" s="203"/>
      <c r="E8654" s="203"/>
      <c r="F8654" s="203"/>
    </row>
    <row r="8655" spans="2:6" ht="15.75">
      <c r="B8655" s="188"/>
      <c r="C8655" s="188"/>
      <c r="D8655" s="203"/>
      <c r="E8655" s="203"/>
      <c r="F8655" s="203"/>
    </row>
    <row r="8656" spans="2:6" ht="15.75">
      <c r="B8656" s="188"/>
      <c r="C8656" s="188"/>
      <c r="D8656" s="203"/>
      <c r="E8656" s="203"/>
      <c r="F8656" s="203"/>
    </row>
    <row r="8657" spans="2:6" ht="15.75">
      <c r="B8657" s="188"/>
      <c r="C8657" s="188"/>
      <c r="D8657" s="203"/>
      <c r="E8657" s="203"/>
      <c r="F8657" s="203"/>
    </row>
    <row r="8658" spans="2:6" ht="15.75">
      <c r="B8658" s="188"/>
      <c r="C8658" s="188"/>
      <c r="D8658" s="203"/>
      <c r="E8658" s="203"/>
      <c r="F8658" s="203"/>
    </row>
    <row r="8659" spans="2:6" ht="15.75">
      <c r="B8659" s="188"/>
      <c r="C8659" s="188"/>
      <c r="D8659" s="203"/>
      <c r="E8659" s="203"/>
      <c r="F8659" s="203"/>
    </row>
    <row r="8660" spans="2:6" ht="15.75">
      <c r="B8660" s="188"/>
      <c r="C8660" s="188"/>
      <c r="D8660" s="203"/>
      <c r="E8660" s="203"/>
      <c r="F8660" s="203"/>
    </row>
    <row r="8661" spans="2:6" ht="15.75">
      <c r="B8661" s="188"/>
      <c r="C8661" s="188"/>
      <c r="D8661" s="203"/>
      <c r="E8661" s="203"/>
      <c r="F8661" s="203"/>
    </row>
    <row r="8662" spans="2:6" ht="15.75">
      <c r="B8662" s="188"/>
      <c r="C8662" s="188"/>
      <c r="D8662" s="203"/>
      <c r="E8662" s="203"/>
      <c r="F8662" s="203"/>
    </row>
    <row r="8663" spans="2:6" ht="15.75">
      <c r="B8663" s="188"/>
      <c r="C8663" s="188"/>
      <c r="D8663" s="203"/>
      <c r="E8663" s="203"/>
      <c r="F8663" s="203"/>
    </row>
    <row r="8664" spans="2:6" ht="15.75">
      <c r="B8664" s="188"/>
      <c r="C8664" s="188"/>
      <c r="D8664" s="203"/>
      <c r="E8664" s="203"/>
      <c r="F8664" s="203"/>
    </row>
    <row r="8665" spans="2:6" ht="15.75">
      <c r="B8665" s="188"/>
      <c r="C8665" s="188"/>
      <c r="D8665" s="203"/>
      <c r="E8665" s="203"/>
      <c r="F8665" s="203"/>
    </row>
    <row r="8666" spans="2:6" ht="15.75">
      <c r="B8666" s="188"/>
      <c r="C8666" s="188"/>
      <c r="D8666" s="203"/>
      <c r="E8666" s="203"/>
      <c r="F8666" s="203"/>
    </row>
    <row r="8667" spans="2:6" ht="15.75">
      <c r="B8667" s="188"/>
      <c r="C8667" s="188"/>
      <c r="D8667" s="203"/>
      <c r="E8667" s="203"/>
      <c r="F8667" s="203"/>
    </row>
    <row r="8668" spans="2:6" ht="15.75">
      <c r="B8668" s="188"/>
      <c r="C8668" s="188"/>
      <c r="D8668" s="203"/>
      <c r="E8668" s="203"/>
      <c r="F8668" s="203"/>
    </row>
    <row r="8669" spans="2:6" ht="15.75">
      <c r="B8669" s="188"/>
      <c r="C8669" s="188"/>
      <c r="D8669" s="203"/>
      <c r="E8669" s="203"/>
      <c r="F8669" s="203"/>
    </row>
    <row r="8670" spans="2:6" ht="15.75">
      <c r="B8670" s="188"/>
      <c r="C8670" s="188"/>
      <c r="D8670" s="203"/>
      <c r="E8670" s="203"/>
      <c r="F8670" s="203"/>
    </row>
    <row r="8671" spans="2:6" ht="15.75">
      <c r="B8671" s="188"/>
      <c r="C8671" s="188"/>
      <c r="D8671" s="203"/>
      <c r="E8671" s="203"/>
      <c r="F8671" s="203"/>
    </row>
    <row r="8672" spans="2:6" ht="15.75">
      <c r="B8672" s="188"/>
      <c r="C8672" s="188"/>
      <c r="D8672" s="203"/>
      <c r="E8672" s="203"/>
      <c r="F8672" s="203"/>
    </row>
    <row r="8673" spans="2:6" ht="15.75">
      <c r="B8673" s="188"/>
      <c r="C8673" s="188"/>
      <c r="D8673" s="203"/>
      <c r="E8673" s="203"/>
      <c r="F8673" s="203"/>
    </row>
    <row r="8674" spans="2:6" ht="15.75">
      <c r="B8674" s="188"/>
      <c r="C8674" s="188"/>
      <c r="D8674" s="203"/>
      <c r="E8674" s="203"/>
      <c r="F8674" s="203"/>
    </row>
    <row r="8675" spans="2:6" ht="15.75">
      <c r="B8675" s="188"/>
      <c r="C8675" s="188"/>
      <c r="D8675" s="203"/>
      <c r="E8675" s="203"/>
      <c r="F8675" s="203"/>
    </row>
    <row r="8676" spans="2:6" ht="15.75">
      <c r="B8676" s="188"/>
      <c r="C8676" s="188"/>
      <c r="D8676" s="203"/>
      <c r="E8676" s="203"/>
      <c r="F8676" s="203"/>
    </row>
    <row r="8677" spans="2:6" ht="15.75">
      <c r="B8677" s="188"/>
      <c r="C8677" s="188"/>
      <c r="D8677" s="203"/>
      <c r="E8677" s="203"/>
      <c r="F8677" s="203"/>
    </row>
    <row r="8678" spans="2:6" ht="15.75">
      <c r="B8678" s="188"/>
      <c r="C8678" s="188"/>
      <c r="D8678" s="203"/>
      <c r="E8678" s="203"/>
      <c r="F8678" s="203"/>
    </row>
    <row r="8679" spans="2:6" ht="15.75">
      <c r="B8679" s="188"/>
      <c r="C8679" s="188"/>
      <c r="D8679" s="203"/>
      <c r="E8679" s="203"/>
      <c r="F8679" s="203"/>
    </row>
    <row r="8680" spans="2:6" ht="15.75">
      <c r="B8680" s="188"/>
      <c r="C8680" s="188"/>
      <c r="D8680" s="203"/>
      <c r="E8680" s="203"/>
      <c r="F8680" s="203"/>
    </row>
    <row r="8681" spans="2:6" ht="15.75">
      <c r="B8681" s="188"/>
      <c r="C8681" s="188"/>
      <c r="D8681" s="203"/>
      <c r="E8681" s="203"/>
      <c r="F8681" s="203"/>
    </row>
    <row r="8682" spans="2:6" ht="15.75">
      <c r="B8682" s="188"/>
      <c r="C8682" s="188"/>
      <c r="D8682" s="203"/>
      <c r="E8682" s="203"/>
      <c r="F8682" s="203"/>
    </row>
    <row r="8683" spans="2:6" ht="15.75">
      <c r="B8683" s="188"/>
      <c r="C8683" s="188"/>
      <c r="D8683" s="203"/>
      <c r="E8683" s="203"/>
      <c r="F8683" s="203"/>
    </row>
    <row r="8684" spans="2:6" ht="15.75">
      <c r="B8684" s="188"/>
      <c r="C8684" s="188"/>
      <c r="D8684" s="203"/>
      <c r="E8684" s="203"/>
      <c r="F8684" s="203"/>
    </row>
    <row r="8685" spans="2:6" ht="15.75">
      <c r="B8685" s="188"/>
      <c r="C8685" s="188"/>
      <c r="D8685" s="203"/>
      <c r="E8685" s="203"/>
      <c r="F8685" s="203"/>
    </row>
    <row r="8686" spans="2:6" ht="15.75">
      <c r="B8686" s="188"/>
      <c r="C8686" s="188"/>
      <c r="D8686" s="203"/>
      <c r="E8686" s="203"/>
      <c r="F8686" s="203"/>
    </row>
    <row r="8687" spans="2:6" ht="15.75">
      <c r="B8687" s="188"/>
      <c r="C8687" s="188"/>
      <c r="D8687" s="203"/>
      <c r="E8687" s="203"/>
      <c r="F8687" s="203"/>
    </row>
    <row r="8688" spans="2:6" ht="15.75">
      <c r="B8688" s="188"/>
      <c r="C8688" s="188"/>
      <c r="D8688" s="203"/>
      <c r="E8688" s="203"/>
      <c r="F8688" s="203"/>
    </row>
    <row r="8689" spans="2:6" ht="15.75">
      <c r="B8689" s="188"/>
      <c r="C8689" s="188"/>
      <c r="D8689" s="203"/>
      <c r="E8689" s="203"/>
      <c r="F8689" s="203"/>
    </row>
    <row r="8690" spans="2:6" ht="15.75">
      <c r="B8690" s="188"/>
      <c r="C8690" s="188"/>
      <c r="D8690" s="203"/>
      <c r="E8690" s="203"/>
      <c r="F8690" s="203"/>
    </row>
    <row r="8691" spans="2:6" ht="15.75">
      <c r="B8691" s="188"/>
      <c r="C8691" s="188"/>
      <c r="D8691" s="203"/>
      <c r="E8691" s="203"/>
      <c r="F8691" s="203"/>
    </row>
    <row r="8692" spans="2:6" ht="15.75">
      <c r="B8692" s="188"/>
      <c r="C8692" s="188"/>
      <c r="D8692" s="203"/>
      <c r="E8692" s="203"/>
      <c r="F8692" s="203"/>
    </row>
    <row r="8693" spans="2:6" ht="15.75">
      <c r="B8693" s="188"/>
      <c r="C8693" s="188"/>
      <c r="D8693" s="203"/>
      <c r="E8693" s="203"/>
      <c r="F8693" s="203"/>
    </row>
    <row r="8694" spans="2:6" ht="15.75">
      <c r="B8694" s="188"/>
      <c r="C8694" s="188"/>
      <c r="D8694" s="203"/>
      <c r="E8694" s="203"/>
      <c r="F8694" s="203"/>
    </row>
    <row r="8695" spans="2:6" ht="15.75">
      <c r="B8695" s="188"/>
      <c r="C8695" s="188"/>
      <c r="D8695" s="203"/>
      <c r="E8695" s="203"/>
      <c r="F8695" s="203"/>
    </row>
    <row r="8696" spans="2:6" ht="15.75">
      <c r="B8696" s="188"/>
      <c r="C8696" s="188"/>
      <c r="D8696" s="203"/>
      <c r="E8696" s="203"/>
      <c r="F8696" s="203"/>
    </row>
    <row r="8697" spans="2:6" ht="15.75">
      <c r="B8697" s="188"/>
      <c r="C8697" s="188"/>
      <c r="D8697" s="203"/>
      <c r="E8697" s="203"/>
      <c r="F8697" s="203"/>
    </row>
    <row r="8698" spans="2:6" ht="15.75">
      <c r="B8698" s="188"/>
      <c r="C8698" s="188"/>
      <c r="D8698" s="203"/>
      <c r="E8698" s="203"/>
      <c r="F8698" s="203"/>
    </row>
    <row r="8699" spans="2:6" ht="15.75">
      <c r="B8699" s="188"/>
      <c r="C8699" s="188"/>
      <c r="D8699" s="203"/>
      <c r="E8699" s="203"/>
      <c r="F8699" s="203"/>
    </row>
    <row r="8700" spans="2:6" ht="15.75">
      <c r="B8700" s="188"/>
      <c r="C8700" s="188"/>
      <c r="D8700" s="203"/>
      <c r="E8700" s="203"/>
      <c r="F8700" s="203"/>
    </row>
    <row r="8701" spans="2:6" ht="15.75">
      <c r="B8701" s="188"/>
      <c r="C8701" s="188"/>
      <c r="D8701" s="203"/>
      <c r="E8701" s="203"/>
      <c r="F8701" s="203"/>
    </row>
    <row r="8702" spans="2:6" ht="15.75">
      <c r="B8702" s="188"/>
      <c r="C8702" s="188"/>
      <c r="D8702" s="203"/>
      <c r="E8702" s="203"/>
      <c r="F8702" s="203"/>
    </row>
    <row r="8703" spans="2:6" ht="15.75">
      <c r="B8703" s="188"/>
      <c r="C8703" s="188"/>
      <c r="D8703" s="203"/>
      <c r="E8703" s="203"/>
      <c r="F8703" s="203"/>
    </row>
    <row r="8704" spans="2:6" ht="15.75">
      <c r="B8704" s="188"/>
      <c r="C8704" s="188"/>
      <c r="D8704" s="203"/>
      <c r="E8704" s="203"/>
      <c r="F8704" s="203"/>
    </row>
    <row r="8705" spans="2:6" ht="15.75">
      <c r="B8705" s="188"/>
      <c r="C8705" s="188"/>
      <c r="D8705" s="203"/>
      <c r="E8705" s="203"/>
      <c r="F8705" s="203"/>
    </row>
    <row r="8706" spans="2:6" ht="15.75">
      <c r="B8706" s="188"/>
      <c r="C8706" s="188"/>
      <c r="D8706" s="203"/>
      <c r="E8706" s="203"/>
      <c r="F8706" s="203"/>
    </row>
    <row r="8707" spans="2:6" ht="15.75">
      <c r="B8707" s="188"/>
      <c r="C8707" s="188"/>
      <c r="D8707" s="203"/>
      <c r="E8707" s="203"/>
      <c r="F8707" s="203"/>
    </row>
    <row r="8708" spans="2:6" ht="15.75">
      <c r="B8708" s="188"/>
      <c r="C8708" s="188"/>
      <c r="D8708" s="203"/>
      <c r="E8708" s="203"/>
      <c r="F8708" s="203"/>
    </row>
    <row r="8709" spans="2:6" ht="15.75">
      <c r="B8709" s="188"/>
      <c r="C8709" s="188"/>
      <c r="D8709" s="203"/>
      <c r="E8709" s="203"/>
      <c r="F8709" s="203"/>
    </row>
    <row r="8710" spans="2:6" ht="15.75">
      <c r="B8710" s="188"/>
      <c r="C8710" s="188"/>
      <c r="D8710" s="203"/>
      <c r="E8710" s="203"/>
      <c r="F8710" s="203"/>
    </row>
    <row r="8711" spans="2:6" ht="15.75">
      <c r="B8711" s="188"/>
      <c r="C8711" s="188"/>
      <c r="D8711" s="203"/>
      <c r="E8711" s="203"/>
      <c r="F8711" s="203"/>
    </row>
    <row r="8712" spans="2:6" ht="15.75">
      <c r="B8712" s="188"/>
      <c r="C8712" s="188"/>
      <c r="D8712" s="203"/>
      <c r="E8712" s="203"/>
      <c r="F8712" s="203"/>
    </row>
    <row r="8713" spans="2:6" ht="15.75">
      <c r="B8713" s="188"/>
      <c r="C8713" s="188"/>
      <c r="D8713" s="203"/>
      <c r="E8713" s="203"/>
      <c r="F8713" s="203"/>
    </row>
    <row r="8714" spans="2:6" ht="15.75">
      <c r="B8714" s="188"/>
      <c r="C8714" s="188"/>
      <c r="D8714" s="203"/>
      <c r="E8714" s="203"/>
      <c r="F8714" s="203"/>
    </row>
    <row r="8715" spans="2:6" ht="15.75">
      <c r="B8715" s="188"/>
      <c r="C8715" s="188"/>
      <c r="D8715" s="203"/>
      <c r="E8715" s="203"/>
      <c r="F8715" s="203"/>
    </row>
    <row r="8716" spans="2:6" ht="15.75">
      <c r="B8716" s="188"/>
      <c r="C8716" s="188"/>
      <c r="D8716" s="203"/>
      <c r="E8716" s="203"/>
      <c r="F8716" s="203"/>
    </row>
    <row r="8717" spans="2:6" ht="15.75">
      <c r="B8717" s="188"/>
      <c r="C8717" s="188"/>
      <c r="D8717" s="203"/>
      <c r="E8717" s="203"/>
      <c r="F8717" s="203"/>
    </row>
    <row r="8718" spans="2:6" ht="15.75">
      <c r="B8718" s="188"/>
      <c r="C8718" s="188"/>
      <c r="D8718" s="203"/>
      <c r="E8718" s="203"/>
      <c r="F8718" s="203"/>
    </row>
    <row r="8719" spans="2:6" ht="15.75">
      <c r="B8719" s="188"/>
      <c r="C8719" s="188"/>
      <c r="D8719" s="203"/>
      <c r="E8719" s="203"/>
      <c r="F8719" s="203"/>
    </row>
    <row r="8720" spans="2:6" ht="15.75">
      <c r="B8720" s="188"/>
      <c r="C8720" s="188"/>
      <c r="D8720" s="203"/>
      <c r="E8720" s="203"/>
      <c r="F8720" s="203"/>
    </row>
    <row r="8721" spans="2:6" ht="15.75">
      <c r="B8721" s="188"/>
      <c r="C8721" s="188"/>
      <c r="D8721" s="203"/>
      <c r="E8721" s="203"/>
      <c r="F8721" s="203"/>
    </row>
    <row r="8722" spans="2:6" ht="15.75">
      <c r="B8722" s="188"/>
      <c r="C8722" s="188"/>
      <c r="D8722" s="203"/>
      <c r="E8722" s="203"/>
      <c r="F8722" s="203"/>
    </row>
    <row r="8723" spans="2:6" ht="15.75">
      <c r="B8723" s="188"/>
      <c r="C8723" s="188"/>
      <c r="D8723" s="203"/>
      <c r="E8723" s="203"/>
      <c r="F8723" s="203"/>
    </row>
    <row r="8724" spans="2:6" ht="15.75">
      <c r="B8724" s="188"/>
      <c r="C8724" s="188"/>
      <c r="D8724" s="203"/>
      <c r="E8724" s="203"/>
      <c r="F8724" s="203"/>
    </row>
    <row r="8725" spans="2:6" ht="15.75">
      <c r="B8725" s="188"/>
      <c r="C8725" s="188"/>
      <c r="D8725" s="203"/>
      <c r="E8725" s="203"/>
      <c r="F8725" s="203"/>
    </row>
    <row r="8726" spans="2:6" ht="15.75">
      <c r="B8726" s="188"/>
      <c r="C8726" s="188"/>
      <c r="D8726" s="203"/>
      <c r="E8726" s="203"/>
      <c r="F8726" s="203"/>
    </row>
    <row r="8727" spans="2:6" ht="15.75">
      <c r="B8727" s="188"/>
      <c r="C8727" s="188"/>
      <c r="D8727" s="203"/>
      <c r="E8727" s="203"/>
      <c r="F8727" s="203"/>
    </row>
    <row r="8728" spans="2:6" ht="15.75">
      <c r="B8728" s="188"/>
      <c r="C8728" s="188"/>
      <c r="D8728" s="203"/>
      <c r="E8728" s="203"/>
      <c r="F8728" s="203"/>
    </row>
    <row r="8729" spans="2:6" ht="15.75">
      <c r="B8729" s="188"/>
      <c r="C8729" s="188"/>
      <c r="D8729" s="203"/>
      <c r="E8729" s="203"/>
      <c r="F8729" s="203"/>
    </row>
    <row r="8730" spans="2:6" ht="15.75">
      <c r="B8730" s="188"/>
      <c r="C8730" s="188"/>
      <c r="D8730" s="203"/>
      <c r="E8730" s="203"/>
      <c r="F8730" s="203"/>
    </row>
    <row r="8731" spans="2:6" ht="15.75">
      <c r="B8731" s="188"/>
      <c r="C8731" s="188"/>
      <c r="D8731" s="203"/>
      <c r="E8731" s="203"/>
      <c r="F8731" s="203"/>
    </row>
    <row r="8732" spans="2:6" ht="15.75">
      <c r="B8732" s="188"/>
      <c r="C8732" s="188"/>
      <c r="D8732" s="203"/>
      <c r="E8732" s="203"/>
      <c r="F8732" s="203"/>
    </row>
    <row r="8733" spans="2:6" ht="15.75">
      <c r="B8733" s="188"/>
      <c r="C8733" s="188"/>
      <c r="D8733" s="203"/>
      <c r="E8733" s="203"/>
      <c r="F8733" s="203"/>
    </row>
    <row r="8734" spans="2:6" ht="15.75">
      <c r="B8734" s="188"/>
      <c r="C8734" s="188"/>
      <c r="D8734" s="203"/>
      <c r="E8734" s="203"/>
      <c r="F8734" s="203"/>
    </row>
    <row r="8735" spans="2:6" ht="15.75">
      <c r="B8735" s="188"/>
      <c r="C8735" s="188"/>
      <c r="D8735" s="203"/>
      <c r="E8735" s="203"/>
      <c r="F8735" s="203"/>
    </row>
    <row r="8736" spans="2:6" ht="15.75">
      <c r="B8736" s="188"/>
      <c r="C8736" s="188"/>
      <c r="D8736" s="203"/>
      <c r="E8736" s="203"/>
      <c r="F8736" s="203"/>
    </row>
    <row r="8737" spans="2:6" ht="15.75">
      <c r="B8737" s="188"/>
      <c r="C8737" s="188"/>
      <c r="D8737" s="203"/>
      <c r="E8737" s="203"/>
      <c r="F8737" s="203"/>
    </row>
    <row r="8738" spans="2:6" ht="15.75">
      <c r="B8738" s="188"/>
      <c r="C8738" s="188"/>
      <c r="D8738" s="203"/>
      <c r="E8738" s="203"/>
      <c r="F8738" s="203"/>
    </row>
    <row r="8739" spans="2:6" ht="15.75">
      <c r="B8739" s="188"/>
      <c r="C8739" s="188"/>
      <c r="D8739" s="203"/>
      <c r="E8739" s="203"/>
      <c r="F8739" s="203"/>
    </row>
    <row r="8740" spans="2:6" ht="15.75">
      <c r="B8740" s="188"/>
      <c r="C8740" s="188"/>
      <c r="D8740" s="203"/>
      <c r="E8740" s="203"/>
      <c r="F8740" s="203"/>
    </row>
    <row r="8741" spans="2:6" ht="15.75">
      <c r="B8741" s="188"/>
      <c r="C8741" s="188"/>
      <c r="D8741" s="203"/>
      <c r="E8741" s="203"/>
      <c r="F8741" s="203"/>
    </row>
    <row r="8742" spans="2:6" ht="15.75">
      <c r="B8742" s="188"/>
      <c r="C8742" s="188"/>
      <c r="D8742" s="203"/>
      <c r="E8742" s="203"/>
      <c r="F8742" s="203"/>
    </row>
    <row r="8743" spans="2:6" ht="15.75">
      <c r="B8743" s="188"/>
      <c r="C8743" s="188"/>
      <c r="D8743" s="203"/>
      <c r="E8743" s="203"/>
      <c r="F8743" s="203"/>
    </row>
    <row r="8744" spans="2:6" ht="15.75">
      <c r="B8744" s="188"/>
      <c r="C8744" s="188"/>
      <c r="D8744" s="203"/>
      <c r="E8744" s="203"/>
      <c r="F8744" s="203"/>
    </row>
    <row r="8745" spans="2:6" ht="15.75">
      <c r="B8745" s="188"/>
      <c r="C8745" s="188"/>
      <c r="D8745" s="203"/>
      <c r="E8745" s="203"/>
      <c r="F8745" s="203"/>
    </row>
    <row r="8746" spans="2:6" ht="15.75">
      <c r="B8746" s="188"/>
      <c r="C8746" s="188"/>
      <c r="D8746" s="203"/>
      <c r="E8746" s="203"/>
      <c r="F8746" s="203"/>
    </row>
    <row r="8747" spans="2:6" ht="15.75">
      <c r="B8747" s="188"/>
      <c r="C8747" s="188"/>
      <c r="D8747" s="203"/>
      <c r="E8747" s="203"/>
      <c r="F8747" s="203"/>
    </row>
    <row r="8748" spans="2:6" ht="15.75">
      <c r="B8748" s="188"/>
      <c r="C8748" s="188"/>
      <c r="D8748" s="203"/>
      <c r="E8748" s="203"/>
      <c r="F8748" s="203"/>
    </row>
    <row r="8749" spans="2:6" ht="15.75">
      <c r="B8749" s="188"/>
      <c r="C8749" s="188"/>
      <c r="D8749" s="203"/>
      <c r="E8749" s="203"/>
      <c r="F8749" s="203"/>
    </row>
    <row r="8750" spans="2:6" ht="15.75">
      <c r="B8750" s="188"/>
      <c r="C8750" s="188"/>
      <c r="D8750" s="203"/>
      <c r="E8750" s="203"/>
      <c r="F8750" s="203"/>
    </row>
    <row r="8751" spans="2:6" ht="15.75">
      <c r="B8751" s="188"/>
      <c r="C8751" s="188"/>
      <c r="D8751" s="203"/>
      <c r="E8751" s="203"/>
      <c r="F8751" s="203"/>
    </row>
    <row r="8752" spans="2:6" ht="15.75">
      <c r="B8752" s="188"/>
      <c r="C8752" s="188"/>
      <c r="D8752" s="203"/>
      <c r="E8752" s="203"/>
      <c r="F8752" s="203"/>
    </row>
    <row r="8753" spans="2:6" ht="15.75">
      <c r="B8753" s="188"/>
      <c r="C8753" s="188"/>
      <c r="D8753" s="203"/>
      <c r="E8753" s="203"/>
      <c r="F8753" s="203"/>
    </row>
    <row r="8754" spans="2:6" ht="15.75">
      <c r="B8754" s="188"/>
      <c r="C8754" s="188"/>
      <c r="D8754" s="203"/>
      <c r="E8754" s="203"/>
      <c r="F8754" s="203"/>
    </row>
    <row r="8755" spans="2:6" ht="15.75">
      <c r="B8755" s="188"/>
      <c r="C8755" s="188"/>
      <c r="D8755" s="203"/>
      <c r="E8755" s="203"/>
      <c r="F8755" s="203"/>
    </row>
    <row r="8756" spans="2:6" ht="15.75">
      <c r="B8756" s="188"/>
      <c r="C8756" s="188"/>
      <c r="D8756" s="203"/>
      <c r="E8756" s="203"/>
      <c r="F8756" s="203"/>
    </row>
    <row r="8757" spans="2:6" ht="15.75">
      <c r="B8757" s="188"/>
      <c r="C8757" s="188"/>
      <c r="D8757" s="203"/>
      <c r="E8757" s="203"/>
      <c r="F8757" s="203"/>
    </row>
    <row r="8758" spans="2:6" ht="15.75">
      <c r="B8758" s="188"/>
      <c r="C8758" s="188"/>
      <c r="D8758" s="203"/>
      <c r="E8758" s="203"/>
      <c r="F8758" s="203"/>
    </row>
    <row r="8759" spans="2:6" ht="15.75">
      <c r="B8759" s="188"/>
      <c r="C8759" s="188"/>
      <c r="D8759" s="203"/>
      <c r="E8759" s="203"/>
      <c r="F8759" s="203"/>
    </row>
    <row r="8760" spans="2:6" ht="15.75">
      <c r="B8760" s="188"/>
      <c r="C8760" s="188"/>
      <c r="D8760" s="203"/>
      <c r="E8760" s="203"/>
      <c r="F8760" s="203"/>
    </row>
    <row r="8761" spans="2:6" ht="15.75">
      <c r="B8761" s="188"/>
      <c r="C8761" s="188"/>
      <c r="D8761" s="203"/>
      <c r="E8761" s="203"/>
      <c r="F8761" s="203"/>
    </row>
    <row r="8762" spans="2:6" ht="15.75">
      <c r="B8762" s="188"/>
      <c r="C8762" s="188"/>
      <c r="D8762" s="203"/>
      <c r="E8762" s="203"/>
      <c r="F8762" s="203"/>
    </row>
    <row r="8763" spans="2:6" ht="15.75">
      <c r="B8763" s="188"/>
      <c r="C8763" s="188"/>
      <c r="D8763" s="203"/>
      <c r="E8763" s="203"/>
      <c r="F8763" s="203"/>
    </row>
    <row r="8764" spans="2:6" ht="15.75">
      <c r="B8764" s="188"/>
      <c r="C8764" s="188"/>
      <c r="D8764" s="203"/>
      <c r="E8764" s="203"/>
      <c r="F8764" s="203"/>
    </row>
    <row r="8765" spans="2:6" ht="15.75">
      <c r="B8765" s="188"/>
      <c r="C8765" s="188"/>
      <c r="D8765" s="203"/>
      <c r="E8765" s="203"/>
      <c r="F8765" s="203"/>
    </row>
    <row r="8766" spans="2:6" ht="15.75">
      <c r="B8766" s="188"/>
      <c r="C8766" s="188"/>
      <c r="D8766" s="203"/>
      <c r="E8766" s="203"/>
      <c r="F8766" s="203"/>
    </row>
    <row r="8767" spans="2:6" ht="15.75">
      <c r="B8767" s="188"/>
      <c r="C8767" s="188"/>
      <c r="D8767" s="203"/>
      <c r="E8767" s="203"/>
      <c r="F8767" s="203"/>
    </row>
    <row r="8768" spans="2:6" ht="15.75">
      <c r="B8768" s="188"/>
      <c r="C8768" s="188"/>
      <c r="D8768" s="203"/>
      <c r="E8768" s="203"/>
      <c r="F8768" s="203"/>
    </row>
    <row r="8769" spans="2:6" ht="15.75">
      <c r="B8769" s="188"/>
      <c r="C8769" s="188"/>
      <c r="D8769" s="203"/>
      <c r="E8769" s="203"/>
      <c r="F8769" s="203"/>
    </row>
    <row r="8770" spans="2:6" ht="15.75">
      <c r="B8770" s="188"/>
      <c r="C8770" s="188"/>
      <c r="D8770" s="203"/>
      <c r="E8770" s="203"/>
      <c r="F8770" s="203"/>
    </row>
    <row r="8771" spans="2:6" ht="15.75">
      <c r="B8771" s="188"/>
      <c r="C8771" s="188"/>
      <c r="D8771" s="203"/>
      <c r="E8771" s="203"/>
      <c r="F8771" s="203"/>
    </row>
    <row r="8772" spans="2:6" ht="15.75">
      <c r="B8772" s="188"/>
      <c r="C8772" s="188"/>
      <c r="D8772" s="203"/>
      <c r="E8772" s="203"/>
      <c r="F8772" s="203"/>
    </row>
    <row r="8773" spans="2:6" ht="15.75">
      <c r="B8773" s="188"/>
      <c r="C8773" s="188"/>
      <c r="D8773" s="203"/>
      <c r="E8773" s="203"/>
      <c r="F8773" s="203"/>
    </row>
    <row r="8774" spans="2:6" ht="15.75">
      <c r="B8774" s="188"/>
      <c r="C8774" s="188"/>
      <c r="D8774" s="203"/>
      <c r="E8774" s="203"/>
      <c r="F8774" s="203"/>
    </row>
    <row r="8775" spans="2:6" ht="15.75">
      <c r="B8775" s="188"/>
      <c r="C8775" s="188"/>
      <c r="D8775" s="203"/>
      <c r="E8775" s="203"/>
      <c r="F8775" s="203"/>
    </row>
    <row r="8776" spans="2:6" ht="15.75">
      <c r="B8776" s="188"/>
      <c r="C8776" s="188"/>
      <c r="D8776" s="203"/>
      <c r="E8776" s="203"/>
      <c r="F8776" s="203"/>
    </row>
    <row r="8777" spans="2:6" ht="15.75">
      <c r="B8777" s="188"/>
      <c r="C8777" s="188"/>
      <c r="D8777" s="203"/>
      <c r="E8777" s="203"/>
      <c r="F8777" s="203"/>
    </row>
    <row r="8778" spans="2:6" ht="15.75">
      <c r="B8778" s="188"/>
      <c r="C8778" s="188"/>
      <c r="D8778" s="203"/>
      <c r="E8778" s="203"/>
      <c r="F8778" s="203"/>
    </row>
    <row r="8779" spans="2:6" ht="15.75">
      <c r="B8779" s="188"/>
      <c r="C8779" s="188"/>
      <c r="D8779" s="203"/>
      <c r="E8779" s="203"/>
      <c r="F8779" s="203"/>
    </row>
    <row r="8780" spans="2:6" ht="15.75">
      <c r="B8780" s="188"/>
      <c r="C8780" s="188"/>
      <c r="D8780" s="203"/>
      <c r="E8780" s="203"/>
      <c r="F8780" s="203"/>
    </row>
    <row r="8781" spans="2:6" ht="15.75">
      <c r="B8781" s="188"/>
      <c r="C8781" s="188"/>
      <c r="D8781" s="203"/>
      <c r="E8781" s="203"/>
      <c r="F8781" s="203"/>
    </row>
    <row r="8782" spans="2:6" ht="15.75">
      <c r="B8782" s="188"/>
      <c r="C8782" s="188"/>
      <c r="D8782" s="203"/>
      <c r="E8782" s="203"/>
      <c r="F8782" s="203"/>
    </row>
    <row r="8783" spans="2:6" ht="15.75">
      <c r="B8783" s="188"/>
      <c r="C8783" s="188"/>
      <c r="D8783" s="203"/>
      <c r="E8783" s="203"/>
      <c r="F8783" s="203"/>
    </row>
    <row r="8784" spans="2:6" ht="15.75">
      <c r="B8784" s="188"/>
      <c r="C8784" s="188"/>
      <c r="D8784" s="203"/>
      <c r="E8784" s="203"/>
      <c r="F8784" s="203"/>
    </row>
    <row r="8785" spans="2:6" ht="15.75">
      <c r="B8785" s="188"/>
      <c r="C8785" s="188"/>
      <c r="D8785" s="203"/>
      <c r="E8785" s="203"/>
      <c r="F8785" s="203"/>
    </row>
    <row r="8786" spans="2:6" ht="15.75">
      <c r="B8786" s="188"/>
      <c r="C8786" s="188"/>
      <c r="D8786" s="203"/>
      <c r="E8786" s="203"/>
      <c r="F8786" s="203"/>
    </row>
    <row r="8787" spans="2:6" ht="15.75">
      <c r="B8787" s="188"/>
      <c r="C8787" s="188"/>
      <c r="D8787" s="203"/>
      <c r="E8787" s="203"/>
      <c r="F8787" s="203"/>
    </row>
    <row r="8788" spans="2:6" ht="15.75">
      <c r="B8788" s="188"/>
      <c r="C8788" s="188"/>
      <c r="D8788" s="203"/>
      <c r="E8788" s="203"/>
      <c r="F8788" s="203"/>
    </row>
    <row r="8789" spans="2:6" ht="15.75">
      <c r="B8789" s="188"/>
      <c r="C8789" s="188"/>
      <c r="D8789" s="203"/>
      <c r="E8789" s="203"/>
      <c r="F8789" s="203"/>
    </row>
    <row r="8790" spans="2:6" ht="15.75">
      <c r="B8790" s="188"/>
      <c r="C8790" s="188"/>
      <c r="D8790" s="203"/>
      <c r="E8790" s="203"/>
      <c r="F8790" s="203"/>
    </row>
    <row r="8791" spans="2:6" ht="15.75">
      <c r="B8791" s="188"/>
      <c r="C8791" s="188"/>
      <c r="D8791" s="203"/>
      <c r="E8791" s="203"/>
      <c r="F8791" s="203"/>
    </row>
    <row r="8792" spans="2:6" ht="15.75">
      <c r="B8792" s="188"/>
      <c r="C8792" s="188"/>
      <c r="D8792" s="203"/>
      <c r="E8792" s="203"/>
      <c r="F8792" s="203"/>
    </row>
    <row r="8793" spans="2:6" ht="15.75">
      <c r="B8793" s="188"/>
      <c r="C8793" s="188"/>
      <c r="D8793" s="203"/>
      <c r="E8793" s="203"/>
      <c r="F8793" s="203"/>
    </row>
    <row r="8794" spans="2:6" ht="15.75">
      <c r="B8794" s="188"/>
      <c r="C8794" s="188"/>
      <c r="D8794" s="203"/>
      <c r="E8794" s="203"/>
      <c r="F8794" s="203"/>
    </row>
    <row r="8795" spans="2:6" ht="15.75">
      <c r="B8795" s="188"/>
      <c r="C8795" s="188"/>
      <c r="D8795" s="203"/>
      <c r="E8795" s="203"/>
      <c r="F8795" s="203"/>
    </row>
    <row r="8796" spans="2:6" ht="15.75">
      <c r="B8796" s="188"/>
      <c r="C8796" s="188"/>
      <c r="D8796" s="203"/>
      <c r="E8796" s="203"/>
      <c r="F8796" s="203"/>
    </row>
    <row r="8797" spans="2:6" ht="15.75">
      <c r="B8797" s="188"/>
      <c r="C8797" s="188"/>
      <c r="D8797" s="203"/>
      <c r="E8797" s="203"/>
      <c r="F8797" s="203"/>
    </row>
    <row r="8798" spans="2:6" ht="15.75">
      <c r="B8798" s="188"/>
      <c r="C8798" s="188"/>
      <c r="D8798" s="203"/>
      <c r="E8798" s="203"/>
      <c r="F8798" s="203"/>
    </row>
    <row r="8799" spans="2:6" ht="15.75">
      <c r="B8799" s="188"/>
      <c r="C8799" s="188"/>
      <c r="D8799" s="203"/>
      <c r="E8799" s="203"/>
      <c r="F8799" s="203"/>
    </row>
    <row r="8800" spans="2:6" ht="15.75">
      <c r="B8800" s="188"/>
      <c r="C8800" s="188"/>
      <c r="D8800" s="203"/>
      <c r="E8800" s="203"/>
      <c r="F8800" s="203"/>
    </row>
    <row r="8801" spans="2:6" ht="15.75">
      <c r="B8801" s="188"/>
      <c r="C8801" s="188"/>
      <c r="D8801" s="203"/>
      <c r="E8801" s="203"/>
      <c r="F8801" s="203"/>
    </row>
    <row r="8802" spans="2:6" ht="15.75">
      <c r="B8802" s="188"/>
      <c r="C8802" s="188"/>
      <c r="D8802" s="203"/>
      <c r="E8802" s="203"/>
      <c r="F8802" s="203"/>
    </row>
    <row r="8803" spans="2:6" ht="15.75">
      <c r="B8803" s="188"/>
      <c r="C8803" s="188"/>
      <c r="D8803" s="203"/>
      <c r="E8803" s="203"/>
      <c r="F8803" s="203"/>
    </row>
    <row r="8804" spans="2:6" ht="15.75">
      <c r="B8804" s="188"/>
      <c r="C8804" s="188"/>
      <c r="D8804" s="203"/>
      <c r="E8804" s="203"/>
      <c r="F8804" s="203"/>
    </row>
    <row r="8805" spans="2:6" ht="15.75">
      <c r="B8805" s="188"/>
      <c r="C8805" s="188"/>
      <c r="D8805" s="203"/>
      <c r="E8805" s="203"/>
      <c r="F8805" s="203"/>
    </row>
    <row r="8806" spans="2:6" ht="15.75">
      <c r="B8806" s="188"/>
      <c r="C8806" s="188"/>
      <c r="D8806" s="203"/>
      <c r="E8806" s="203"/>
      <c r="F8806" s="203"/>
    </row>
    <row r="8807" spans="2:6" ht="15.75">
      <c r="B8807" s="188"/>
      <c r="C8807" s="188"/>
      <c r="D8807" s="203"/>
      <c r="E8807" s="203"/>
      <c r="F8807" s="203"/>
    </row>
    <row r="8808" spans="2:6" ht="15.75">
      <c r="B8808" s="188"/>
      <c r="C8808" s="188"/>
      <c r="D8808" s="203"/>
      <c r="E8808" s="203"/>
      <c r="F8808" s="203"/>
    </row>
    <row r="8809" spans="2:6" ht="15.75">
      <c r="B8809" s="188"/>
      <c r="C8809" s="188"/>
      <c r="D8809" s="203"/>
      <c r="E8809" s="203"/>
      <c r="F8809" s="203"/>
    </row>
    <row r="8810" spans="2:6" ht="15.75">
      <c r="B8810" s="188"/>
      <c r="C8810" s="188"/>
      <c r="D8810" s="203"/>
      <c r="E8810" s="203"/>
      <c r="F8810" s="203"/>
    </row>
    <row r="8811" spans="2:6" ht="15.75">
      <c r="B8811" s="188"/>
      <c r="C8811" s="188"/>
      <c r="D8811" s="203"/>
      <c r="E8811" s="203"/>
      <c r="F8811" s="203"/>
    </row>
    <row r="8812" spans="2:6" ht="15.75">
      <c r="B8812" s="188"/>
      <c r="C8812" s="188"/>
      <c r="D8812" s="203"/>
      <c r="E8812" s="203"/>
      <c r="F8812" s="203"/>
    </row>
    <row r="8813" spans="2:6" ht="15.75">
      <c r="B8813" s="188"/>
      <c r="C8813" s="188"/>
      <c r="D8813" s="203"/>
      <c r="E8813" s="203"/>
      <c r="F8813" s="203"/>
    </row>
    <row r="8814" spans="2:6" ht="15.75">
      <c r="B8814" s="188"/>
      <c r="C8814" s="188"/>
      <c r="D8814" s="203"/>
      <c r="E8814" s="203"/>
      <c r="F8814" s="203"/>
    </row>
    <row r="8815" spans="2:6" ht="15.75">
      <c r="B8815" s="188"/>
      <c r="C8815" s="188"/>
      <c r="D8815" s="203"/>
      <c r="E8815" s="203"/>
      <c r="F8815" s="203"/>
    </row>
    <row r="8816" spans="2:6" ht="15.75">
      <c r="B8816" s="188"/>
      <c r="C8816" s="188"/>
      <c r="D8816" s="203"/>
      <c r="E8816" s="203"/>
      <c r="F8816" s="203"/>
    </row>
    <row r="8817" spans="2:6" ht="15.75">
      <c r="B8817" s="188"/>
      <c r="C8817" s="188"/>
      <c r="D8817" s="203"/>
      <c r="E8817" s="203"/>
      <c r="F8817" s="203"/>
    </row>
    <row r="8818" spans="2:6" ht="15.75">
      <c r="B8818" s="188"/>
      <c r="C8818" s="188"/>
      <c r="D8818" s="203"/>
      <c r="E8818" s="203"/>
      <c r="F8818" s="203"/>
    </row>
    <row r="8819" spans="2:6" ht="15.75">
      <c r="B8819" s="188"/>
      <c r="C8819" s="188"/>
      <c r="D8819" s="203"/>
      <c r="E8819" s="203"/>
      <c r="F8819" s="203"/>
    </row>
    <row r="8820" spans="2:6" ht="15.75">
      <c r="B8820" s="188"/>
      <c r="C8820" s="188"/>
      <c r="D8820" s="203"/>
      <c r="E8820" s="203"/>
      <c r="F8820" s="203"/>
    </row>
    <row r="8821" spans="2:6" ht="15.75">
      <c r="B8821" s="188"/>
      <c r="C8821" s="188"/>
      <c r="D8821" s="203"/>
      <c r="E8821" s="203"/>
      <c r="F8821" s="203"/>
    </row>
    <row r="8822" spans="2:6" ht="15.75">
      <c r="B8822" s="188"/>
      <c r="C8822" s="188"/>
      <c r="D8822" s="203"/>
      <c r="E8822" s="203"/>
      <c r="F8822" s="203"/>
    </row>
    <row r="8823" spans="2:6" ht="15.75">
      <c r="B8823" s="188"/>
      <c r="C8823" s="188"/>
      <c r="D8823" s="203"/>
      <c r="E8823" s="203"/>
      <c r="F8823" s="203"/>
    </row>
    <row r="8824" spans="2:6" ht="15.75">
      <c r="B8824" s="188"/>
      <c r="C8824" s="188"/>
      <c r="D8824" s="203"/>
      <c r="E8824" s="203"/>
      <c r="F8824" s="203"/>
    </row>
    <row r="8825" spans="2:6" ht="15.75">
      <c r="B8825" s="188"/>
      <c r="C8825" s="188"/>
      <c r="D8825" s="203"/>
      <c r="E8825" s="203"/>
      <c r="F8825" s="203"/>
    </row>
    <row r="8826" spans="2:6" ht="15.75">
      <c r="B8826" s="188"/>
      <c r="C8826" s="188"/>
      <c r="D8826" s="203"/>
      <c r="E8826" s="203"/>
      <c r="F8826" s="203"/>
    </row>
    <row r="8827" spans="2:6" ht="15.75">
      <c r="B8827" s="188"/>
      <c r="C8827" s="188"/>
      <c r="D8827" s="203"/>
      <c r="E8827" s="203"/>
      <c r="F8827" s="203"/>
    </row>
    <row r="8828" spans="2:6" ht="15.75">
      <c r="B8828" s="188"/>
      <c r="C8828" s="188"/>
      <c r="D8828" s="203"/>
      <c r="E8828" s="203"/>
      <c r="F8828" s="203"/>
    </row>
    <row r="8829" spans="2:6" ht="15.75">
      <c r="B8829" s="188"/>
      <c r="C8829" s="188"/>
      <c r="D8829" s="203"/>
      <c r="E8829" s="203"/>
      <c r="F8829" s="203"/>
    </row>
    <row r="8830" spans="2:6" ht="15.75">
      <c r="B8830" s="188"/>
      <c r="C8830" s="188"/>
      <c r="D8830" s="203"/>
      <c r="E8830" s="203"/>
      <c r="F8830" s="203"/>
    </row>
    <row r="8831" spans="2:6" ht="15.75">
      <c r="B8831" s="188"/>
      <c r="C8831" s="188"/>
      <c r="D8831" s="203"/>
      <c r="E8831" s="203"/>
      <c r="F8831" s="203"/>
    </row>
    <row r="8832" spans="2:6" ht="15.75">
      <c r="B8832" s="188"/>
      <c r="C8832" s="188"/>
      <c r="D8832" s="203"/>
      <c r="E8832" s="203"/>
      <c r="F8832" s="203"/>
    </row>
    <row r="8833" spans="2:6" ht="15.75">
      <c r="B8833" s="188"/>
      <c r="C8833" s="188"/>
      <c r="D8833" s="203"/>
      <c r="E8833" s="203"/>
      <c r="F8833" s="203"/>
    </row>
    <row r="8834" spans="2:6" ht="15.75">
      <c r="B8834" s="188"/>
      <c r="C8834" s="188"/>
      <c r="D8834" s="203"/>
      <c r="E8834" s="203"/>
      <c r="F8834" s="203"/>
    </row>
    <row r="8835" spans="2:6" ht="15.75">
      <c r="B8835" s="188"/>
      <c r="C8835" s="188"/>
      <c r="D8835" s="203"/>
      <c r="E8835" s="203"/>
      <c r="F8835" s="203"/>
    </row>
    <row r="8836" spans="2:6" ht="15.75">
      <c r="B8836" s="188"/>
      <c r="C8836" s="188"/>
      <c r="D8836" s="203"/>
      <c r="E8836" s="203"/>
      <c r="F8836" s="203"/>
    </row>
    <row r="8837" spans="2:6" ht="15.75">
      <c r="B8837" s="188"/>
      <c r="C8837" s="188"/>
      <c r="D8837" s="203"/>
      <c r="E8837" s="203"/>
      <c r="F8837" s="203"/>
    </row>
    <row r="8838" spans="2:6" ht="15.75">
      <c r="B8838" s="188"/>
      <c r="C8838" s="188"/>
      <c r="D8838" s="203"/>
      <c r="E8838" s="203"/>
      <c r="F8838" s="203"/>
    </row>
    <row r="8839" spans="2:6" ht="15.75">
      <c r="B8839" s="188"/>
      <c r="C8839" s="188"/>
      <c r="D8839" s="203"/>
      <c r="E8839" s="203"/>
      <c r="F8839" s="203"/>
    </row>
    <row r="8840" spans="2:6" ht="15.75">
      <c r="B8840" s="188"/>
      <c r="C8840" s="188"/>
      <c r="D8840" s="203"/>
      <c r="E8840" s="203"/>
      <c r="F8840" s="203"/>
    </row>
    <row r="8841" spans="2:6" ht="15.75">
      <c r="B8841" s="188"/>
      <c r="C8841" s="188"/>
      <c r="D8841" s="203"/>
      <c r="E8841" s="203"/>
      <c r="F8841" s="203"/>
    </row>
    <row r="8842" spans="2:6" ht="15.75">
      <c r="B8842" s="188"/>
      <c r="C8842" s="188"/>
      <c r="D8842" s="203"/>
      <c r="E8842" s="203"/>
      <c r="F8842" s="203"/>
    </row>
    <row r="8843" spans="2:6" ht="15.75">
      <c r="B8843" s="188"/>
      <c r="C8843" s="188"/>
      <c r="D8843" s="203"/>
      <c r="E8843" s="203"/>
      <c r="F8843" s="203"/>
    </row>
    <row r="8844" spans="2:6" ht="15.75">
      <c r="B8844" s="188"/>
      <c r="C8844" s="188"/>
      <c r="D8844" s="203"/>
      <c r="E8844" s="203"/>
      <c r="F8844" s="203"/>
    </row>
    <row r="8845" spans="2:6" ht="15.75">
      <c r="B8845" s="188"/>
      <c r="C8845" s="188"/>
      <c r="D8845" s="203"/>
      <c r="E8845" s="203"/>
      <c r="F8845" s="203"/>
    </row>
    <row r="8846" spans="2:6" ht="15.75">
      <c r="B8846" s="188"/>
      <c r="C8846" s="188"/>
      <c r="D8846" s="203"/>
      <c r="E8846" s="203"/>
      <c r="F8846" s="203"/>
    </row>
    <row r="8847" spans="2:6" ht="15.75">
      <c r="B8847" s="188"/>
      <c r="C8847" s="188"/>
      <c r="D8847" s="203"/>
      <c r="E8847" s="203"/>
      <c r="F8847" s="203"/>
    </row>
    <row r="8848" spans="2:6" ht="15.75">
      <c r="B8848" s="188"/>
      <c r="C8848" s="188"/>
      <c r="D8848" s="203"/>
      <c r="E8848" s="203"/>
      <c r="F8848" s="203"/>
    </row>
    <row r="8849" spans="2:6" ht="15.75">
      <c r="B8849" s="188"/>
      <c r="C8849" s="188"/>
      <c r="D8849" s="203"/>
      <c r="E8849" s="203"/>
      <c r="F8849" s="203"/>
    </row>
    <row r="8850" spans="2:6" ht="15.75">
      <c r="B8850" s="188"/>
      <c r="C8850" s="188"/>
      <c r="D8850" s="203"/>
      <c r="E8850" s="203"/>
      <c r="F8850" s="203"/>
    </row>
    <row r="8851" spans="2:6" ht="15.75">
      <c r="B8851" s="188"/>
      <c r="C8851" s="188"/>
      <c r="D8851" s="203"/>
      <c r="E8851" s="203"/>
      <c r="F8851" s="203"/>
    </row>
    <row r="8852" spans="2:6" ht="15.75">
      <c r="B8852" s="188"/>
      <c r="C8852" s="188"/>
      <c r="D8852" s="203"/>
      <c r="E8852" s="203"/>
      <c r="F8852" s="203"/>
    </row>
    <row r="8853" spans="2:6" ht="15.75">
      <c r="B8853" s="188"/>
      <c r="C8853" s="188"/>
      <c r="D8853" s="203"/>
      <c r="E8853" s="203"/>
      <c r="F8853" s="203"/>
    </row>
    <row r="8854" spans="2:6" ht="15.75">
      <c r="B8854" s="188"/>
      <c r="C8854" s="188"/>
      <c r="D8854" s="203"/>
      <c r="E8854" s="203"/>
      <c r="F8854" s="203"/>
    </row>
    <row r="8855" spans="2:6" ht="15.75">
      <c r="B8855" s="188"/>
      <c r="C8855" s="188"/>
      <c r="D8855" s="203"/>
      <c r="E8855" s="203"/>
      <c r="F8855" s="203"/>
    </row>
    <row r="8856" spans="2:6" ht="15.75">
      <c r="B8856" s="188"/>
      <c r="C8856" s="188"/>
      <c r="D8856" s="203"/>
      <c r="E8856" s="203"/>
      <c r="F8856" s="203"/>
    </row>
    <row r="8857" spans="2:6" ht="15.75">
      <c r="B8857" s="188"/>
      <c r="C8857" s="188"/>
      <c r="D8857" s="203"/>
      <c r="E8857" s="203"/>
      <c r="F8857" s="203"/>
    </row>
    <row r="8858" spans="2:6" ht="15.75">
      <c r="B8858" s="188"/>
      <c r="C8858" s="188"/>
      <c r="D8858" s="203"/>
      <c r="E8858" s="203"/>
      <c r="F8858" s="203"/>
    </row>
    <row r="8859" spans="2:6" ht="15.75">
      <c r="B8859" s="188"/>
      <c r="C8859" s="188"/>
      <c r="D8859" s="203"/>
      <c r="E8859" s="203"/>
      <c r="F8859" s="203"/>
    </row>
    <row r="8860" spans="2:6" ht="15.75">
      <c r="B8860" s="188"/>
      <c r="C8860" s="188"/>
      <c r="D8860" s="203"/>
      <c r="E8860" s="203"/>
      <c r="F8860" s="203"/>
    </row>
    <row r="8861" spans="2:6" ht="15.75">
      <c r="B8861" s="188"/>
      <c r="C8861" s="188"/>
      <c r="D8861" s="203"/>
      <c r="E8861" s="203"/>
      <c r="F8861" s="203"/>
    </row>
    <row r="8862" spans="2:6" ht="15.75">
      <c r="B8862" s="188"/>
      <c r="C8862" s="188"/>
      <c r="D8862" s="203"/>
      <c r="E8862" s="203"/>
      <c r="F8862" s="203"/>
    </row>
    <row r="8863" spans="2:6" ht="15.75">
      <c r="B8863" s="188"/>
      <c r="C8863" s="188"/>
      <c r="D8863" s="203"/>
      <c r="E8863" s="203"/>
      <c r="F8863" s="203"/>
    </row>
    <row r="8864" spans="2:6" ht="15.75">
      <c r="B8864" s="188"/>
      <c r="C8864" s="188"/>
      <c r="D8864" s="203"/>
      <c r="E8864" s="203"/>
      <c r="F8864" s="203"/>
    </row>
    <row r="8865" spans="2:6" ht="15.75">
      <c r="B8865" s="188"/>
      <c r="C8865" s="188"/>
      <c r="D8865" s="203"/>
      <c r="E8865" s="203"/>
      <c r="F8865" s="203"/>
    </row>
    <row r="8866" spans="2:6" ht="15.75">
      <c r="B8866" s="188"/>
      <c r="C8866" s="188"/>
      <c r="D8866" s="203"/>
      <c r="E8866" s="203"/>
      <c r="F8866" s="203"/>
    </row>
    <row r="8867" spans="2:6" ht="15.75">
      <c r="B8867" s="188"/>
      <c r="C8867" s="188"/>
      <c r="D8867" s="203"/>
      <c r="E8867" s="203"/>
      <c r="F8867" s="203"/>
    </row>
    <row r="8868" spans="2:6" ht="15.75">
      <c r="B8868" s="188"/>
      <c r="C8868" s="188"/>
      <c r="D8868" s="203"/>
      <c r="E8868" s="203"/>
      <c r="F8868" s="203"/>
    </row>
    <row r="8869" spans="2:6" ht="15.75">
      <c r="B8869" s="188"/>
      <c r="C8869" s="188"/>
      <c r="D8869" s="203"/>
      <c r="E8869" s="203"/>
      <c r="F8869" s="203"/>
    </row>
    <row r="8870" spans="2:6" ht="15.75">
      <c r="B8870" s="188"/>
      <c r="C8870" s="188"/>
      <c r="D8870" s="203"/>
      <c r="E8870" s="203"/>
      <c r="F8870" s="203"/>
    </row>
    <row r="8871" spans="2:6" ht="15.75">
      <c r="B8871" s="188"/>
      <c r="C8871" s="188"/>
      <c r="D8871" s="203"/>
      <c r="E8871" s="203"/>
      <c r="F8871" s="203"/>
    </row>
    <row r="8872" spans="2:6" ht="15.75">
      <c r="B8872" s="188"/>
      <c r="C8872" s="188"/>
      <c r="D8872" s="203"/>
      <c r="E8872" s="203"/>
      <c r="F8872" s="203"/>
    </row>
    <row r="8873" spans="2:6" ht="15.75">
      <c r="B8873" s="188"/>
      <c r="C8873" s="188"/>
      <c r="D8873" s="203"/>
      <c r="E8873" s="203"/>
      <c r="F8873" s="203"/>
    </row>
    <row r="8874" spans="2:6" ht="15.75">
      <c r="B8874" s="188"/>
      <c r="C8874" s="188"/>
      <c r="D8874" s="203"/>
      <c r="E8874" s="203"/>
      <c r="F8874" s="203"/>
    </row>
    <row r="8875" spans="2:6" ht="15.75">
      <c r="B8875" s="188"/>
      <c r="C8875" s="188"/>
      <c r="D8875" s="203"/>
      <c r="E8875" s="203"/>
      <c r="F8875" s="203"/>
    </row>
    <row r="8876" spans="2:6" ht="15.75">
      <c r="B8876" s="188"/>
      <c r="C8876" s="188"/>
      <c r="D8876" s="203"/>
      <c r="E8876" s="203"/>
      <c r="F8876" s="203"/>
    </row>
    <row r="8877" spans="2:6" ht="15.75">
      <c r="B8877" s="188"/>
      <c r="C8877" s="188"/>
      <c r="D8877" s="203"/>
      <c r="E8877" s="203"/>
      <c r="F8877" s="203"/>
    </row>
    <row r="8878" spans="2:6" ht="15.75">
      <c r="B8878" s="188"/>
      <c r="C8878" s="188"/>
      <c r="D8878" s="203"/>
      <c r="E8878" s="203"/>
      <c r="F8878" s="203"/>
    </row>
    <row r="8879" spans="2:6" ht="15.75">
      <c r="B8879" s="188"/>
      <c r="C8879" s="188"/>
      <c r="D8879" s="203"/>
      <c r="E8879" s="203"/>
      <c r="F8879" s="203"/>
    </row>
    <row r="8880" spans="2:6" ht="15.75">
      <c r="B8880" s="188"/>
      <c r="C8880" s="188"/>
      <c r="D8880" s="203"/>
      <c r="E8880" s="203"/>
      <c r="F8880" s="203"/>
    </row>
    <row r="8881" spans="2:6" ht="15.75">
      <c r="B8881" s="188"/>
      <c r="C8881" s="188"/>
      <c r="D8881" s="203"/>
      <c r="E8881" s="203"/>
      <c r="F8881" s="203"/>
    </row>
    <row r="8882" spans="2:6" ht="15.75">
      <c r="B8882" s="188"/>
      <c r="C8882" s="188"/>
      <c r="D8882" s="203"/>
      <c r="E8882" s="203"/>
      <c r="F8882" s="203"/>
    </row>
    <row r="8883" spans="2:6" ht="15.75">
      <c r="B8883" s="188"/>
      <c r="C8883" s="188"/>
      <c r="D8883" s="203"/>
      <c r="E8883" s="203"/>
      <c r="F8883" s="203"/>
    </row>
    <row r="8884" spans="2:6" ht="15.75">
      <c r="B8884" s="188"/>
      <c r="C8884" s="188"/>
      <c r="D8884" s="203"/>
      <c r="E8884" s="203"/>
      <c r="F8884" s="203"/>
    </row>
    <row r="8885" spans="2:6" ht="15.75">
      <c r="B8885" s="188"/>
      <c r="C8885" s="188"/>
      <c r="D8885" s="203"/>
      <c r="E8885" s="203"/>
      <c r="F8885" s="203"/>
    </row>
    <row r="8886" spans="2:6" ht="15.75">
      <c r="B8886" s="188"/>
      <c r="C8886" s="188"/>
      <c r="D8886" s="203"/>
      <c r="E8886" s="203"/>
      <c r="F8886" s="203"/>
    </row>
    <row r="8887" spans="2:6" ht="15.75">
      <c r="B8887" s="188"/>
      <c r="C8887" s="188"/>
      <c r="D8887" s="203"/>
      <c r="E8887" s="203"/>
      <c r="F8887" s="203"/>
    </row>
    <row r="8888" spans="2:6" ht="15.75">
      <c r="B8888" s="188"/>
      <c r="C8888" s="188"/>
      <c r="D8888" s="203"/>
      <c r="E8888" s="203"/>
      <c r="F8888" s="203"/>
    </row>
    <row r="8889" spans="2:6" ht="15.75">
      <c r="B8889" s="188"/>
      <c r="C8889" s="188"/>
      <c r="D8889" s="203"/>
      <c r="E8889" s="203"/>
      <c r="F8889" s="203"/>
    </row>
    <row r="8890" spans="2:6" ht="15.75">
      <c r="B8890" s="188"/>
      <c r="C8890" s="188"/>
      <c r="D8890" s="203"/>
      <c r="E8890" s="203"/>
      <c r="F8890" s="203"/>
    </row>
    <row r="8891" spans="2:6" ht="15.75">
      <c r="B8891" s="188"/>
      <c r="C8891" s="188"/>
      <c r="D8891" s="203"/>
      <c r="E8891" s="203"/>
      <c r="F8891" s="203"/>
    </row>
    <row r="8892" spans="2:6" ht="15.75">
      <c r="B8892" s="188"/>
      <c r="C8892" s="188"/>
      <c r="D8892" s="203"/>
      <c r="E8892" s="203"/>
      <c r="F8892" s="203"/>
    </row>
    <row r="8893" spans="2:6" ht="15.75">
      <c r="B8893" s="188"/>
      <c r="C8893" s="188"/>
      <c r="D8893" s="203"/>
      <c r="E8893" s="203"/>
      <c r="F8893" s="203"/>
    </row>
    <row r="8894" spans="2:6" ht="15.75">
      <c r="B8894" s="188"/>
      <c r="C8894" s="188"/>
      <c r="D8894" s="203"/>
      <c r="E8894" s="203"/>
      <c r="F8894" s="203"/>
    </row>
    <row r="8895" spans="2:6" ht="15.75">
      <c r="B8895" s="188"/>
      <c r="C8895" s="188"/>
      <c r="D8895" s="203"/>
      <c r="E8895" s="203"/>
      <c r="F8895" s="203"/>
    </row>
    <row r="8896" spans="2:6" ht="15.75">
      <c r="B8896" s="188"/>
      <c r="C8896" s="188"/>
      <c r="D8896" s="203"/>
      <c r="E8896" s="203"/>
      <c r="F8896" s="203"/>
    </row>
    <row r="8897" spans="2:6" ht="15.75">
      <c r="B8897" s="188"/>
      <c r="C8897" s="188"/>
      <c r="D8897" s="203"/>
      <c r="E8897" s="203"/>
      <c r="F8897" s="203"/>
    </row>
    <row r="8898" spans="2:6" ht="15.75">
      <c r="B8898" s="188"/>
      <c r="C8898" s="188"/>
      <c r="D8898" s="203"/>
      <c r="E8898" s="203"/>
      <c r="F8898" s="203"/>
    </row>
    <row r="8899" spans="2:6" ht="15.75">
      <c r="B8899" s="188"/>
      <c r="C8899" s="188"/>
      <c r="D8899" s="203"/>
      <c r="E8899" s="203"/>
      <c r="F8899" s="203"/>
    </row>
    <row r="8900" spans="2:6" ht="15.75">
      <c r="B8900" s="188"/>
      <c r="C8900" s="188"/>
      <c r="D8900" s="203"/>
      <c r="E8900" s="203"/>
      <c r="F8900" s="203"/>
    </row>
    <row r="8901" spans="2:6" ht="15.75">
      <c r="B8901" s="188"/>
      <c r="C8901" s="188"/>
      <c r="D8901" s="203"/>
      <c r="E8901" s="203"/>
      <c r="F8901" s="203"/>
    </row>
    <row r="8902" spans="2:6" ht="15.75">
      <c r="B8902" s="188"/>
      <c r="C8902" s="188"/>
      <c r="D8902" s="203"/>
      <c r="E8902" s="203"/>
      <c r="F8902" s="203"/>
    </row>
    <row r="8903" spans="2:6" ht="15.75">
      <c r="B8903" s="188"/>
      <c r="C8903" s="188"/>
      <c r="D8903" s="203"/>
      <c r="E8903" s="203"/>
      <c r="F8903" s="203"/>
    </row>
    <row r="8904" spans="2:6" ht="15.75">
      <c r="B8904" s="188"/>
      <c r="C8904" s="188"/>
      <c r="D8904" s="203"/>
      <c r="E8904" s="203"/>
      <c r="F8904" s="203"/>
    </row>
    <row r="8905" spans="2:6" ht="15.75">
      <c r="B8905" s="188"/>
      <c r="C8905" s="188"/>
      <c r="D8905" s="203"/>
      <c r="E8905" s="203"/>
      <c r="F8905" s="203"/>
    </row>
    <row r="8906" spans="2:6" ht="15.75">
      <c r="B8906" s="188"/>
      <c r="C8906" s="188"/>
      <c r="D8906" s="203"/>
      <c r="E8906" s="203"/>
      <c r="F8906" s="203"/>
    </row>
    <row r="8907" spans="2:6" ht="15.75">
      <c r="B8907" s="188"/>
      <c r="C8907" s="188"/>
      <c r="D8907" s="203"/>
      <c r="E8907" s="203"/>
      <c r="F8907" s="203"/>
    </row>
    <row r="8908" spans="2:6" ht="15.75">
      <c r="B8908" s="188"/>
      <c r="C8908" s="188"/>
      <c r="D8908" s="203"/>
      <c r="E8908" s="203"/>
      <c r="F8908" s="203"/>
    </row>
    <row r="8909" spans="2:6" ht="15.75">
      <c r="B8909" s="188"/>
      <c r="C8909" s="188"/>
      <c r="D8909" s="203"/>
      <c r="E8909" s="203"/>
      <c r="F8909" s="203"/>
    </row>
    <row r="8910" spans="2:6" ht="15.75">
      <c r="B8910" s="188"/>
      <c r="C8910" s="188"/>
      <c r="D8910" s="203"/>
      <c r="E8910" s="203"/>
      <c r="F8910" s="203"/>
    </row>
    <row r="8911" spans="2:6" ht="15.75">
      <c r="B8911" s="188"/>
      <c r="C8911" s="188"/>
      <c r="D8911" s="203"/>
      <c r="E8911" s="203"/>
      <c r="F8911" s="203"/>
    </row>
    <row r="8912" spans="2:6" ht="15.75">
      <c r="B8912" s="188"/>
      <c r="C8912" s="188"/>
      <c r="D8912" s="203"/>
      <c r="E8912" s="203"/>
      <c r="F8912" s="203"/>
    </row>
    <row r="8913" spans="2:6" ht="15.75">
      <c r="B8913" s="188"/>
      <c r="C8913" s="188"/>
      <c r="D8913" s="203"/>
      <c r="E8913" s="203"/>
      <c r="F8913" s="203"/>
    </row>
    <row r="8914" spans="2:6" ht="15.75">
      <c r="B8914" s="188"/>
      <c r="C8914" s="188"/>
      <c r="D8914" s="203"/>
      <c r="E8914" s="203"/>
      <c r="F8914" s="203"/>
    </row>
    <row r="8915" spans="2:6" ht="15.75">
      <c r="B8915" s="188"/>
      <c r="C8915" s="188"/>
      <c r="D8915" s="203"/>
      <c r="E8915" s="203"/>
      <c r="F8915" s="203"/>
    </row>
    <row r="8916" spans="2:6" ht="15.75">
      <c r="B8916" s="188"/>
      <c r="C8916" s="188"/>
      <c r="D8916" s="203"/>
      <c r="E8916" s="203"/>
      <c r="F8916" s="203"/>
    </row>
    <row r="8917" spans="2:6" ht="15.75">
      <c r="B8917" s="188"/>
      <c r="C8917" s="188"/>
      <c r="D8917" s="203"/>
      <c r="E8917" s="203"/>
      <c r="F8917" s="203"/>
    </row>
    <row r="8918" spans="2:6" ht="15.75">
      <c r="B8918" s="188"/>
      <c r="C8918" s="188"/>
      <c r="D8918" s="203"/>
      <c r="E8918" s="203"/>
      <c r="F8918" s="203"/>
    </row>
    <row r="8919" spans="2:6" ht="15.75">
      <c r="B8919" s="188"/>
      <c r="C8919" s="188"/>
      <c r="D8919" s="203"/>
      <c r="E8919" s="203"/>
      <c r="F8919" s="203"/>
    </row>
    <row r="8920" spans="2:6" ht="15.75">
      <c r="B8920" s="188"/>
      <c r="C8920" s="188"/>
      <c r="D8920" s="203"/>
      <c r="E8920" s="203"/>
      <c r="F8920" s="203"/>
    </row>
    <row r="8921" spans="2:6" ht="15.75">
      <c r="B8921" s="188"/>
      <c r="C8921" s="188"/>
      <c r="D8921" s="203"/>
      <c r="E8921" s="203"/>
      <c r="F8921" s="203"/>
    </row>
    <row r="8922" spans="2:6" ht="15.75">
      <c r="B8922" s="188"/>
      <c r="C8922" s="188"/>
      <c r="D8922" s="203"/>
      <c r="E8922" s="203"/>
      <c r="F8922" s="203"/>
    </row>
    <row r="8923" spans="2:6" ht="15.75">
      <c r="B8923" s="188"/>
      <c r="C8923" s="188"/>
      <c r="D8923" s="203"/>
      <c r="E8923" s="203"/>
      <c r="F8923" s="203"/>
    </row>
    <row r="8924" spans="2:6" ht="15.75">
      <c r="B8924" s="188"/>
      <c r="C8924" s="188"/>
      <c r="D8924" s="203"/>
      <c r="E8924" s="203"/>
      <c r="F8924" s="203"/>
    </row>
    <row r="8925" spans="2:6" ht="15.75">
      <c r="B8925" s="188"/>
      <c r="C8925" s="188"/>
      <c r="D8925" s="203"/>
      <c r="E8925" s="203"/>
      <c r="F8925" s="203"/>
    </row>
    <row r="8926" spans="2:6" ht="15.75">
      <c r="B8926" s="188"/>
      <c r="C8926" s="188"/>
      <c r="D8926" s="203"/>
      <c r="E8926" s="203"/>
      <c r="F8926" s="203"/>
    </row>
    <row r="8927" spans="2:6" ht="15.75">
      <c r="B8927" s="188"/>
      <c r="C8927" s="188"/>
      <c r="D8927" s="203"/>
      <c r="E8927" s="203"/>
      <c r="F8927" s="203"/>
    </row>
    <row r="8928" spans="2:6" ht="15.75">
      <c r="B8928" s="188"/>
      <c r="C8928" s="188"/>
      <c r="D8928" s="203"/>
      <c r="E8928" s="203"/>
      <c r="F8928" s="203"/>
    </row>
    <row r="8929" spans="2:6" ht="15.75">
      <c r="B8929" s="188"/>
      <c r="C8929" s="188"/>
      <c r="D8929" s="203"/>
      <c r="E8929" s="203"/>
      <c r="F8929" s="203"/>
    </row>
    <row r="8930" spans="2:6" ht="15.75">
      <c r="B8930" s="188"/>
      <c r="C8930" s="188"/>
      <c r="D8930" s="203"/>
      <c r="E8930" s="203"/>
      <c r="F8930" s="203"/>
    </row>
    <row r="8931" spans="2:6" ht="15.75">
      <c r="B8931" s="188"/>
      <c r="C8931" s="188"/>
      <c r="D8931" s="203"/>
      <c r="E8931" s="203"/>
      <c r="F8931" s="203"/>
    </row>
    <row r="8932" spans="2:6" ht="15.75">
      <c r="B8932" s="188"/>
      <c r="C8932" s="188"/>
      <c r="D8932" s="203"/>
      <c r="E8932" s="203"/>
      <c r="F8932" s="203"/>
    </row>
    <row r="8933" spans="2:6" ht="15.75">
      <c r="B8933" s="188"/>
      <c r="C8933" s="188"/>
      <c r="D8933" s="203"/>
      <c r="E8933" s="203"/>
      <c r="F8933" s="203"/>
    </row>
    <row r="8934" spans="2:6" ht="15.75">
      <c r="B8934" s="188"/>
      <c r="C8934" s="188"/>
      <c r="D8934" s="203"/>
      <c r="E8934" s="203"/>
      <c r="F8934" s="203"/>
    </row>
    <row r="8935" spans="2:6" ht="15.75">
      <c r="B8935" s="188"/>
      <c r="C8935" s="188"/>
      <c r="D8935" s="203"/>
      <c r="E8935" s="203"/>
      <c r="F8935" s="203"/>
    </row>
    <row r="8936" spans="2:6" ht="15.75">
      <c r="B8936" s="188"/>
      <c r="C8936" s="188"/>
      <c r="D8936" s="203"/>
      <c r="E8936" s="203"/>
      <c r="F8936" s="203"/>
    </row>
    <row r="8937" spans="2:6" ht="15.75">
      <c r="B8937" s="188"/>
      <c r="C8937" s="188"/>
      <c r="D8937" s="203"/>
      <c r="E8937" s="203"/>
      <c r="F8937" s="203"/>
    </row>
    <row r="8938" spans="2:6" ht="15.75">
      <c r="B8938" s="188"/>
      <c r="C8938" s="188"/>
      <c r="D8938" s="203"/>
      <c r="E8938" s="203"/>
      <c r="F8938" s="203"/>
    </row>
    <row r="8939" spans="2:6" ht="15.75">
      <c r="B8939" s="188"/>
      <c r="C8939" s="188"/>
      <c r="D8939" s="203"/>
      <c r="E8939" s="203"/>
      <c r="F8939" s="203"/>
    </row>
    <row r="8940" spans="2:6" ht="15.75">
      <c r="B8940" s="188"/>
      <c r="C8940" s="188"/>
      <c r="D8940" s="203"/>
      <c r="E8940" s="203"/>
      <c r="F8940" s="203"/>
    </row>
    <row r="8941" spans="2:6" ht="15.75">
      <c r="B8941" s="188"/>
      <c r="C8941" s="188"/>
      <c r="D8941" s="203"/>
      <c r="E8941" s="203"/>
      <c r="F8941" s="203"/>
    </row>
    <row r="8942" spans="2:6" ht="15.75">
      <c r="B8942" s="188"/>
      <c r="C8942" s="188"/>
      <c r="D8942" s="203"/>
      <c r="E8942" s="203"/>
      <c r="F8942" s="203"/>
    </row>
    <row r="8943" spans="2:6" ht="15.75">
      <c r="B8943" s="188"/>
      <c r="C8943" s="188"/>
      <c r="D8943" s="203"/>
      <c r="E8943" s="203"/>
      <c r="F8943" s="203"/>
    </row>
    <row r="8944" spans="2:6" ht="15.75">
      <c r="B8944" s="188"/>
      <c r="C8944" s="188"/>
      <c r="D8944" s="203"/>
      <c r="E8944" s="203"/>
      <c r="F8944" s="203"/>
    </row>
    <row r="8945" spans="2:6" ht="15.75">
      <c r="B8945" s="188"/>
      <c r="C8945" s="188"/>
      <c r="D8945" s="203"/>
      <c r="E8945" s="203"/>
      <c r="F8945" s="203"/>
    </row>
    <row r="8946" spans="2:6" ht="15.75">
      <c r="B8946" s="188"/>
      <c r="C8946" s="188"/>
      <c r="D8946" s="203"/>
      <c r="E8946" s="203"/>
      <c r="F8946" s="203"/>
    </row>
    <row r="8947" spans="2:6" ht="15.75">
      <c r="B8947" s="188"/>
      <c r="C8947" s="188"/>
      <c r="D8947" s="203"/>
      <c r="E8947" s="203"/>
      <c r="F8947" s="203"/>
    </row>
    <row r="8948" spans="2:6" ht="15.75">
      <c r="B8948" s="188"/>
      <c r="C8948" s="188"/>
      <c r="D8948" s="203"/>
      <c r="E8948" s="203"/>
      <c r="F8948" s="203"/>
    </row>
    <row r="8949" spans="2:6" ht="15.75">
      <c r="B8949" s="188"/>
      <c r="C8949" s="188"/>
      <c r="D8949" s="203"/>
      <c r="E8949" s="203"/>
      <c r="F8949" s="203"/>
    </row>
    <row r="8950" spans="2:6" ht="15.75">
      <c r="B8950" s="188"/>
      <c r="C8950" s="188"/>
      <c r="D8950" s="203"/>
      <c r="E8950" s="203"/>
      <c r="F8950" s="203"/>
    </row>
    <row r="8951" spans="2:6" ht="15.75">
      <c r="B8951" s="188"/>
      <c r="C8951" s="188"/>
      <c r="D8951" s="203"/>
      <c r="E8951" s="203"/>
      <c r="F8951" s="203"/>
    </row>
    <row r="8952" spans="2:6" ht="15.75">
      <c r="B8952" s="188"/>
      <c r="C8952" s="188"/>
      <c r="D8952" s="203"/>
      <c r="E8952" s="203"/>
      <c r="F8952" s="203"/>
    </row>
    <row r="8953" spans="2:6" ht="15.75">
      <c r="B8953" s="188"/>
      <c r="C8953" s="188"/>
      <c r="D8953" s="203"/>
      <c r="E8953" s="203"/>
      <c r="F8953" s="203"/>
    </row>
    <row r="8954" spans="2:6" ht="15.75">
      <c r="B8954" s="188"/>
      <c r="C8954" s="188"/>
      <c r="D8954" s="203"/>
      <c r="E8954" s="203"/>
      <c r="F8954" s="203"/>
    </row>
    <row r="8955" spans="2:6" ht="15.75">
      <c r="B8955" s="188"/>
      <c r="C8955" s="188"/>
      <c r="D8955" s="203"/>
      <c r="E8955" s="203"/>
      <c r="F8955" s="203"/>
    </row>
    <row r="8956" spans="2:6" ht="15.75">
      <c r="B8956" s="188"/>
      <c r="C8956" s="188"/>
      <c r="D8956" s="203"/>
      <c r="E8956" s="203"/>
      <c r="F8956" s="203"/>
    </row>
    <row r="8957" spans="2:6" ht="15.75">
      <c r="B8957" s="188"/>
      <c r="C8957" s="188"/>
      <c r="D8957" s="203"/>
      <c r="E8957" s="203"/>
      <c r="F8957" s="203"/>
    </row>
    <row r="8958" spans="2:6" ht="15.75">
      <c r="B8958" s="188"/>
      <c r="C8958" s="188"/>
      <c r="D8958" s="203"/>
      <c r="E8958" s="203"/>
      <c r="F8958" s="203"/>
    </row>
    <row r="8959" spans="2:6" ht="15.75">
      <c r="B8959" s="188"/>
      <c r="C8959" s="188"/>
      <c r="D8959" s="203"/>
      <c r="E8959" s="203"/>
      <c r="F8959" s="203"/>
    </row>
    <row r="8960" spans="2:6" ht="15.75">
      <c r="B8960" s="188"/>
      <c r="C8960" s="188"/>
      <c r="D8960" s="203"/>
      <c r="E8960" s="203"/>
      <c r="F8960" s="203"/>
    </row>
    <row r="8961" spans="2:6" ht="15.75">
      <c r="B8961" s="188"/>
      <c r="C8961" s="188"/>
      <c r="D8961" s="203"/>
      <c r="E8961" s="203"/>
      <c r="F8961" s="203"/>
    </row>
    <row r="8962" spans="2:6" ht="15.75">
      <c r="B8962" s="188"/>
      <c r="C8962" s="188"/>
      <c r="D8962" s="203"/>
      <c r="E8962" s="203"/>
      <c r="F8962" s="203"/>
    </row>
    <row r="8963" spans="2:6" ht="15.75">
      <c r="B8963" s="188"/>
      <c r="C8963" s="188"/>
      <c r="D8963" s="203"/>
      <c r="E8963" s="203"/>
      <c r="F8963" s="203"/>
    </row>
    <row r="8964" spans="2:6" ht="15.75">
      <c r="B8964" s="188"/>
      <c r="C8964" s="188"/>
      <c r="D8964" s="203"/>
      <c r="E8964" s="203"/>
      <c r="F8964" s="203"/>
    </row>
    <row r="8965" spans="2:6" ht="15.75">
      <c r="B8965" s="188"/>
      <c r="C8965" s="188"/>
      <c r="D8965" s="203"/>
      <c r="E8965" s="203"/>
      <c r="F8965" s="203"/>
    </row>
    <row r="8966" spans="2:6" ht="15.75">
      <c r="B8966" s="188"/>
      <c r="C8966" s="188"/>
      <c r="D8966" s="203"/>
      <c r="E8966" s="203"/>
      <c r="F8966" s="203"/>
    </row>
    <row r="8967" spans="2:6" ht="15.75">
      <c r="B8967" s="188"/>
      <c r="C8967" s="188"/>
      <c r="D8967" s="203"/>
      <c r="E8967" s="203"/>
      <c r="F8967" s="203"/>
    </row>
    <row r="8968" spans="2:6" ht="15.75">
      <c r="B8968" s="188"/>
      <c r="C8968" s="188"/>
      <c r="D8968" s="203"/>
      <c r="E8968" s="203"/>
      <c r="F8968" s="203"/>
    </row>
    <row r="8969" spans="2:6" ht="15.75">
      <c r="B8969" s="188"/>
      <c r="C8969" s="188"/>
      <c r="D8969" s="203"/>
      <c r="E8969" s="203"/>
      <c r="F8969" s="203"/>
    </row>
    <row r="8970" spans="2:6" ht="15.75">
      <c r="B8970" s="188"/>
      <c r="C8970" s="188"/>
      <c r="D8970" s="203"/>
      <c r="E8970" s="203"/>
      <c r="F8970" s="203"/>
    </row>
    <row r="8971" spans="2:6" ht="15.75">
      <c r="B8971" s="188"/>
      <c r="C8971" s="188"/>
      <c r="D8971" s="203"/>
      <c r="E8971" s="203"/>
      <c r="F8971" s="203"/>
    </row>
    <row r="8972" spans="2:6" ht="15.75">
      <c r="B8972" s="188"/>
      <c r="C8972" s="188"/>
      <c r="D8972" s="203"/>
      <c r="E8972" s="203"/>
      <c r="F8972" s="203"/>
    </row>
    <row r="8973" spans="2:6" ht="15.75">
      <c r="B8973" s="188"/>
      <c r="C8973" s="188"/>
      <c r="D8973" s="203"/>
      <c r="E8973" s="203"/>
      <c r="F8973" s="203"/>
    </row>
    <row r="8974" spans="2:6" ht="15.75">
      <c r="B8974" s="188"/>
      <c r="C8974" s="188"/>
      <c r="D8974" s="203"/>
      <c r="E8974" s="203"/>
      <c r="F8974" s="203"/>
    </row>
    <row r="8975" spans="2:6" ht="15.75">
      <c r="B8975" s="188"/>
      <c r="C8975" s="188"/>
      <c r="D8975" s="203"/>
      <c r="E8975" s="203"/>
      <c r="F8975" s="203"/>
    </row>
    <row r="8976" spans="2:6" ht="15.75">
      <c r="B8976" s="188"/>
      <c r="C8976" s="188"/>
      <c r="D8976" s="203"/>
      <c r="E8976" s="203"/>
      <c r="F8976" s="203"/>
    </row>
    <row r="8977" spans="2:6" ht="15.75">
      <c r="B8977" s="188"/>
      <c r="C8977" s="188"/>
      <c r="D8977" s="203"/>
      <c r="E8977" s="203"/>
      <c r="F8977" s="203"/>
    </row>
    <row r="8978" spans="2:6" ht="15.75">
      <c r="B8978" s="188"/>
      <c r="C8978" s="188"/>
      <c r="D8978" s="203"/>
      <c r="E8978" s="203"/>
      <c r="F8978" s="203"/>
    </row>
    <row r="8979" spans="2:6" ht="15.75">
      <c r="B8979" s="188"/>
      <c r="C8979" s="188"/>
      <c r="D8979" s="203"/>
      <c r="E8979" s="203"/>
      <c r="F8979" s="203"/>
    </row>
    <row r="8980" spans="2:6" ht="15.75">
      <c r="B8980" s="188"/>
      <c r="C8980" s="188"/>
      <c r="D8980" s="203"/>
      <c r="E8980" s="203"/>
      <c r="F8980" s="203"/>
    </row>
    <row r="8981" spans="2:6" ht="15.75">
      <c r="B8981" s="188"/>
      <c r="C8981" s="188"/>
      <c r="D8981" s="203"/>
      <c r="E8981" s="203"/>
      <c r="F8981" s="203"/>
    </row>
    <row r="8982" spans="2:6" ht="15.75">
      <c r="B8982" s="188"/>
      <c r="C8982" s="188"/>
      <c r="D8982" s="203"/>
      <c r="E8982" s="203"/>
      <c r="F8982" s="203"/>
    </row>
    <row r="8983" spans="2:6" ht="15.75">
      <c r="B8983" s="188"/>
      <c r="C8983" s="188"/>
      <c r="D8983" s="203"/>
      <c r="E8983" s="203"/>
      <c r="F8983" s="203"/>
    </row>
    <row r="8984" spans="2:6" ht="15.75">
      <c r="B8984" s="188"/>
      <c r="C8984" s="188"/>
      <c r="D8984" s="203"/>
      <c r="E8984" s="203"/>
      <c r="F8984" s="203"/>
    </row>
    <row r="8985" spans="2:6" ht="15.75">
      <c r="B8985" s="188"/>
      <c r="C8985" s="188"/>
      <c r="D8985" s="203"/>
      <c r="E8985" s="203"/>
      <c r="F8985" s="203"/>
    </row>
    <row r="8986" spans="2:6" ht="15.75">
      <c r="B8986" s="188"/>
      <c r="C8986" s="188"/>
      <c r="D8986" s="203"/>
      <c r="E8986" s="203"/>
      <c r="F8986" s="203"/>
    </row>
    <row r="8987" spans="2:6" ht="15.75">
      <c r="B8987" s="188"/>
      <c r="C8987" s="188"/>
      <c r="D8987" s="203"/>
      <c r="E8987" s="203"/>
      <c r="F8987" s="203"/>
    </row>
    <row r="8988" spans="2:6" ht="15.75">
      <c r="B8988" s="188"/>
      <c r="C8988" s="188"/>
      <c r="D8988" s="203"/>
      <c r="E8988" s="203"/>
      <c r="F8988" s="203"/>
    </row>
    <row r="8989" spans="2:6" ht="15.75">
      <c r="B8989" s="188"/>
      <c r="C8989" s="188"/>
      <c r="D8989" s="203"/>
      <c r="E8989" s="203"/>
      <c r="F8989" s="203"/>
    </row>
    <row r="8990" spans="2:6" ht="15.75">
      <c r="B8990" s="188"/>
      <c r="C8990" s="188"/>
      <c r="D8990" s="203"/>
      <c r="E8990" s="203"/>
      <c r="F8990" s="203"/>
    </row>
    <row r="8991" spans="2:6" ht="15.75">
      <c r="B8991" s="188"/>
      <c r="C8991" s="188"/>
      <c r="D8991" s="203"/>
      <c r="E8991" s="203"/>
      <c r="F8991" s="203"/>
    </row>
    <row r="8992" spans="2:6" ht="15.75">
      <c r="B8992" s="188"/>
      <c r="C8992" s="188"/>
      <c r="D8992" s="203"/>
      <c r="E8992" s="203"/>
      <c r="F8992" s="203"/>
    </row>
    <row r="8993" spans="2:6" ht="15.75">
      <c r="B8993" s="188"/>
      <c r="C8993" s="188"/>
      <c r="D8993" s="203"/>
      <c r="E8993" s="203"/>
      <c r="F8993" s="203"/>
    </row>
    <row r="8994" spans="2:6" ht="15.75">
      <c r="B8994" s="188"/>
      <c r="C8994" s="188"/>
      <c r="D8994" s="203"/>
      <c r="E8994" s="203"/>
      <c r="F8994" s="203"/>
    </row>
    <row r="8995" spans="2:6" ht="15.75">
      <c r="B8995" s="188"/>
      <c r="C8995" s="188"/>
      <c r="D8995" s="203"/>
      <c r="E8995" s="203"/>
      <c r="F8995" s="203"/>
    </row>
    <row r="8996" spans="2:6" ht="15.75">
      <c r="B8996" s="188"/>
      <c r="C8996" s="188"/>
      <c r="D8996" s="203"/>
      <c r="E8996" s="203"/>
      <c r="F8996" s="203"/>
    </row>
    <row r="8997" spans="2:6" ht="15.75">
      <c r="B8997" s="188"/>
      <c r="C8997" s="188"/>
      <c r="D8997" s="203"/>
      <c r="E8997" s="203"/>
      <c r="F8997" s="203"/>
    </row>
    <row r="8998" spans="2:6" ht="15.75">
      <c r="B8998" s="188"/>
      <c r="C8998" s="188"/>
      <c r="D8998" s="203"/>
      <c r="E8998" s="203"/>
      <c r="F8998" s="203"/>
    </row>
    <row r="8999" spans="2:6" ht="15.75">
      <c r="B8999" s="188"/>
      <c r="C8999" s="188"/>
      <c r="D8999" s="203"/>
      <c r="E8999" s="203"/>
      <c r="F8999" s="203"/>
    </row>
    <row r="9000" spans="2:6" ht="15.75">
      <c r="B9000" s="188"/>
      <c r="C9000" s="188"/>
      <c r="D9000" s="203"/>
      <c r="E9000" s="203"/>
      <c r="F9000" s="203"/>
    </row>
    <row r="9001" spans="2:6" ht="15.75">
      <c r="B9001" s="188"/>
      <c r="C9001" s="188"/>
      <c r="D9001" s="203"/>
      <c r="E9001" s="203"/>
      <c r="F9001" s="203"/>
    </row>
    <row r="9002" spans="2:6" ht="15.75">
      <c r="B9002" s="188"/>
      <c r="C9002" s="188"/>
      <c r="D9002" s="203"/>
      <c r="E9002" s="203"/>
      <c r="F9002" s="203"/>
    </row>
    <row r="9003" spans="2:6" ht="15.75">
      <c r="B9003" s="188"/>
      <c r="C9003" s="188"/>
      <c r="D9003" s="203"/>
      <c r="E9003" s="203"/>
      <c r="F9003" s="203"/>
    </row>
    <row r="9004" spans="2:6" ht="15.75">
      <c r="B9004" s="188"/>
      <c r="C9004" s="188"/>
      <c r="D9004" s="203"/>
      <c r="E9004" s="203"/>
      <c r="F9004" s="203"/>
    </row>
    <row r="9005" spans="2:6" ht="15.75">
      <c r="B9005" s="188"/>
      <c r="C9005" s="188"/>
      <c r="D9005" s="203"/>
      <c r="E9005" s="203"/>
      <c r="F9005" s="203"/>
    </row>
    <row r="9006" spans="2:6" ht="15.75">
      <c r="B9006" s="188"/>
      <c r="C9006" s="188"/>
      <c r="D9006" s="203"/>
      <c r="E9006" s="203"/>
      <c r="F9006" s="203"/>
    </row>
    <row r="9007" spans="2:6" ht="15.75">
      <c r="B9007" s="188"/>
      <c r="C9007" s="188"/>
      <c r="D9007" s="203"/>
      <c r="E9007" s="203"/>
      <c r="F9007" s="203"/>
    </row>
    <row r="9008" spans="2:6" ht="15.75">
      <c r="B9008" s="188"/>
      <c r="C9008" s="188"/>
      <c r="D9008" s="203"/>
      <c r="E9008" s="203"/>
      <c r="F9008" s="203"/>
    </row>
    <row r="9009" spans="2:6" ht="15.75">
      <c r="B9009" s="188"/>
      <c r="C9009" s="188"/>
      <c r="D9009" s="203"/>
      <c r="E9009" s="203"/>
      <c r="F9009" s="203"/>
    </row>
    <row r="9010" spans="2:6" ht="15.75">
      <c r="B9010" s="188"/>
      <c r="C9010" s="188"/>
      <c r="D9010" s="203"/>
      <c r="E9010" s="203"/>
      <c r="F9010" s="203"/>
    </row>
    <row r="9011" spans="2:6" ht="15.75">
      <c r="B9011" s="188"/>
      <c r="C9011" s="188"/>
      <c r="D9011" s="203"/>
      <c r="E9011" s="203"/>
      <c r="F9011" s="203"/>
    </row>
    <row r="9012" spans="2:6" ht="15.75">
      <c r="B9012" s="188"/>
      <c r="C9012" s="188"/>
      <c r="D9012" s="203"/>
      <c r="E9012" s="203"/>
      <c r="F9012" s="203"/>
    </row>
    <row r="9013" spans="2:6" ht="15.75">
      <c r="B9013" s="188"/>
      <c r="C9013" s="188"/>
      <c r="D9013" s="203"/>
      <c r="E9013" s="203"/>
      <c r="F9013" s="203"/>
    </row>
    <row r="9014" spans="2:6" ht="15.75">
      <c r="B9014" s="188"/>
      <c r="C9014" s="188"/>
      <c r="D9014" s="203"/>
      <c r="E9014" s="203"/>
      <c r="F9014" s="203"/>
    </row>
    <row r="9015" spans="2:6" ht="15.75">
      <c r="B9015" s="188"/>
      <c r="C9015" s="188"/>
      <c r="D9015" s="203"/>
      <c r="E9015" s="203"/>
      <c r="F9015" s="203"/>
    </row>
    <row r="9016" spans="2:6" ht="15.75">
      <c r="B9016" s="188"/>
      <c r="C9016" s="188"/>
      <c r="D9016" s="203"/>
      <c r="E9016" s="203"/>
      <c r="F9016" s="203"/>
    </row>
    <row r="9017" spans="2:6" ht="15.75">
      <c r="B9017" s="188"/>
      <c r="C9017" s="188"/>
      <c r="D9017" s="203"/>
      <c r="E9017" s="203"/>
      <c r="F9017" s="203"/>
    </row>
    <row r="9018" spans="2:6" ht="15.75">
      <c r="B9018" s="188"/>
      <c r="C9018" s="188"/>
      <c r="D9018" s="203"/>
      <c r="E9018" s="203"/>
      <c r="F9018" s="203"/>
    </row>
    <row r="9019" spans="2:6" ht="15.75">
      <c r="B9019" s="188"/>
      <c r="C9019" s="188"/>
      <c r="D9019" s="203"/>
      <c r="E9019" s="203"/>
      <c r="F9019" s="203"/>
    </row>
    <row r="9020" spans="2:6" ht="15.75">
      <c r="B9020" s="188"/>
      <c r="C9020" s="188"/>
      <c r="D9020" s="203"/>
      <c r="E9020" s="203"/>
      <c r="F9020" s="203"/>
    </row>
    <row r="9021" spans="2:6" ht="15.75">
      <c r="B9021" s="188"/>
      <c r="C9021" s="188"/>
      <c r="D9021" s="203"/>
      <c r="E9021" s="203"/>
      <c r="F9021" s="203"/>
    </row>
    <row r="9022" spans="2:6" ht="15.75">
      <c r="B9022" s="188"/>
      <c r="C9022" s="188"/>
      <c r="D9022" s="203"/>
      <c r="E9022" s="203"/>
      <c r="F9022" s="203"/>
    </row>
    <row r="9023" spans="2:6" ht="15.75">
      <c r="B9023" s="188"/>
      <c r="C9023" s="188"/>
      <c r="D9023" s="203"/>
      <c r="E9023" s="203"/>
      <c r="F9023" s="203"/>
    </row>
    <row r="9024" spans="2:6" ht="15.75">
      <c r="B9024" s="188"/>
      <c r="C9024" s="188"/>
      <c r="D9024" s="203"/>
      <c r="E9024" s="203"/>
      <c r="F9024" s="203"/>
    </row>
    <row r="9025" spans="2:6" ht="15.75">
      <c r="B9025" s="188"/>
      <c r="C9025" s="188"/>
      <c r="D9025" s="203"/>
      <c r="E9025" s="203"/>
      <c r="F9025" s="203"/>
    </row>
    <row r="9026" spans="2:6" ht="15.75">
      <c r="B9026" s="188"/>
      <c r="C9026" s="188"/>
      <c r="D9026" s="203"/>
      <c r="E9026" s="203"/>
      <c r="F9026" s="203"/>
    </row>
    <row r="9027" spans="2:6" ht="15.75">
      <c r="B9027" s="188"/>
      <c r="C9027" s="188"/>
      <c r="D9027" s="203"/>
      <c r="E9027" s="203"/>
      <c r="F9027" s="203"/>
    </row>
    <row r="9028" spans="2:6" ht="15.75">
      <c r="B9028" s="188"/>
      <c r="C9028" s="188"/>
      <c r="D9028" s="203"/>
      <c r="E9028" s="203"/>
      <c r="F9028" s="203"/>
    </row>
    <row r="9029" spans="2:6" ht="15.75">
      <c r="B9029" s="188"/>
      <c r="C9029" s="188"/>
      <c r="D9029" s="203"/>
      <c r="E9029" s="203"/>
      <c r="F9029" s="203"/>
    </row>
    <row r="9030" spans="2:6" ht="15.75">
      <c r="B9030" s="188"/>
      <c r="C9030" s="188"/>
      <c r="D9030" s="203"/>
      <c r="E9030" s="203"/>
      <c r="F9030" s="203"/>
    </row>
    <row r="9031" spans="2:6" ht="15.75">
      <c r="B9031" s="188"/>
      <c r="C9031" s="188"/>
      <c r="D9031" s="203"/>
      <c r="E9031" s="203"/>
      <c r="F9031" s="203"/>
    </row>
    <row r="9032" spans="2:6" ht="15.75">
      <c r="B9032" s="188"/>
      <c r="C9032" s="188"/>
      <c r="D9032" s="203"/>
      <c r="E9032" s="203"/>
      <c r="F9032" s="203"/>
    </row>
    <row r="9033" spans="2:6" ht="15.75">
      <c r="B9033" s="188"/>
      <c r="C9033" s="188"/>
      <c r="D9033" s="203"/>
      <c r="E9033" s="203"/>
      <c r="F9033" s="203"/>
    </row>
    <row r="9034" spans="2:6" ht="15.75">
      <c r="B9034" s="188"/>
      <c r="C9034" s="188"/>
      <c r="D9034" s="203"/>
      <c r="E9034" s="203"/>
      <c r="F9034" s="203"/>
    </row>
    <row r="9035" spans="2:6" ht="15.75">
      <c r="B9035" s="188"/>
      <c r="C9035" s="188"/>
      <c r="D9035" s="203"/>
      <c r="E9035" s="203"/>
      <c r="F9035" s="203"/>
    </row>
    <row r="9036" spans="2:6" ht="15.75">
      <c r="B9036" s="188"/>
      <c r="C9036" s="188"/>
      <c r="D9036" s="203"/>
      <c r="E9036" s="203"/>
      <c r="F9036" s="203"/>
    </row>
    <row r="9037" spans="2:6" ht="15.75">
      <c r="B9037" s="188"/>
      <c r="C9037" s="188"/>
      <c r="D9037" s="203"/>
      <c r="E9037" s="203"/>
      <c r="F9037" s="203"/>
    </row>
    <row r="9038" spans="2:6" ht="15.75">
      <c r="B9038" s="188"/>
      <c r="C9038" s="188"/>
      <c r="D9038" s="203"/>
      <c r="E9038" s="203"/>
      <c r="F9038" s="203"/>
    </row>
    <row r="9039" spans="2:6" ht="15.75">
      <c r="B9039" s="188"/>
      <c r="C9039" s="188"/>
      <c r="D9039" s="203"/>
      <c r="E9039" s="203"/>
      <c r="F9039" s="203"/>
    </row>
    <row r="9040" spans="2:6" ht="15.75">
      <c r="B9040" s="188"/>
      <c r="C9040" s="188"/>
      <c r="D9040" s="203"/>
      <c r="E9040" s="203"/>
      <c r="F9040" s="203"/>
    </row>
    <row r="9041" spans="2:6" ht="15.75">
      <c r="B9041" s="188"/>
      <c r="C9041" s="188"/>
      <c r="D9041" s="203"/>
      <c r="E9041" s="203"/>
      <c r="F9041" s="203"/>
    </row>
    <row r="9042" spans="2:6" ht="15.75">
      <c r="B9042" s="188"/>
      <c r="C9042" s="188"/>
      <c r="D9042" s="203"/>
      <c r="E9042" s="203"/>
      <c r="F9042" s="203"/>
    </row>
    <row r="9043" spans="2:6" ht="15.75">
      <c r="B9043" s="188"/>
      <c r="C9043" s="188"/>
      <c r="D9043" s="203"/>
      <c r="E9043" s="203"/>
      <c r="F9043" s="203"/>
    </row>
    <row r="9044" spans="2:6" ht="15.75">
      <c r="B9044" s="188"/>
      <c r="C9044" s="188"/>
      <c r="D9044" s="203"/>
      <c r="E9044" s="203"/>
      <c r="F9044" s="203"/>
    </row>
    <row r="9045" spans="2:6" ht="15.75">
      <c r="B9045" s="188"/>
      <c r="C9045" s="188"/>
      <c r="D9045" s="203"/>
      <c r="E9045" s="203"/>
      <c r="F9045" s="203"/>
    </row>
    <row r="9046" spans="2:6" ht="15.75">
      <c r="B9046" s="188"/>
      <c r="C9046" s="188"/>
      <c r="D9046" s="203"/>
      <c r="E9046" s="203"/>
      <c r="F9046" s="203"/>
    </row>
    <row r="9047" spans="2:6" ht="15.75">
      <c r="B9047" s="188"/>
      <c r="C9047" s="188"/>
      <c r="D9047" s="203"/>
      <c r="E9047" s="203"/>
      <c r="F9047" s="203"/>
    </row>
    <row r="9048" spans="2:6" ht="15.75">
      <c r="B9048" s="188"/>
      <c r="C9048" s="188"/>
      <c r="D9048" s="203"/>
      <c r="E9048" s="203"/>
      <c r="F9048" s="203"/>
    </row>
    <row r="9049" spans="2:6" ht="15.75">
      <c r="B9049" s="188"/>
      <c r="C9049" s="188"/>
      <c r="D9049" s="203"/>
      <c r="E9049" s="203"/>
      <c r="F9049" s="203"/>
    </row>
    <row r="9050" spans="2:6" ht="15.75">
      <c r="B9050" s="188"/>
      <c r="C9050" s="188"/>
      <c r="D9050" s="203"/>
      <c r="E9050" s="203"/>
      <c r="F9050" s="203"/>
    </row>
    <row r="9051" spans="2:6" ht="15.75">
      <c r="B9051" s="188"/>
      <c r="C9051" s="188"/>
      <c r="D9051" s="203"/>
      <c r="E9051" s="203"/>
      <c r="F9051" s="203"/>
    </row>
    <row r="9052" spans="2:6" ht="15.75">
      <c r="B9052" s="188"/>
      <c r="C9052" s="188"/>
      <c r="D9052" s="203"/>
      <c r="E9052" s="203"/>
      <c r="F9052" s="203"/>
    </row>
    <row r="9053" spans="2:6" ht="15.75">
      <c r="B9053" s="188"/>
      <c r="C9053" s="188"/>
      <c r="D9053" s="203"/>
      <c r="E9053" s="203"/>
      <c r="F9053" s="203"/>
    </row>
    <row r="9054" spans="2:6" ht="15.75">
      <c r="B9054" s="188"/>
      <c r="C9054" s="188"/>
      <c r="D9054" s="203"/>
      <c r="E9054" s="203"/>
      <c r="F9054" s="203"/>
    </row>
    <row r="9055" spans="2:6" ht="15.75">
      <c r="B9055" s="188"/>
      <c r="C9055" s="188"/>
      <c r="D9055" s="203"/>
      <c r="E9055" s="203"/>
      <c r="F9055" s="203"/>
    </row>
    <row r="9056" spans="2:6" ht="15.75">
      <c r="B9056" s="188"/>
      <c r="C9056" s="188"/>
      <c r="D9056" s="203"/>
      <c r="E9056" s="203"/>
      <c r="F9056" s="203"/>
    </row>
    <row r="9057" spans="2:6" ht="15.75">
      <c r="B9057" s="188"/>
      <c r="C9057" s="188"/>
      <c r="D9057" s="203"/>
      <c r="E9057" s="203"/>
      <c r="F9057" s="203"/>
    </row>
    <row r="9058" spans="2:6" ht="15.75">
      <c r="B9058" s="188"/>
      <c r="C9058" s="188"/>
      <c r="D9058" s="203"/>
      <c r="E9058" s="203"/>
      <c r="F9058" s="203"/>
    </row>
    <row r="9059" spans="2:6" ht="15.75">
      <c r="B9059" s="188"/>
      <c r="C9059" s="188"/>
      <c r="D9059" s="203"/>
      <c r="E9059" s="203"/>
      <c r="F9059" s="203"/>
    </row>
    <row r="9060" spans="2:6" ht="15.75">
      <c r="B9060" s="188"/>
      <c r="C9060" s="188"/>
      <c r="D9060" s="203"/>
      <c r="E9060" s="203"/>
      <c r="F9060" s="203"/>
    </row>
    <row r="9061" spans="2:6" ht="15.75">
      <c r="B9061" s="188"/>
      <c r="C9061" s="188"/>
      <c r="D9061" s="203"/>
      <c r="E9061" s="203"/>
      <c r="F9061" s="203"/>
    </row>
    <row r="9062" spans="2:6" ht="15.75">
      <c r="B9062" s="188"/>
      <c r="C9062" s="188"/>
      <c r="D9062" s="203"/>
      <c r="E9062" s="203"/>
      <c r="F9062" s="203"/>
    </row>
    <row r="9063" spans="2:6" ht="15.75">
      <c r="B9063" s="188"/>
      <c r="C9063" s="188"/>
      <c r="D9063" s="203"/>
      <c r="E9063" s="203"/>
      <c r="F9063" s="203"/>
    </row>
    <row r="9064" spans="2:6" ht="15.75">
      <c r="B9064" s="188"/>
      <c r="C9064" s="188"/>
      <c r="D9064" s="203"/>
      <c r="E9064" s="203"/>
      <c r="F9064" s="203"/>
    </row>
    <row r="9065" spans="2:6" ht="15.75">
      <c r="B9065" s="188"/>
      <c r="C9065" s="188"/>
      <c r="D9065" s="203"/>
      <c r="E9065" s="203"/>
      <c r="F9065" s="203"/>
    </row>
    <row r="9066" spans="2:6" ht="15.75">
      <c r="B9066" s="188"/>
      <c r="C9066" s="188"/>
      <c r="D9066" s="203"/>
      <c r="E9066" s="203"/>
      <c r="F9066" s="203"/>
    </row>
    <row r="9067" spans="2:6" ht="15.75">
      <c r="B9067" s="188"/>
      <c r="C9067" s="188"/>
      <c r="D9067" s="203"/>
      <c r="E9067" s="203"/>
      <c r="F9067" s="203"/>
    </row>
    <row r="9068" spans="2:6" ht="15.75">
      <c r="B9068" s="188"/>
      <c r="C9068" s="188"/>
      <c r="D9068" s="203"/>
      <c r="E9068" s="203"/>
      <c r="F9068" s="203"/>
    </row>
    <row r="9069" spans="2:6" ht="15.75">
      <c r="B9069" s="188"/>
      <c r="C9069" s="188"/>
      <c r="D9069" s="203"/>
      <c r="E9069" s="203"/>
      <c r="F9069" s="203"/>
    </row>
    <row r="9070" spans="2:6" ht="15.75">
      <c r="B9070" s="188"/>
      <c r="C9070" s="188"/>
      <c r="D9070" s="203"/>
      <c r="E9070" s="203"/>
      <c r="F9070" s="203"/>
    </row>
    <row r="9071" spans="2:6" ht="15.75">
      <c r="B9071" s="188"/>
      <c r="C9071" s="188"/>
      <c r="D9071" s="203"/>
      <c r="E9071" s="203"/>
      <c r="F9071" s="203"/>
    </row>
    <row r="9072" spans="2:6" ht="15.75">
      <c r="B9072" s="188"/>
      <c r="C9072" s="188"/>
      <c r="D9072" s="203"/>
      <c r="E9072" s="203"/>
      <c r="F9072" s="203"/>
    </row>
    <row r="9073" spans="2:6" ht="15.75">
      <c r="B9073" s="188"/>
      <c r="C9073" s="188"/>
      <c r="D9073" s="203"/>
      <c r="E9073" s="203"/>
      <c r="F9073" s="203"/>
    </row>
    <row r="9074" spans="2:6" ht="15.75">
      <c r="B9074" s="188"/>
      <c r="C9074" s="188"/>
      <c r="D9074" s="203"/>
      <c r="E9074" s="203"/>
      <c r="F9074" s="203"/>
    </row>
    <row r="9075" spans="2:6" ht="15.75">
      <c r="B9075" s="188"/>
      <c r="C9075" s="188"/>
      <c r="D9075" s="203"/>
      <c r="E9075" s="203"/>
      <c r="F9075" s="203"/>
    </row>
    <row r="9076" spans="2:6" ht="15.75">
      <c r="B9076" s="188"/>
      <c r="C9076" s="188"/>
      <c r="D9076" s="203"/>
      <c r="E9076" s="203"/>
      <c r="F9076" s="203"/>
    </row>
    <row r="9077" spans="2:6" ht="15.75">
      <c r="B9077" s="188"/>
      <c r="C9077" s="188"/>
      <c r="D9077" s="203"/>
      <c r="E9077" s="203"/>
      <c r="F9077" s="203"/>
    </row>
    <row r="9078" spans="2:6" ht="15.75">
      <c r="B9078" s="188"/>
      <c r="C9078" s="188"/>
      <c r="D9078" s="203"/>
      <c r="E9078" s="203"/>
      <c r="F9078" s="203"/>
    </row>
    <row r="9079" spans="2:6" ht="15.75">
      <c r="B9079" s="188"/>
      <c r="C9079" s="188"/>
      <c r="D9079" s="203"/>
      <c r="E9079" s="203"/>
      <c r="F9079" s="203"/>
    </row>
    <row r="9080" spans="2:6" ht="15.75">
      <c r="B9080" s="188"/>
      <c r="C9080" s="188"/>
      <c r="D9080" s="203"/>
      <c r="E9080" s="203"/>
      <c r="F9080" s="203"/>
    </row>
    <row r="9081" spans="2:6" ht="15.75">
      <c r="B9081" s="188"/>
      <c r="C9081" s="188"/>
      <c r="D9081" s="203"/>
      <c r="E9081" s="203"/>
      <c r="F9081" s="203"/>
    </row>
    <row r="9082" spans="2:6" ht="15.75">
      <c r="B9082" s="188"/>
      <c r="C9082" s="188"/>
      <c r="D9082" s="203"/>
      <c r="E9082" s="203"/>
      <c r="F9082" s="203"/>
    </row>
    <row r="9083" spans="2:6" ht="15.75">
      <c r="B9083" s="188"/>
      <c r="C9083" s="188"/>
      <c r="D9083" s="203"/>
      <c r="E9083" s="203"/>
      <c r="F9083" s="203"/>
    </row>
    <row r="9084" spans="2:6" ht="15.75">
      <c r="B9084" s="188"/>
      <c r="C9084" s="188"/>
      <c r="D9084" s="203"/>
      <c r="E9084" s="203"/>
      <c r="F9084" s="203"/>
    </row>
    <row r="9085" spans="2:6" ht="15.75">
      <c r="B9085" s="188"/>
      <c r="C9085" s="188"/>
      <c r="D9085" s="203"/>
      <c r="E9085" s="203"/>
      <c r="F9085" s="203"/>
    </row>
    <row r="9086" spans="2:6" ht="15.75">
      <c r="B9086" s="188"/>
      <c r="C9086" s="188"/>
      <c r="D9086" s="203"/>
      <c r="E9086" s="203"/>
      <c r="F9086" s="203"/>
    </row>
    <row r="9087" spans="2:6" ht="15.75">
      <c r="B9087" s="188"/>
      <c r="C9087" s="188"/>
      <c r="D9087" s="203"/>
      <c r="E9087" s="203"/>
      <c r="F9087" s="203"/>
    </row>
    <row r="9088" spans="2:6" ht="15.75">
      <c r="B9088" s="188"/>
      <c r="C9088" s="188"/>
      <c r="D9088" s="203"/>
      <c r="E9088" s="203"/>
      <c r="F9088" s="203"/>
    </row>
    <row r="9089" spans="2:6" ht="15.75">
      <c r="B9089" s="188"/>
      <c r="C9089" s="188"/>
      <c r="D9089" s="203"/>
      <c r="E9089" s="203"/>
      <c r="F9089" s="203"/>
    </row>
    <row r="9090" spans="2:6" ht="15.75">
      <c r="B9090" s="188"/>
      <c r="C9090" s="188"/>
      <c r="D9090" s="203"/>
      <c r="E9090" s="203"/>
      <c r="F9090" s="203"/>
    </row>
    <row r="9091" spans="2:6" ht="15.75">
      <c r="B9091" s="188"/>
      <c r="C9091" s="188"/>
      <c r="D9091" s="203"/>
      <c r="E9091" s="203"/>
      <c r="F9091" s="203"/>
    </row>
    <row r="9092" spans="2:6" ht="15.75">
      <c r="B9092" s="188"/>
      <c r="C9092" s="188"/>
      <c r="D9092" s="203"/>
      <c r="E9092" s="203"/>
      <c r="F9092" s="203"/>
    </row>
    <row r="9093" spans="2:6" ht="15.75">
      <c r="B9093" s="188"/>
      <c r="C9093" s="188"/>
      <c r="D9093" s="203"/>
      <c r="E9093" s="203"/>
      <c r="F9093" s="203"/>
    </row>
    <row r="9094" spans="2:6" ht="15.75">
      <c r="B9094" s="188"/>
      <c r="C9094" s="188"/>
      <c r="D9094" s="203"/>
      <c r="E9094" s="203"/>
      <c r="F9094" s="203"/>
    </row>
    <row r="9095" spans="2:6" ht="15.75">
      <c r="B9095" s="188"/>
      <c r="C9095" s="188"/>
      <c r="D9095" s="203"/>
      <c r="E9095" s="203"/>
      <c r="F9095" s="203"/>
    </row>
    <row r="9096" spans="2:6" ht="15.75">
      <c r="B9096" s="188"/>
      <c r="C9096" s="188"/>
      <c r="D9096" s="203"/>
      <c r="E9096" s="203"/>
      <c r="F9096" s="203"/>
    </row>
    <row r="9097" spans="2:6" ht="15.75">
      <c r="B9097" s="188"/>
      <c r="C9097" s="188"/>
      <c r="D9097" s="203"/>
      <c r="E9097" s="203"/>
      <c r="F9097" s="203"/>
    </row>
    <row r="9098" spans="2:6" ht="15.75">
      <c r="B9098" s="188"/>
      <c r="C9098" s="188"/>
      <c r="D9098" s="203"/>
      <c r="E9098" s="203"/>
      <c r="F9098" s="203"/>
    </row>
    <row r="9099" spans="2:6" ht="15.75">
      <c r="B9099" s="188"/>
      <c r="C9099" s="188"/>
      <c r="D9099" s="203"/>
      <c r="E9099" s="203"/>
      <c r="F9099" s="203"/>
    </row>
    <row r="9100" spans="2:6" ht="15.75">
      <c r="B9100" s="188"/>
      <c r="C9100" s="188"/>
      <c r="D9100" s="203"/>
      <c r="E9100" s="203"/>
      <c r="F9100" s="203"/>
    </row>
    <row r="9101" spans="2:6" ht="15.75">
      <c r="B9101" s="188"/>
      <c r="C9101" s="188"/>
      <c r="D9101" s="203"/>
      <c r="E9101" s="203"/>
      <c r="F9101" s="203"/>
    </row>
    <row r="9102" spans="2:6" ht="15.75">
      <c r="B9102" s="188"/>
      <c r="C9102" s="188"/>
      <c r="D9102" s="203"/>
      <c r="E9102" s="203"/>
      <c r="F9102" s="203"/>
    </row>
    <row r="9103" spans="2:6" ht="15.75">
      <c r="B9103" s="188"/>
      <c r="C9103" s="188"/>
      <c r="D9103" s="203"/>
      <c r="E9103" s="203"/>
      <c r="F9103" s="203"/>
    </row>
    <row r="9104" spans="2:6" ht="15.75">
      <c r="B9104" s="188"/>
      <c r="C9104" s="188"/>
      <c r="D9104" s="203"/>
      <c r="E9104" s="203"/>
      <c r="F9104" s="203"/>
    </row>
    <row r="9105" spans="2:6" ht="15.75">
      <c r="B9105" s="188"/>
      <c r="C9105" s="188"/>
      <c r="D9105" s="203"/>
      <c r="E9105" s="203"/>
      <c r="F9105" s="203"/>
    </row>
    <row r="9106" spans="2:6" ht="15.75">
      <c r="B9106" s="188"/>
      <c r="C9106" s="188"/>
      <c r="D9106" s="203"/>
      <c r="E9106" s="203"/>
      <c r="F9106" s="203"/>
    </row>
    <row r="9107" spans="2:6" ht="15.75">
      <c r="B9107" s="188"/>
      <c r="C9107" s="188"/>
      <c r="D9107" s="203"/>
      <c r="E9107" s="203"/>
      <c r="F9107" s="203"/>
    </row>
    <row r="9108" spans="2:6" ht="15.75">
      <c r="B9108" s="188"/>
      <c r="C9108" s="188"/>
      <c r="D9108" s="203"/>
      <c r="E9108" s="203"/>
      <c r="F9108" s="203"/>
    </row>
    <row r="9109" spans="2:6" ht="15.75">
      <c r="B9109" s="188"/>
      <c r="C9109" s="188"/>
      <c r="D9109" s="203"/>
      <c r="E9109" s="203"/>
      <c r="F9109" s="203"/>
    </row>
    <row r="9110" spans="2:6" ht="15.75">
      <c r="B9110" s="188"/>
      <c r="C9110" s="188"/>
      <c r="D9110" s="203"/>
      <c r="E9110" s="203"/>
      <c r="F9110" s="203"/>
    </row>
    <row r="9111" spans="2:6" ht="15.75">
      <c r="B9111" s="188"/>
      <c r="C9111" s="188"/>
      <c r="D9111" s="203"/>
      <c r="E9111" s="203"/>
      <c r="F9111" s="203"/>
    </row>
    <row r="9112" spans="2:6" ht="15.75">
      <c r="B9112" s="188"/>
      <c r="C9112" s="188"/>
      <c r="D9112" s="203"/>
      <c r="E9112" s="203"/>
      <c r="F9112" s="203"/>
    </row>
    <row r="9113" spans="2:6" ht="15.75">
      <c r="B9113" s="188"/>
      <c r="C9113" s="188"/>
      <c r="D9113" s="203"/>
      <c r="E9113" s="203"/>
      <c r="F9113" s="203"/>
    </row>
    <row r="9114" spans="2:6" ht="15.75">
      <c r="B9114" s="188"/>
      <c r="C9114" s="188"/>
      <c r="D9114" s="203"/>
      <c r="E9114" s="203"/>
      <c r="F9114" s="203"/>
    </row>
    <row r="9115" spans="2:6" ht="15.75">
      <c r="B9115" s="188"/>
      <c r="C9115" s="188"/>
      <c r="D9115" s="203"/>
      <c r="E9115" s="203"/>
      <c r="F9115" s="203"/>
    </row>
    <row r="9116" spans="2:6" ht="15.75">
      <c r="B9116" s="188"/>
      <c r="C9116" s="188"/>
      <c r="D9116" s="203"/>
      <c r="E9116" s="203"/>
      <c r="F9116" s="203"/>
    </row>
    <row r="9117" spans="2:6" ht="15.75">
      <c r="B9117" s="188"/>
      <c r="C9117" s="188"/>
      <c r="D9117" s="203"/>
      <c r="E9117" s="203"/>
      <c r="F9117" s="203"/>
    </row>
    <row r="9118" spans="2:6" ht="15.75">
      <c r="B9118" s="188"/>
      <c r="C9118" s="188"/>
      <c r="D9118" s="203"/>
      <c r="E9118" s="203"/>
      <c r="F9118" s="203"/>
    </row>
    <row r="9119" spans="2:6" ht="15.75">
      <c r="B9119" s="188"/>
      <c r="C9119" s="188"/>
      <c r="D9119" s="203"/>
      <c r="E9119" s="203"/>
      <c r="F9119" s="203"/>
    </row>
    <row r="9120" spans="2:6" ht="15.75">
      <c r="B9120" s="188"/>
      <c r="C9120" s="188"/>
      <c r="D9120" s="203"/>
      <c r="E9120" s="203"/>
      <c r="F9120" s="203"/>
    </row>
    <row r="9121" spans="2:6" ht="15.75">
      <c r="B9121" s="188"/>
      <c r="C9121" s="188"/>
      <c r="D9121" s="203"/>
      <c r="E9121" s="203"/>
      <c r="F9121" s="203"/>
    </row>
    <row r="9122" spans="2:6" ht="15.75">
      <c r="B9122" s="188"/>
      <c r="C9122" s="188"/>
      <c r="D9122" s="203"/>
      <c r="E9122" s="203"/>
      <c r="F9122" s="203"/>
    </row>
    <row r="9123" spans="2:6" ht="15.75">
      <c r="B9123" s="188"/>
      <c r="C9123" s="188"/>
      <c r="D9123" s="203"/>
      <c r="E9123" s="203"/>
      <c r="F9123" s="203"/>
    </row>
    <row r="9124" spans="2:6" ht="15.75">
      <c r="B9124" s="188"/>
      <c r="C9124" s="188"/>
      <c r="D9124" s="203"/>
      <c r="E9124" s="203"/>
      <c r="F9124" s="203"/>
    </row>
    <row r="9125" spans="2:6" ht="15.75">
      <c r="B9125" s="188"/>
      <c r="C9125" s="188"/>
      <c r="D9125" s="203"/>
      <c r="E9125" s="203"/>
      <c r="F9125" s="203"/>
    </row>
    <row r="9126" spans="2:6" ht="15.75">
      <c r="B9126" s="188"/>
      <c r="C9126" s="188"/>
      <c r="D9126" s="203"/>
      <c r="E9126" s="203"/>
      <c r="F9126" s="203"/>
    </row>
    <row r="9127" spans="2:6" ht="15.75">
      <c r="B9127" s="188"/>
      <c r="C9127" s="188"/>
      <c r="D9127" s="203"/>
      <c r="E9127" s="203"/>
      <c r="F9127" s="203"/>
    </row>
    <row r="9128" spans="2:6" ht="15.75">
      <c r="B9128" s="188"/>
      <c r="C9128" s="188"/>
      <c r="D9128" s="203"/>
      <c r="E9128" s="203"/>
      <c r="F9128" s="203"/>
    </row>
    <row r="9129" spans="2:6" ht="15.75">
      <c r="B9129" s="188"/>
      <c r="C9129" s="188"/>
      <c r="D9129" s="203"/>
      <c r="E9129" s="203"/>
      <c r="F9129" s="203"/>
    </row>
    <row r="9130" spans="2:6" ht="15.75">
      <c r="B9130" s="188"/>
      <c r="C9130" s="188"/>
      <c r="D9130" s="203"/>
      <c r="E9130" s="203"/>
      <c r="F9130" s="203"/>
    </row>
    <row r="9131" spans="2:6" ht="15.75">
      <c r="B9131" s="188"/>
      <c r="C9131" s="188"/>
      <c r="D9131" s="203"/>
      <c r="E9131" s="203"/>
      <c r="F9131" s="203"/>
    </row>
    <row r="9132" spans="2:6" ht="15.75">
      <c r="B9132" s="188"/>
      <c r="C9132" s="188"/>
      <c r="D9132" s="203"/>
      <c r="E9132" s="203"/>
      <c r="F9132" s="203"/>
    </row>
    <row r="9133" spans="2:6" ht="15.75">
      <c r="B9133" s="188"/>
      <c r="C9133" s="188"/>
      <c r="D9133" s="203"/>
      <c r="E9133" s="203"/>
      <c r="F9133" s="203"/>
    </row>
    <row r="9134" spans="2:6" ht="15.75">
      <c r="B9134" s="188"/>
      <c r="C9134" s="188"/>
      <c r="D9134" s="203"/>
      <c r="E9134" s="203"/>
      <c r="F9134" s="203"/>
    </row>
    <row r="9135" spans="2:6" ht="15.75">
      <c r="B9135" s="188"/>
      <c r="C9135" s="188"/>
      <c r="D9135" s="203"/>
      <c r="E9135" s="203"/>
      <c r="F9135" s="203"/>
    </row>
    <row r="9136" spans="2:6" ht="15.75">
      <c r="B9136" s="188"/>
      <c r="C9136" s="188"/>
      <c r="D9136" s="203"/>
      <c r="E9136" s="203"/>
      <c r="F9136" s="203"/>
    </row>
    <row r="9137" spans="2:6" ht="15.75">
      <c r="B9137" s="188"/>
      <c r="C9137" s="188"/>
      <c r="D9137" s="203"/>
      <c r="E9137" s="203"/>
      <c r="F9137" s="203"/>
    </row>
    <row r="9138" spans="2:6" ht="15.75">
      <c r="B9138" s="188"/>
      <c r="C9138" s="188"/>
      <c r="D9138" s="203"/>
      <c r="E9138" s="203"/>
      <c r="F9138" s="203"/>
    </row>
    <row r="9139" spans="2:6" ht="15.75">
      <c r="B9139" s="188"/>
      <c r="C9139" s="188"/>
      <c r="D9139" s="203"/>
      <c r="E9139" s="203"/>
      <c r="F9139" s="203"/>
    </row>
    <row r="9140" spans="2:6" ht="15.75">
      <c r="B9140" s="188"/>
      <c r="C9140" s="188"/>
      <c r="D9140" s="203"/>
      <c r="E9140" s="203"/>
      <c r="F9140" s="203"/>
    </row>
    <row r="9141" spans="2:6" ht="15.75">
      <c r="B9141" s="188"/>
      <c r="C9141" s="188"/>
      <c r="D9141" s="203"/>
      <c r="E9141" s="203"/>
      <c r="F9141" s="203"/>
    </row>
    <row r="9142" spans="2:6" ht="15.75">
      <c r="B9142" s="188"/>
      <c r="C9142" s="188"/>
      <c r="D9142" s="203"/>
      <c r="E9142" s="203"/>
      <c r="F9142" s="203"/>
    </row>
    <row r="9143" spans="2:6" ht="15.75">
      <c r="B9143" s="188"/>
      <c r="C9143" s="188"/>
      <c r="D9143" s="203"/>
      <c r="E9143" s="203"/>
      <c r="F9143" s="203"/>
    </row>
    <row r="9144" spans="2:6" ht="15.75">
      <c r="B9144" s="188"/>
      <c r="C9144" s="188"/>
      <c r="D9144" s="203"/>
      <c r="E9144" s="203"/>
      <c r="F9144" s="203"/>
    </row>
    <row r="9145" spans="2:6" ht="15.75">
      <c r="B9145" s="188"/>
      <c r="C9145" s="188"/>
      <c r="D9145" s="203"/>
      <c r="E9145" s="203"/>
      <c r="F9145" s="203"/>
    </row>
    <row r="9146" spans="2:6" ht="15.75">
      <c r="B9146" s="188"/>
      <c r="C9146" s="188"/>
      <c r="D9146" s="203"/>
      <c r="E9146" s="203"/>
      <c r="F9146" s="203"/>
    </row>
    <row r="9147" spans="2:6" ht="15.75">
      <c r="B9147" s="188"/>
      <c r="C9147" s="188"/>
      <c r="D9147" s="203"/>
      <c r="E9147" s="203"/>
      <c r="F9147" s="203"/>
    </row>
    <row r="9148" spans="2:6" ht="15.75">
      <c r="B9148" s="188"/>
      <c r="C9148" s="188"/>
      <c r="D9148" s="203"/>
      <c r="E9148" s="203"/>
      <c r="F9148" s="203"/>
    </row>
    <row r="9149" spans="2:6" ht="15.75">
      <c r="B9149" s="188"/>
      <c r="C9149" s="188"/>
      <c r="D9149" s="203"/>
      <c r="E9149" s="203"/>
      <c r="F9149" s="203"/>
    </row>
    <row r="9150" spans="2:6" ht="15.75">
      <c r="B9150" s="188"/>
      <c r="C9150" s="188"/>
      <c r="D9150" s="203"/>
      <c r="E9150" s="203"/>
      <c r="F9150" s="203"/>
    </row>
    <row r="9151" spans="2:6" ht="15.75">
      <c r="B9151" s="188"/>
      <c r="C9151" s="188"/>
      <c r="D9151" s="203"/>
      <c r="E9151" s="203"/>
      <c r="F9151" s="203"/>
    </row>
    <row r="9152" spans="2:6" ht="15.75">
      <c r="B9152" s="188"/>
      <c r="C9152" s="188"/>
      <c r="D9152" s="203"/>
      <c r="E9152" s="203"/>
      <c r="F9152" s="203"/>
    </row>
    <row r="9153" spans="2:6" ht="15.75">
      <c r="B9153" s="188"/>
      <c r="C9153" s="188"/>
      <c r="D9153" s="203"/>
      <c r="E9153" s="203"/>
      <c r="F9153" s="203"/>
    </row>
    <row r="9154" spans="2:6" ht="15.75">
      <c r="B9154" s="188"/>
      <c r="C9154" s="188"/>
      <c r="D9154" s="203"/>
      <c r="E9154" s="203"/>
      <c r="F9154" s="203"/>
    </row>
    <row r="9155" spans="2:6" ht="15.75">
      <c r="B9155" s="188"/>
      <c r="C9155" s="188"/>
      <c r="D9155" s="203"/>
      <c r="E9155" s="203"/>
      <c r="F9155" s="203"/>
    </row>
    <row r="9156" spans="2:6" ht="15.75">
      <c r="B9156" s="188"/>
      <c r="C9156" s="188"/>
      <c r="D9156" s="203"/>
      <c r="E9156" s="203"/>
      <c r="F9156" s="203"/>
    </row>
    <row r="9157" spans="2:6" ht="15.75">
      <c r="B9157" s="188"/>
      <c r="C9157" s="188"/>
      <c r="D9157" s="203"/>
      <c r="E9157" s="203"/>
      <c r="F9157" s="203"/>
    </row>
    <row r="9158" spans="2:6" ht="15.75">
      <c r="B9158" s="188"/>
      <c r="C9158" s="188"/>
      <c r="D9158" s="203"/>
      <c r="E9158" s="203"/>
      <c r="F9158" s="203"/>
    </row>
    <row r="9159" spans="2:6" ht="15.75">
      <c r="B9159" s="188"/>
      <c r="C9159" s="188"/>
      <c r="D9159" s="203"/>
      <c r="E9159" s="203"/>
      <c r="F9159" s="203"/>
    </row>
    <row r="9160" spans="2:6" ht="15.75">
      <c r="B9160" s="188"/>
      <c r="C9160" s="188"/>
      <c r="D9160" s="203"/>
      <c r="E9160" s="203"/>
      <c r="F9160" s="203"/>
    </row>
    <row r="9161" spans="2:6" ht="15.75">
      <c r="B9161" s="188"/>
      <c r="C9161" s="188"/>
      <c r="D9161" s="203"/>
      <c r="E9161" s="203"/>
      <c r="F9161" s="203"/>
    </row>
    <row r="9162" spans="2:6" ht="15.75">
      <c r="B9162" s="188"/>
      <c r="C9162" s="188"/>
      <c r="D9162" s="203"/>
      <c r="E9162" s="203"/>
      <c r="F9162" s="203"/>
    </row>
    <row r="9163" spans="2:6" ht="15.75">
      <c r="B9163" s="188"/>
      <c r="C9163" s="188"/>
      <c r="D9163" s="203"/>
      <c r="E9163" s="203"/>
      <c r="F9163" s="203"/>
    </row>
    <row r="9164" spans="2:6" ht="15.75">
      <c r="B9164" s="188"/>
      <c r="C9164" s="188"/>
      <c r="D9164" s="203"/>
      <c r="E9164" s="203"/>
      <c r="F9164" s="203"/>
    </row>
    <row r="9165" spans="2:6" ht="15.75">
      <c r="B9165" s="188"/>
      <c r="C9165" s="188"/>
      <c r="D9165" s="203"/>
      <c r="E9165" s="203"/>
      <c r="F9165" s="203"/>
    </row>
    <row r="9166" spans="2:6" ht="15.75">
      <c r="B9166" s="188"/>
      <c r="C9166" s="188"/>
      <c r="D9166" s="203"/>
      <c r="E9166" s="203"/>
      <c r="F9166" s="203"/>
    </row>
    <row r="9167" spans="2:6" ht="15.75">
      <c r="B9167" s="188"/>
      <c r="C9167" s="188"/>
      <c r="D9167" s="203"/>
      <c r="E9167" s="203"/>
      <c r="F9167" s="203"/>
    </row>
    <row r="9168" spans="2:6" ht="15.75">
      <c r="B9168" s="188"/>
      <c r="C9168" s="188"/>
      <c r="D9168" s="203"/>
      <c r="E9168" s="203"/>
      <c r="F9168" s="203"/>
    </row>
    <row r="9169" spans="2:6" ht="15.75">
      <c r="B9169" s="188"/>
      <c r="C9169" s="188"/>
      <c r="D9169" s="203"/>
      <c r="E9169" s="203"/>
      <c r="F9169" s="203"/>
    </row>
    <row r="9170" spans="2:6" ht="15.75">
      <c r="B9170" s="188"/>
      <c r="C9170" s="188"/>
      <c r="D9170" s="203"/>
      <c r="E9170" s="203"/>
      <c r="F9170" s="203"/>
    </row>
    <row r="9171" spans="2:6" ht="15.75">
      <c r="B9171" s="188"/>
      <c r="C9171" s="188"/>
      <c r="D9171" s="203"/>
      <c r="E9171" s="203"/>
      <c r="F9171" s="203"/>
    </row>
    <row r="9172" spans="2:6" ht="15.75">
      <c r="B9172" s="188"/>
      <c r="C9172" s="188"/>
      <c r="D9172" s="203"/>
      <c r="E9172" s="203"/>
      <c r="F9172" s="203"/>
    </row>
    <row r="9173" spans="2:6" ht="15.75">
      <c r="B9173" s="188"/>
      <c r="C9173" s="188"/>
      <c r="D9173" s="203"/>
      <c r="E9173" s="203"/>
      <c r="F9173" s="203"/>
    </row>
    <row r="9174" spans="2:6" ht="15.75">
      <c r="B9174" s="188"/>
      <c r="C9174" s="188"/>
      <c r="D9174" s="203"/>
      <c r="E9174" s="203"/>
      <c r="F9174" s="203"/>
    </row>
    <row r="9175" spans="2:6" ht="15.75">
      <c r="B9175" s="188"/>
      <c r="C9175" s="188"/>
      <c r="D9175" s="203"/>
      <c r="E9175" s="203"/>
      <c r="F9175" s="203"/>
    </row>
    <row r="9176" spans="2:6" ht="15.75">
      <c r="B9176" s="188"/>
      <c r="C9176" s="188"/>
      <c r="D9176" s="203"/>
      <c r="E9176" s="203"/>
      <c r="F9176" s="203"/>
    </row>
    <row r="9177" spans="2:6" ht="15.75">
      <c r="B9177" s="188"/>
      <c r="C9177" s="188"/>
      <c r="D9177" s="203"/>
      <c r="E9177" s="203"/>
      <c r="F9177" s="203"/>
    </row>
    <row r="9178" spans="2:6" ht="15.75">
      <c r="B9178" s="188"/>
      <c r="C9178" s="188"/>
      <c r="D9178" s="203"/>
      <c r="E9178" s="203"/>
      <c r="F9178" s="203"/>
    </row>
    <row r="9179" spans="2:6" ht="15.75">
      <c r="B9179" s="188"/>
      <c r="C9179" s="188"/>
      <c r="D9179" s="203"/>
      <c r="E9179" s="203"/>
      <c r="F9179" s="203"/>
    </row>
    <row r="9180" spans="2:6" ht="15.75">
      <c r="B9180" s="188"/>
      <c r="C9180" s="188"/>
      <c r="D9180" s="203"/>
      <c r="E9180" s="203"/>
      <c r="F9180" s="203"/>
    </row>
    <row r="9181" spans="2:6" ht="15.75">
      <c r="B9181" s="188"/>
      <c r="C9181" s="188"/>
      <c r="D9181" s="203"/>
      <c r="E9181" s="203"/>
      <c r="F9181" s="203"/>
    </row>
    <row r="9182" spans="2:6" ht="15.75">
      <c r="B9182" s="188"/>
      <c r="C9182" s="188"/>
      <c r="D9182" s="203"/>
      <c r="E9182" s="203"/>
      <c r="F9182" s="203"/>
    </row>
    <row r="9183" spans="2:6" ht="15.75">
      <c r="B9183" s="188"/>
      <c r="C9183" s="188"/>
      <c r="D9183" s="203"/>
      <c r="E9183" s="203"/>
      <c r="F9183" s="203"/>
    </row>
    <row r="9184" spans="2:6" ht="15.75">
      <c r="B9184" s="188"/>
      <c r="C9184" s="188"/>
      <c r="D9184" s="203"/>
      <c r="E9184" s="203"/>
      <c r="F9184" s="203"/>
    </row>
    <row r="9185" spans="2:6" ht="15.75">
      <c r="B9185" s="188"/>
      <c r="C9185" s="188"/>
      <c r="D9185" s="203"/>
      <c r="E9185" s="203"/>
      <c r="F9185" s="203"/>
    </row>
    <row r="9186" spans="2:6" ht="15.75">
      <c r="B9186" s="188"/>
      <c r="C9186" s="188"/>
      <c r="D9186" s="203"/>
      <c r="E9186" s="203"/>
      <c r="F9186" s="203"/>
    </row>
    <row r="9187" spans="2:6" ht="15.75">
      <c r="B9187" s="188"/>
      <c r="C9187" s="188"/>
      <c r="D9187" s="203"/>
      <c r="E9187" s="203"/>
      <c r="F9187" s="203"/>
    </row>
    <row r="9188" spans="2:6" ht="15.75">
      <c r="B9188" s="188"/>
      <c r="C9188" s="188"/>
      <c r="D9188" s="203"/>
      <c r="E9188" s="203"/>
      <c r="F9188" s="203"/>
    </row>
    <row r="9189" spans="2:6" ht="15.75">
      <c r="B9189" s="188"/>
      <c r="C9189" s="188"/>
      <c r="D9189" s="203"/>
      <c r="E9189" s="203"/>
      <c r="F9189" s="203"/>
    </row>
    <row r="9190" spans="2:6" ht="15.75">
      <c r="B9190" s="188"/>
      <c r="C9190" s="188"/>
      <c r="D9190" s="203"/>
      <c r="E9190" s="203"/>
      <c r="F9190" s="203"/>
    </row>
    <row r="9191" spans="2:6" ht="15.75">
      <c r="B9191" s="188"/>
      <c r="C9191" s="188"/>
      <c r="D9191" s="203"/>
      <c r="E9191" s="203"/>
      <c r="F9191" s="203"/>
    </row>
    <row r="9192" spans="2:6" ht="15.75">
      <c r="B9192" s="188"/>
      <c r="C9192" s="188"/>
      <c r="D9192" s="203"/>
      <c r="E9192" s="203"/>
      <c r="F9192" s="203"/>
    </row>
    <row r="9193" spans="2:6" ht="15.75">
      <c r="B9193" s="188"/>
      <c r="C9193" s="188"/>
      <c r="D9193" s="203"/>
      <c r="E9193" s="203"/>
      <c r="F9193" s="203"/>
    </row>
    <row r="9194" spans="2:6" ht="15.75">
      <c r="B9194" s="188"/>
      <c r="C9194" s="188"/>
      <c r="D9194" s="203"/>
      <c r="E9194" s="203"/>
      <c r="F9194" s="203"/>
    </row>
    <row r="9195" spans="2:6" ht="15.75">
      <c r="B9195" s="188"/>
      <c r="C9195" s="188"/>
      <c r="D9195" s="203"/>
      <c r="E9195" s="203"/>
      <c r="F9195" s="203"/>
    </row>
    <row r="9196" spans="2:6" ht="15.75">
      <c r="B9196" s="188"/>
      <c r="C9196" s="188"/>
      <c r="D9196" s="203"/>
      <c r="E9196" s="203"/>
      <c r="F9196" s="203"/>
    </row>
    <row r="9197" spans="2:6" ht="15.75">
      <c r="B9197" s="188"/>
      <c r="C9197" s="188"/>
      <c r="D9197" s="203"/>
      <c r="E9197" s="203"/>
      <c r="F9197" s="203"/>
    </row>
    <row r="9198" spans="2:6" ht="15.75">
      <c r="B9198" s="188"/>
      <c r="C9198" s="188"/>
      <c r="D9198" s="203"/>
      <c r="E9198" s="203"/>
      <c r="F9198" s="203"/>
    </row>
    <row r="9199" spans="2:6" ht="15.75">
      <c r="B9199" s="188"/>
      <c r="C9199" s="188"/>
      <c r="D9199" s="203"/>
      <c r="E9199" s="203"/>
      <c r="F9199" s="203"/>
    </row>
    <row r="9200" spans="2:6" ht="15.75">
      <c r="B9200" s="188"/>
      <c r="C9200" s="188"/>
      <c r="D9200" s="203"/>
      <c r="E9200" s="203"/>
      <c r="F9200" s="203"/>
    </row>
    <row r="9201" spans="2:6" ht="15.75">
      <c r="B9201" s="188"/>
      <c r="C9201" s="188"/>
      <c r="D9201" s="203"/>
      <c r="E9201" s="203"/>
      <c r="F9201" s="203"/>
    </row>
    <row r="9202" spans="2:6" ht="15.75">
      <c r="B9202" s="188"/>
      <c r="C9202" s="188"/>
      <c r="D9202" s="203"/>
      <c r="E9202" s="203"/>
      <c r="F9202" s="203"/>
    </row>
    <row r="9203" spans="2:6" ht="15.75">
      <c r="B9203" s="188"/>
      <c r="C9203" s="188"/>
      <c r="D9203" s="203"/>
      <c r="E9203" s="203"/>
      <c r="F9203" s="203"/>
    </row>
    <row r="9204" spans="2:6" ht="15.75">
      <c r="B9204" s="188"/>
      <c r="C9204" s="188"/>
      <c r="D9204" s="203"/>
      <c r="E9204" s="203"/>
      <c r="F9204" s="203"/>
    </row>
    <row r="9205" spans="2:6" ht="15.75">
      <c r="B9205" s="188"/>
      <c r="C9205" s="188"/>
      <c r="D9205" s="203"/>
      <c r="E9205" s="203"/>
      <c r="F9205" s="203"/>
    </row>
    <row r="9206" spans="2:6" ht="15.75">
      <c r="B9206" s="188"/>
      <c r="C9206" s="188"/>
      <c r="D9206" s="203"/>
      <c r="E9206" s="203"/>
      <c r="F9206" s="203"/>
    </row>
    <row r="9207" spans="2:6" ht="15.75">
      <c r="B9207" s="188"/>
      <c r="C9207" s="188"/>
      <c r="D9207" s="203"/>
      <c r="E9207" s="203"/>
      <c r="F9207" s="203"/>
    </row>
    <row r="9208" spans="2:6" ht="15.75">
      <c r="B9208" s="188"/>
      <c r="C9208" s="188"/>
      <c r="D9208" s="203"/>
      <c r="E9208" s="203"/>
      <c r="F9208" s="203"/>
    </row>
    <row r="9209" spans="2:6" ht="15.75">
      <c r="B9209" s="188"/>
      <c r="C9209" s="188"/>
      <c r="D9209" s="203"/>
      <c r="E9209" s="203"/>
      <c r="F9209" s="203"/>
    </row>
    <row r="9210" spans="2:6" ht="15.75">
      <c r="B9210" s="188"/>
      <c r="C9210" s="188"/>
      <c r="D9210" s="203"/>
      <c r="E9210" s="203"/>
      <c r="F9210" s="203"/>
    </row>
    <row r="9211" spans="2:6" ht="15.75">
      <c r="B9211" s="188"/>
      <c r="C9211" s="188"/>
      <c r="D9211" s="203"/>
      <c r="E9211" s="203"/>
      <c r="F9211" s="203"/>
    </row>
    <row r="9212" spans="2:6" ht="15.75">
      <c r="B9212" s="188"/>
      <c r="C9212" s="188"/>
      <c r="D9212" s="203"/>
      <c r="E9212" s="203"/>
      <c r="F9212" s="203"/>
    </row>
    <row r="9213" spans="2:6" ht="15.75">
      <c r="B9213" s="188"/>
      <c r="C9213" s="188"/>
      <c r="D9213" s="203"/>
      <c r="E9213" s="203"/>
      <c r="F9213" s="203"/>
    </row>
    <row r="9214" spans="2:6" ht="15.75">
      <c r="B9214" s="188"/>
      <c r="C9214" s="188"/>
      <c r="D9214" s="203"/>
      <c r="E9214" s="203"/>
      <c r="F9214" s="203"/>
    </row>
    <row r="9215" spans="2:6" ht="15.75">
      <c r="B9215" s="188"/>
      <c r="C9215" s="188"/>
      <c r="D9215" s="203"/>
      <c r="E9215" s="203"/>
      <c r="F9215" s="203"/>
    </row>
    <row r="9216" spans="2:6" ht="15.75">
      <c r="B9216" s="188"/>
      <c r="C9216" s="188"/>
      <c r="D9216" s="203"/>
      <c r="E9216" s="203"/>
      <c r="F9216" s="203"/>
    </row>
    <row r="9217" spans="2:6" ht="15.75">
      <c r="B9217" s="188"/>
      <c r="C9217" s="188"/>
      <c r="D9217" s="203"/>
      <c r="E9217" s="203"/>
      <c r="F9217" s="203"/>
    </row>
    <row r="9218" spans="2:6" ht="15.75">
      <c r="B9218" s="188"/>
      <c r="C9218" s="188"/>
      <c r="D9218" s="203"/>
      <c r="E9218" s="203"/>
      <c r="F9218" s="203"/>
    </row>
    <row r="9219" spans="2:6" ht="15.75">
      <c r="B9219" s="188"/>
      <c r="C9219" s="188"/>
      <c r="D9219" s="203"/>
      <c r="E9219" s="203"/>
      <c r="F9219" s="203"/>
    </row>
    <row r="9220" spans="2:6" ht="15.75">
      <c r="B9220" s="188"/>
      <c r="C9220" s="188"/>
      <c r="D9220" s="203"/>
      <c r="E9220" s="203"/>
      <c r="F9220" s="203"/>
    </row>
    <row r="9221" spans="2:6" ht="15.75">
      <c r="B9221" s="188"/>
      <c r="C9221" s="188"/>
      <c r="D9221" s="203"/>
      <c r="E9221" s="203"/>
      <c r="F9221" s="203"/>
    </row>
    <row r="9222" spans="2:6" ht="15.75">
      <c r="B9222" s="188"/>
      <c r="C9222" s="188"/>
      <c r="D9222" s="203"/>
      <c r="E9222" s="203"/>
      <c r="F9222" s="203"/>
    </row>
    <row r="9223" spans="2:6" ht="15.75">
      <c r="B9223" s="188"/>
      <c r="C9223" s="188"/>
      <c r="D9223" s="203"/>
      <c r="E9223" s="203"/>
      <c r="F9223" s="203"/>
    </row>
    <row r="9224" spans="2:6" ht="15.75">
      <c r="B9224" s="188"/>
      <c r="C9224" s="188"/>
      <c r="D9224" s="203"/>
      <c r="E9224" s="203"/>
      <c r="F9224" s="203"/>
    </row>
    <row r="9225" spans="2:6" ht="15.75">
      <c r="B9225" s="188"/>
      <c r="C9225" s="188"/>
      <c r="D9225" s="203"/>
      <c r="E9225" s="203"/>
      <c r="F9225" s="203"/>
    </row>
    <row r="9226" spans="2:6" ht="15.75">
      <c r="B9226" s="188"/>
      <c r="C9226" s="188"/>
      <c r="D9226" s="203"/>
      <c r="E9226" s="203"/>
      <c r="F9226" s="203"/>
    </row>
    <row r="9227" spans="2:6" ht="15.75">
      <c r="B9227" s="188"/>
      <c r="C9227" s="188"/>
      <c r="D9227" s="203"/>
      <c r="E9227" s="203"/>
      <c r="F9227" s="203"/>
    </row>
    <row r="9228" spans="2:6" ht="15.75">
      <c r="B9228" s="188"/>
      <c r="C9228" s="188"/>
      <c r="D9228" s="203"/>
      <c r="E9228" s="203"/>
      <c r="F9228" s="203"/>
    </row>
    <row r="9229" spans="2:6" ht="15.75">
      <c r="B9229" s="188"/>
      <c r="C9229" s="188"/>
      <c r="D9229" s="203"/>
      <c r="E9229" s="203"/>
      <c r="F9229" s="203"/>
    </row>
    <row r="9230" spans="2:6" ht="15.75">
      <c r="B9230" s="188"/>
      <c r="C9230" s="188"/>
      <c r="D9230" s="203"/>
      <c r="E9230" s="203"/>
      <c r="F9230" s="203"/>
    </row>
    <row r="9231" spans="2:6" ht="15.75">
      <c r="B9231" s="188"/>
      <c r="C9231" s="188"/>
      <c r="D9231" s="203"/>
      <c r="E9231" s="203"/>
      <c r="F9231" s="203"/>
    </row>
    <row r="9232" spans="2:6" ht="15.75">
      <c r="B9232" s="188"/>
      <c r="C9232" s="188"/>
      <c r="D9232" s="203"/>
      <c r="E9232" s="203"/>
      <c r="F9232" s="203"/>
    </row>
    <row r="9233" spans="2:6" ht="15.75">
      <c r="B9233" s="188"/>
      <c r="C9233" s="188"/>
      <c r="D9233" s="203"/>
      <c r="E9233" s="203"/>
      <c r="F9233" s="203"/>
    </row>
    <row r="9234" spans="2:6" ht="15.75">
      <c r="B9234" s="188"/>
      <c r="C9234" s="188"/>
      <c r="D9234" s="203"/>
      <c r="E9234" s="203"/>
      <c r="F9234" s="203"/>
    </row>
    <row r="9235" spans="2:6" ht="15.75">
      <c r="B9235" s="188"/>
      <c r="C9235" s="188"/>
      <c r="D9235" s="203"/>
      <c r="E9235" s="203"/>
      <c r="F9235" s="203"/>
    </row>
    <row r="9236" spans="2:6" ht="15.75">
      <c r="B9236" s="188"/>
      <c r="C9236" s="188"/>
      <c r="D9236" s="203"/>
      <c r="E9236" s="203"/>
      <c r="F9236" s="203"/>
    </row>
    <row r="9237" spans="2:6" ht="15.75">
      <c r="B9237" s="188"/>
      <c r="C9237" s="188"/>
      <c r="D9237" s="203"/>
      <c r="E9237" s="203"/>
      <c r="F9237" s="203"/>
    </row>
    <row r="9238" spans="2:6" ht="15.75">
      <c r="B9238" s="188"/>
      <c r="C9238" s="188"/>
      <c r="D9238" s="203"/>
      <c r="E9238" s="203"/>
      <c r="F9238" s="203"/>
    </row>
    <row r="9239" spans="2:6" ht="15.75">
      <c r="B9239" s="188"/>
      <c r="C9239" s="188"/>
      <c r="D9239" s="203"/>
      <c r="E9239" s="203"/>
      <c r="F9239" s="203"/>
    </row>
    <row r="9240" spans="2:6" ht="15.75">
      <c r="B9240" s="188"/>
      <c r="C9240" s="188"/>
      <c r="D9240" s="203"/>
      <c r="E9240" s="203"/>
      <c r="F9240" s="203"/>
    </row>
    <row r="9241" spans="2:6" ht="15.75">
      <c r="B9241" s="188"/>
      <c r="C9241" s="188"/>
      <c r="D9241" s="203"/>
      <c r="E9241" s="203"/>
      <c r="F9241" s="203"/>
    </row>
    <row r="9242" spans="2:6" ht="15.75">
      <c r="B9242" s="188"/>
      <c r="C9242" s="188"/>
      <c r="D9242" s="203"/>
      <c r="E9242" s="203"/>
      <c r="F9242" s="203"/>
    </row>
    <row r="9243" spans="2:6" ht="15.75">
      <c r="B9243" s="188"/>
      <c r="C9243" s="188"/>
      <c r="D9243" s="203"/>
      <c r="E9243" s="203"/>
      <c r="F9243" s="203"/>
    </row>
    <row r="9244" spans="2:6" ht="15.75">
      <c r="B9244" s="188"/>
      <c r="C9244" s="188"/>
      <c r="D9244" s="203"/>
      <c r="E9244" s="203"/>
      <c r="F9244" s="203"/>
    </row>
    <row r="9245" spans="2:6" ht="15.75">
      <c r="B9245" s="188"/>
      <c r="C9245" s="188"/>
      <c r="D9245" s="203"/>
      <c r="E9245" s="203"/>
      <c r="F9245" s="203"/>
    </row>
    <row r="9246" spans="2:6" ht="15.75">
      <c r="B9246" s="188"/>
      <c r="C9246" s="188"/>
      <c r="D9246" s="203"/>
      <c r="E9246" s="203"/>
      <c r="F9246" s="203"/>
    </row>
    <row r="9247" spans="2:6" ht="15.75">
      <c r="B9247" s="188"/>
      <c r="C9247" s="188"/>
      <c r="D9247" s="203"/>
      <c r="E9247" s="203"/>
      <c r="F9247" s="203"/>
    </row>
    <row r="9248" spans="2:6" ht="15.75">
      <c r="B9248" s="188"/>
      <c r="C9248" s="188"/>
      <c r="D9248" s="203"/>
      <c r="E9248" s="203"/>
      <c r="F9248" s="203"/>
    </row>
    <row r="9249" spans="2:6" ht="15.75">
      <c r="B9249" s="188"/>
      <c r="C9249" s="188"/>
      <c r="D9249" s="203"/>
      <c r="E9249" s="203"/>
      <c r="F9249" s="203"/>
    </row>
    <row r="9250" spans="2:6" ht="15.75">
      <c r="B9250" s="188"/>
      <c r="C9250" s="188"/>
      <c r="D9250" s="203"/>
      <c r="E9250" s="203"/>
      <c r="F9250" s="203"/>
    </row>
    <row r="9251" spans="2:6" ht="15.75">
      <c r="B9251" s="188"/>
      <c r="C9251" s="188"/>
      <c r="D9251" s="203"/>
      <c r="E9251" s="203"/>
      <c r="F9251" s="203"/>
    </row>
    <row r="9252" spans="2:6" ht="15.75">
      <c r="B9252" s="188"/>
      <c r="C9252" s="188"/>
      <c r="D9252" s="203"/>
      <c r="E9252" s="203"/>
      <c r="F9252" s="203"/>
    </row>
    <row r="9253" spans="2:6" ht="15.75">
      <c r="B9253" s="188"/>
      <c r="C9253" s="188"/>
      <c r="D9253" s="203"/>
      <c r="E9253" s="203"/>
      <c r="F9253" s="203"/>
    </row>
    <row r="9254" spans="2:6" ht="15.75">
      <c r="B9254" s="188"/>
      <c r="C9254" s="188"/>
      <c r="D9254" s="203"/>
      <c r="E9254" s="203"/>
      <c r="F9254" s="203"/>
    </row>
    <row r="9255" spans="2:6" ht="15.75">
      <c r="B9255" s="188"/>
      <c r="C9255" s="188"/>
      <c r="D9255" s="203"/>
      <c r="E9255" s="203"/>
      <c r="F9255" s="203"/>
    </row>
    <row r="9256" spans="2:6" ht="15.75">
      <c r="B9256" s="188"/>
      <c r="C9256" s="188"/>
      <c r="D9256" s="203"/>
      <c r="E9256" s="203"/>
      <c r="F9256" s="203"/>
    </row>
    <row r="9257" spans="2:6" ht="15.75">
      <c r="B9257" s="188"/>
      <c r="C9257" s="188"/>
      <c r="D9257" s="203"/>
      <c r="E9257" s="203"/>
      <c r="F9257" s="203"/>
    </row>
    <row r="9258" spans="2:6" ht="15.75">
      <c r="B9258" s="188"/>
      <c r="C9258" s="188"/>
      <c r="D9258" s="203"/>
      <c r="E9258" s="203"/>
      <c r="F9258" s="203"/>
    </row>
    <row r="9259" spans="2:6" ht="15.75">
      <c r="B9259" s="188"/>
      <c r="C9259" s="188"/>
      <c r="D9259" s="203"/>
      <c r="E9259" s="203"/>
      <c r="F9259" s="203"/>
    </row>
    <row r="9260" spans="2:6" ht="15.75">
      <c r="B9260" s="188"/>
      <c r="C9260" s="188"/>
      <c r="D9260" s="203"/>
      <c r="E9260" s="203"/>
      <c r="F9260" s="203"/>
    </row>
    <row r="9261" spans="2:6" ht="15.75">
      <c r="B9261" s="188"/>
      <c r="C9261" s="188"/>
      <c r="D9261" s="203"/>
      <c r="E9261" s="203"/>
      <c r="F9261" s="203"/>
    </row>
    <row r="9262" spans="2:6" ht="15.75">
      <c r="B9262" s="188"/>
      <c r="C9262" s="188"/>
      <c r="D9262" s="203"/>
      <c r="E9262" s="203"/>
      <c r="F9262" s="203"/>
    </row>
    <row r="9263" spans="2:6" ht="15.75">
      <c r="B9263" s="188"/>
      <c r="C9263" s="188"/>
      <c r="D9263" s="203"/>
      <c r="E9263" s="203"/>
      <c r="F9263" s="203"/>
    </row>
    <row r="9264" spans="2:6" ht="15.75">
      <c r="B9264" s="188"/>
      <c r="C9264" s="188"/>
      <c r="D9264" s="203"/>
      <c r="E9264" s="203"/>
      <c r="F9264" s="203"/>
    </row>
    <row r="9265" spans="2:6" ht="15.75">
      <c r="B9265" s="188"/>
      <c r="C9265" s="188"/>
      <c r="D9265" s="203"/>
      <c r="E9265" s="203"/>
      <c r="F9265" s="203"/>
    </row>
    <row r="9266" spans="2:6" ht="15.75">
      <c r="B9266" s="188"/>
      <c r="C9266" s="188"/>
      <c r="D9266" s="203"/>
      <c r="E9266" s="203"/>
      <c r="F9266" s="203"/>
    </row>
    <row r="9267" spans="2:6" ht="15.75">
      <c r="B9267" s="188"/>
      <c r="C9267" s="188"/>
      <c r="D9267" s="203"/>
      <c r="E9267" s="203"/>
      <c r="F9267" s="203"/>
    </row>
    <row r="9268" spans="2:6" ht="15.75">
      <c r="B9268" s="188"/>
      <c r="C9268" s="188"/>
      <c r="D9268" s="203"/>
      <c r="E9268" s="203"/>
      <c r="F9268" s="203"/>
    </row>
    <row r="9269" spans="2:6" ht="15.75">
      <c r="B9269" s="188"/>
      <c r="C9269" s="188"/>
      <c r="D9269" s="203"/>
      <c r="E9269" s="203"/>
      <c r="F9269" s="203"/>
    </row>
    <row r="9270" spans="2:6" ht="15.75">
      <c r="B9270" s="188"/>
      <c r="C9270" s="188"/>
      <c r="D9270" s="203"/>
      <c r="E9270" s="203"/>
      <c r="F9270" s="203"/>
    </row>
    <row r="9271" spans="2:6" ht="15.75">
      <c r="B9271" s="188"/>
      <c r="C9271" s="188"/>
      <c r="D9271" s="203"/>
      <c r="E9271" s="203"/>
      <c r="F9271" s="203"/>
    </row>
    <row r="9272" spans="2:6" ht="15.75">
      <c r="B9272" s="188"/>
      <c r="C9272" s="188"/>
      <c r="D9272" s="203"/>
      <c r="E9272" s="203"/>
      <c r="F9272" s="203"/>
    </row>
    <row r="9273" spans="2:6" ht="15.75">
      <c r="B9273" s="188"/>
      <c r="C9273" s="188"/>
      <c r="D9273" s="203"/>
      <c r="E9273" s="203"/>
      <c r="F9273" s="203"/>
    </row>
    <row r="9274" spans="2:6" ht="15.75">
      <c r="B9274" s="188"/>
      <c r="C9274" s="188"/>
      <c r="D9274" s="203"/>
      <c r="E9274" s="203"/>
      <c r="F9274" s="203"/>
    </row>
    <row r="9275" spans="2:6" ht="15.75">
      <c r="B9275" s="188"/>
      <c r="C9275" s="188"/>
      <c r="D9275" s="203"/>
      <c r="E9275" s="203"/>
      <c r="F9275" s="203"/>
    </row>
    <row r="9276" spans="2:6" ht="15.75">
      <c r="B9276" s="188"/>
      <c r="C9276" s="188"/>
      <c r="D9276" s="203"/>
      <c r="E9276" s="203"/>
      <c r="F9276" s="203"/>
    </row>
    <row r="9277" spans="2:6" ht="15.75">
      <c r="B9277" s="188"/>
      <c r="C9277" s="188"/>
      <c r="D9277" s="203"/>
      <c r="E9277" s="203"/>
      <c r="F9277" s="203"/>
    </row>
    <row r="9278" spans="2:6" ht="15.75">
      <c r="B9278" s="188"/>
      <c r="C9278" s="188"/>
      <c r="D9278" s="203"/>
      <c r="E9278" s="203"/>
      <c r="F9278" s="203"/>
    </row>
    <row r="9279" spans="2:6" ht="15.75">
      <c r="B9279" s="188"/>
      <c r="C9279" s="188"/>
      <c r="D9279" s="203"/>
      <c r="E9279" s="203"/>
      <c r="F9279" s="203"/>
    </row>
    <row r="9280" spans="2:6" ht="15.75">
      <c r="B9280" s="188"/>
      <c r="C9280" s="188"/>
      <c r="D9280" s="203"/>
      <c r="E9280" s="203"/>
      <c r="F9280" s="203"/>
    </row>
    <row r="9281" spans="2:6" ht="15.75">
      <c r="B9281" s="188"/>
      <c r="C9281" s="188"/>
      <c r="D9281" s="203"/>
      <c r="E9281" s="203"/>
      <c r="F9281" s="203"/>
    </row>
    <row r="9282" spans="2:6" ht="15.75">
      <c r="B9282" s="188"/>
      <c r="C9282" s="188"/>
      <c r="D9282" s="203"/>
      <c r="E9282" s="203"/>
      <c r="F9282" s="203"/>
    </row>
    <row r="9283" spans="2:6" ht="15.75">
      <c r="B9283" s="188"/>
      <c r="C9283" s="188"/>
      <c r="D9283" s="203"/>
      <c r="E9283" s="203"/>
      <c r="F9283" s="203"/>
    </row>
    <row r="9284" spans="2:6" ht="15.75">
      <c r="B9284" s="188"/>
      <c r="C9284" s="188"/>
      <c r="D9284" s="203"/>
      <c r="E9284" s="203"/>
      <c r="F9284" s="203"/>
    </row>
    <row r="9285" spans="2:6" ht="15.75">
      <c r="B9285" s="188"/>
      <c r="C9285" s="188"/>
      <c r="D9285" s="203"/>
      <c r="E9285" s="203"/>
      <c r="F9285" s="203"/>
    </row>
    <row r="9286" spans="2:6" ht="15.75">
      <c r="B9286" s="188"/>
      <c r="C9286" s="188"/>
      <c r="D9286" s="203"/>
      <c r="E9286" s="203"/>
      <c r="F9286" s="203"/>
    </row>
    <row r="9287" spans="2:6" ht="15.75">
      <c r="B9287" s="188"/>
      <c r="C9287" s="188"/>
      <c r="D9287" s="203"/>
      <c r="E9287" s="203"/>
      <c r="F9287" s="203"/>
    </row>
    <row r="9288" spans="2:6" ht="15.75">
      <c r="B9288" s="188"/>
      <c r="C9288" s="188"/>
      <c r="D9288" s="203"/>
      <c r="E9288" s="203"/>
      <c r="F9288" s="203"/>
    </row>
    <row r="9289" spans="2:6" ht="15.75">
      <c r="B9289" s="188"/>
      <c r="C9289" s="188"/>
      <c r="D9289" s="203"/>
      <c r="E9289" s="203"/>
      <c r="F9289" s="203"/>
    </row>
    <row r="9290" spans="2:6" ht="15.75">
      <c r="B9290" s="188"/>
      <c r="C9290" s="188"/>
      <c r="D9290" s="203"/>
      <c r="E9290" s="203"/>
      <c r="F9290" s="203"/>
    </row>
    <row r="9291" spans="2:6" ht="15.75">
      <c r="B9291" s="188"/>
      <c r="C9291" s="188"/>
      <c r="D9291" s="203"/>
      <c r="E9291" s="203"/>
      <c r="F9291" s="203"/>
    </row>
    <row r="9292" spans="2:6" ht="15.75">
      <c r="B9292" s="188"/>
      <c r="C9292" s="188"/>
      <c r="D9292" s="203"/>
      <c r="E9292" s="203"/>
      <c r="F9292" s="203"/>
    </row>
    <row r="9293" spans="2:6" ht="15.75">
      <c r="B9293" s="188"/>
      <c r="C9293" s="188"/>
      <c r="D9293" s="203"/>
      <c r="E9293" s="203"/>
      <c r="F9293" s="203"/>
    </row>
    <row r="9294" spans="2:6" ht="15.75">
      <c r="B9294" s="188"/>
      <c r="C9294" s="188"/>
      <c r="D9294" s="203"/>
      <c r="E9294" s="203"/>
      <c r="F9294" s="203"/>
    </row>
    <row r="9295" spans="2:6" ht="15.75">
      <c r="B9295" s="188"/>
      <c r="C9295" s="188"/>
      <c r="D9295" s="203"/>
      <c r="E9295" s="203"/>
      <c r="F9295" s="203"/>
    </row>
    <row r="9296" spans="2:6" ht="15.75">
      <c r="B9296" s="188"/>
      <c r="C9296" s="188"/>
      <c r="D9296" s="203"/>
      <c r="E9296" s="203"/>
      <c r="F9296" s="203"/>
    </row>
    <row r="9297" spans="2:6" ht="15.75">
      <c r="B9297" s="188"/>
      <c r="C9297" s="188"/>
      <c r="D9297" s="203"/>
      <c r="E9297" s="203"/>
      <c r="F9297" s="203"/>
    </row>
    <row r="9298" spans="2:6" ht="15.75">
      <c r="B9298" s="188"/>
      <c r="C9298" s="188"/>
      <c r="D9298" s="203"/>
      <c r="E9298" s="203"/>
      <c r="F9298" s="203"/>
    </row>
    <row r="9299" spans="2:6" ht="15.75">
      <c r="B9299" s="188"/>
      <c r="C9299" s="188"/>
      <c r="D9299" s="203"/>
      <c r="E9299" s="203"/>
      <c r="F9299" s="203"/>
    </row>
    <row r="9300" spans="2:6" ht="15.75">
      <c r="B9300" s="188"/>
      <c r="C9300" s="188"/>
      <c r="D9300" s="203"/>
      <c r="E9300" s="203"/>
      <c r="F9300" s="203"/>
    </row>
    <row r="9301" spans="2:6" ht="15.75">
      <c r="B9301" s="188"/>
      <c r="C9301" s="188"/>
      <c r="D9301" s="203"/>
      <c r="E9301" s="203"/>
      <c r="F9301" s="203"/>
    </row>
    <row r="9302" spans="2:6" ht="15.75">
      <c r="B9302" s="188"/>
      <c r="C9302" s="188"/>
      <c r="D9302" s="203"/>
      <c r="E9302" s="203"/>
      <c r="F9302" s="203"/>
    </row>
    <row r="9303" spans="2:6" ht="15.75">
      <c r="B9303" s="188"/>
      <c r="C9303" s="188"/>
      <c r="D9303" s="203"/>
      <c r="E9303" s="203"/>
      <c r="F9303" s="203"/>
    </row>
    <row r="9304" spans="2:6" ht="15.75">
      <c r="B9304" s="188"/>
      <c r="C9304" s="188"/>
      <c r="D9304" s="203"/>
      <c r="E9304" s="203"/>
      <c r="F9304" s="203"/>
    </row>
    <row r="9305" spans="2:6" ht="15.75">
      <c r="B9305" s="188"/>
      <c r="C9305" s="188"/>
      <c r="D9305" s="203"/>
      <c r="E9305" s="203"/>
      <c r="F9305" s="203"/>
    </row>
    <row r="9306" spans="2:6" ht="15.75">
      <c r="B9306" s="188"/>
      <c r="C9306" s="188"/>
      <c r="D9306" s="203"/>
      <c r="E9306" s="203"/>
      <c r="F9306" s="203"/>
    </row>
    <row r="9307" spans="2:6" ht="15.75">
      <c r="B9307" s="188"/>
      <c r="C9307" s="188"/>
      <c r="D9307" s="203"/>
      <c r="E9307" s="203"/>
      <c r="F9307" s="203"/>
    </row>
    <row r="9308" spans="2:6" ht="15.75">
      <c r="B9308" s="188"/>
      <c r="C9308" s="188"/>
      <c r="D9308" s="203"/>
      <c r="E9308" s="203"/>
      <c r="F9308" s="203"/>
    </row>
    <row r="9309" spans="2:6" ht="15.75">
      <c r="B9309" s="188"/>
      <c r="C9309" s="188"/>
      <c r="D9309" s="203"/>
      <c r="E9309" s="203"/>
      <c r="F9309" s="203"/>
    </row>
    <row r="9310" spans="2:6" ht="15.75">
      <c r="B9310" s="188"/>
      <c r="C9310" s="188"/>
      <c r="D9310" s="203"/>
      <c r="E9310" s="203"/>
      <c r="F9310" s="203"/>
    </row>
    <row r="9311" spans="2:6" ht="15.75">
      <c r="B9311" s="188"/>
      <c r="C9311" s="188"/>
      <c r="D9311" s="203"/>
      <c r="E9311" s="203"/>
      <c r="F9311" s="203"/>
    </row>
    <row r="9312" spans="2:6" ht="15.75">
      <c r="B9312" s="188"/>
      <c r="C9312" s="188"/>
      <c r="D9312" s="203"/>
      <c r="E9312" s="203"/>
      <c r="F9312" s="203"/>
    </row>
    <row r="9313" spans="2:6" ht="15.75">
      <c r="B9313" s="188"/>
      <c r="C9313" s="188"/>
      <c r="D9313" s="203"/>
      <c r="E9313" s="203"/>
      <c r="F9313" s="203"/>
    </row>
    <row r="9314" spans="2:6" ht="15.75">
      <c r="B9314" s="188"/>
      <c r="C9314" s="188"/>
      <c r="D9314" s="203"/>
      <c r="E9314" s="203"/>
      <c r="F9314" s="203"/>
    </row>
    <row r="9315" spans="2:6" ht="15.75">
      <c r="B9315" s="188"/>
      <c r="C9315" s="188"/>
      <c r="D9315" s="203"/>
      <c r="E9315" s="203"/>
      <c r="F9315" s="203"/>
    </row>
    <row r="9316" spans="2:6" ht="15.75">
      <c r="B9316" s="188"/>
      <c r="C9316" s="188"/>
      <c r="D9316" s="203"/>
      <c r="E9316" s="203"/>
      <c r="F9316" s="203"/>
    </row>
    <row r="9317" spans="2:6" ht="15.75">
      <c r="B9317" s="188"/>
      <c r="C9317" s="188"/>
      <c r="D9317" s="203"/>
      <c r="E9317" s="203"/>
      <c r="F9317" s="203"/>
    </row>
    <row r="9318" spans="2:6" ht="15.75">
      <c r="B9318" s="188"/>
      <c r="C9318" s="188"/>
      <c r="D9318" s="203"/>
      <c r="E9318" s="203"/>
      <c r="F9318" s="203"/>
    </row>
    <row r="9319" spans="2:6" ht="15.75">
      <c r="B9319" s="188"/>
      <c r="C9319" s="188"/>
      <c r="D9319" s="203"/>
      <c r="E9319" s="203"/>
      <c r="F9319" s="203"/>
    </row>
    <row r="9320" spans="2:6" ht="15.75">
      <c r="B9320" s="188"/>
      <c r="C9320" s="188"/>
      <c r="D9320" s="203"/>
      <c r="E9320" s="203"/>
      <c r="F9320" s="203"/>
    </row>
    <row r="9321" spans="2:6" ht="15.75">
      <c r="B9321" s="188"/>
      <c r="C9321" s="188"/>
      <c r="D9321" s="203"/>
      <c r="E9321" s="203"/>
      <c r="F9321" s="203"/>
    </row>
    <row r="9322" spans="2:6" ht="15.75">
      <c r="B9322" s="188"/>
      <c r="C9322" s="188"/>
      <c r="D9322" s="203"/>
      <c r="E9322" s="203"/>
      <c r="F9322" s="203"/>
    </row>
    <row r="9323" spans="2:6" ht="15.75">
      <c r="B9323" s="188"/>
      <c r="C9323" s="188"/>
      <c r="D9323" s="203"/>
      <c r="E9323" s="203"/>
      <c r="F9323" s="203"/>
    </row>
    <row r="9324" spans="2:6" ht="15.75">
      <c r="B9324" s="188"/>
      <c r="C9324" s="188"/>
      <c r="D9324" s="203"/>
      <c r="E9324" s="203"/>
      <c r="F9324" s="203"/>
    </row>
    <row r="9325" spans="2:6" ht="15.75">
      <c r="B9325" s="188"/>
      <c r="C9325" s="188"/>
      <c r="D9325" s="203"/>
      <c r="E9325" s="203"/>
      <c r="F9325" s="203"/>
    </row>
    <row r="9326" spans="2:6" ht="15.75">
      <c r="B9326" s="188"/>
      <c r="C9326" s="188"/>
      <c r="D9326" s="203"/>
      <c r="E9326" s="203"/>
      <c r="F9326" s="203"/>
    </row>
    <row r="9327" spans="2:6" ht="15.75">
      <c r="B9327" s="188"/>
      <c r="C9327" s="188"/>
      <c r="D9327" s="203"/>
      <c r="E9327" s="203"/>
      <c r="F9327" s="203"/>
    </row>
    <row r="9328" spans="2:6" ht="15.75">
      <c r="B9328" s="188"/>
      <c r="C9328" s="188"/>
      <c r="D9328" s="203"/>
      <c r="E9328" s="203"/>
      <c r="F9328" s="203"/>
    </row>
    <row r="9329" spans="2:6" ht="15.75">
      <c r="B9329" s="188"/>
      <c r="C9329" s="188"/>
      <c r="D9329" s="203"/>
      <c r="E9329" s="203"/>
      <c r="F9329" s="203"/>
    </row>
    <row r="9330" spans="2:6" ht="15.75">
      <c r="B9330" s="188"/>
      <c r="C9330" s="188"/>
      <c r="D9330" s="203"/>
      <c r="E9330" s="203"/>
      <c r="F9330" s="203"/>
    </row>
    <row r="9331" spans="2:6" ht="15.75">
      <c r="B9331" s="188"/>
      <c r="C9331" s="188"/>
      <c r="D9331" s="203"/>
      <c r="E9331" s="203"/>
      <c r="F9331" s="203"/>
    </row>
    <row r="9332" spans="2:6" ht="15.75">
      <c r="B9332" s="188"/>
      <c r="C9332" s="188"/>
      <c r="D9332" s="203"/>
      <c r="E9332" s="203"/>
      <c r="F9332" s="203"/>
    </row>
    <row r="9333" spans="2:6" ht="15.75">
      <c r="B9333" s="188"/>
      <c r="C9333" s="188"/>
      <c r="D9333" s="203"/>
      <c r="E9333" s="203"/>
      <c r="F9333" s="203"/>
    </row>
    <row r="9334" spans="2:6" ht="15.75">
      <c r="B9334" s="188"/>
      <c r="C9334" s="188"/>
      <c r="D9334" s="203"/>
      <c r="E9334" s="203"/>
      <c r="F9334" s="203"/>
    </row>
    <row r="9335" spans="2:6" ht="15.75">
      <c r="B9335" s="188"/>
      <c r="C9335" s="188"/>
      <c r="D9335" s="203"/>
      <c r="E9335" s="203"/>
      <c r="F9335" s="203"/>
    </row>
    <row r="9336" spans="2:6" ht="15.75">
      <c r="B9336" s="188"/>
      <c r="C9336" s="188"/>
      <c r="D9336" s="203"/>
      <c r="E9336" s="203"/>
      <c r="F9336" s="203"/>
    </row>
    <row r="9337" spans="2:6" ht="15.75">
      <c r="B9337" s="188"/>
      <c r="C9337" s="188"/>
      <c r="D9337" s="203"/>
      <c r="E9337" s="203"/>
      <c r="F9337" s="203"/>
    </row>
    <row r="9338" spans="2:6" ht="15.75">
      <c r="B9338" s="188"/>
      <c r="C9338" s="188"/>
      <c r="D9338" s="203"/>
      <c r="E9338" s="203"/>
      <c r="F9338" s="203"/>
    </row>
    <row r="9339" spans="2:6" ht="15.75">
      <c r="B9339" s="188"/>
      <c r="C9339" s="188"/>
      <c r="D9339" s="203"/>
      <c r="E9339" s="203"/>
      <c r="F9339" s="203"/>
    </row>
    <row r="9340" spans="2:6" ht="15.75">
      <c r="B9340" s="188"/>
      <c r="C9340" s="188"/>
      <c r="D9340" s="203"/>
      <c r="E9340" s="203"/>
      <c r="F9340" s="203"/>
    </row>
    <row r="9341" spans="2:6" ht="15.75">
      <c r="B9341" s="188"/>
      <c r="C9341" s="188"/>
      <c r="D9341" s="203"/>
      <c r="E9341" s="203"/>
      <c r="F9341" s="203"/>
    </row>
    <row r="9342" spans="2:6" ht="15.75">
      <c r="B9342" s="188"/>
      <c r="C9342" s="188"/>
      <c r="D9342" s="203"/>
      <c r="E9342" s="203"/>
      <c r="F9342" s="203"/>
    </row>
    <row r="9343" spans="2:6" ht="15.75">
      <c r="B9343" s="188"/>
      <c r="C9343" s="188"/>
      <c r="D9343" s="203"/>
      <c r="E9343" s="203"/>
      <c r="F9343" s="203"/>
    </row>
    <row r="9344" spans="2:6" ht="15.75">
      <c r="B9344" s="188"/>
      <c r="C9344" s="188"/>
      <c r="D9344" s="203"/>
      <c r="E9344" s="203"/>
      <c r="F9344" s="203"/>
    </row>
    <row r="9345" spans="2:6" ht="15.75">
      <c r="B9345" s="188"/>
      <c r="C9345" s="188"/>
      <c r="D9345" s="203"/>
      <c r="E9345" s="203"/>
      <c r="F9345" s="203"/>
    </row>
    <row r="9346" spans="2:6" ht="15.75">
      <c r="B9346" s="188"/>
      <c r="C9346" s="188"/>
      <c r="D9346" s="203"/>
      <c r="E9346" s="203"/>
      <c r="F9346" s="203"/>
    </row>
    <row r="9347" spans="2:6" ht="15.75">
      <c r="B9347" s="188"/>
      <c r="C9347" s="188"/>
      <c r="D9347" s="203"/>
      <c r="E9347" s="203"/>
      <c r="F9347" s="203"/>
    </row>
    <row r="9348" spans="2:6" ht="15.75">
      <c r="B9348" s="188"/>
      <c r="C9348" s="188"/>
      <c r="D9348" s="203"/>
      <c r="E9348" s="203"/>
      <c r="F9348" s="203"/>
    </row>
    <row r="9349" spans="2:6" ht="15.75">
      <c r="B9349" s="188"/>
      <c r="C9349" s="188"/>
      <c r="D9349" s="203"/>
      <c r="E9349" s="203"/>
      <c r="F9349" s="203"/>
    </row>
    <row r="9350" spans="2:6" ht="15.75">
      <c r="B9350" s="188"/>
      <c r="C9350" s="188"/>
      <c r="D9350" s="203"/>
      <c r="E9350" s="203"/>
      <c r="F9350" s="203"/>
    </row>
    <row r="9351" spans="2:6" ht="15.75">
      <c r="B9351" s="188"/>
      <c r="C9351" s="188"/>
      <c r="D9351" s="203"/>
      <c r="E9351" s="203"/>
      <c r="F9351" s="203"/>
    </row>
    <row r="9352" spans="2:6" ht="15.75">
      <c r="B9352" s="188"/>
      <c r="C9352" s="188"/>
      <c r="D9352" s="203"/>
      <c r="E9352" s="203"/>
      <c r="F9352" s="203"/>
    </row>
    <row r="9353" spans="2:6" ht="15.75">
      <c r="B9353" s="188"/>
      <c r="C9353" s="188"/>
      <c r="D9353" s="203"/>
      <c r="E9353" s="203"/>
      <c r="F9353" s="203"/>
    </row>
    <row r="9354" spans="2:6" ht="15.75">
      <c r="B9354" s="188"/>
      <c r="C9354" s="188"/>
      <c r="D9354" s="203"/>
      <c r="E9354" s="203"/>
      <c r="F9354" s="203"/>
    </row>
    <row r="9355" spans="2:6" ht="15.75">
      <c r="B9355" s="188"/>
      <c r="C9355" s="188"/>
      <c r="D9355" s="203"/>
      <c r="E9355" s="203"/>
      <c r="F9355" s="203"/>
    </row>
    <row r="9356" spans="2:6" ht="15.75">
      <c r="B9356" s="188"/>
      <c r="C9356" s="188"/>
      <c r="D9356" s="203"/>
      <c r="E9356" s="203"/>
      <c r="F9356" s="203"/>
    </row>
    <row r="9357" spans="2:6" ht="15.75">
      <c r="B9357" s="188"/>
      <c r="C9357" s="188"/>
      <c r="D9357" s="203"/>
      <c r="E9357" s="203"/>
      <c r="F9357" s="203"/>
    </row>
    <row r="9358" spans="2:6" ht="15.75">
      <c r="B9358" s="188"/>
      <c r="C9358" s="188"/>
      <c r="D9358" s="203"/>
      <c r="E9358" s="203"/>
      <c r="F9358" s="203"/>
    </row>
    <row r="9359" spans="2:6" ht="15.75">
      <c r="B9359" s="188"/>
      <c r="C9359" s="188"/>
      <c r="D9359" s="203"/>
      <c r="E9359" s="203"/>
      <c r="F9359" s="203"/>
    </row>
    <row r="9360" spans="2:6" ht="15.75">
      <c r="B9360" s="188"/>
      <c r="C9360" s="188"/>
      <c r="D9360" s="203"/>
      <c r="E9360" s="203"/>
      <c r="F9360" s="203"/>
    </row>
    <row r="9361" spans="2:6" ht="15.75">
      <c r="B9361" s="188"/>
      <c r="C9361" s="188"/>
      <c r="D9361" s="203"/>
      <c r="E9361" s="203"/>
      <c r="F9361" s="203"/>
    </row>
    <row r="9362" spans="2:6" ht="15.75">
      <c r="B9362" s="188"/>
      <c r="C9362" s="188"/>
      <c r="D9362" s="203"/>
      <c r="E9362" s="203"/>
      <c r="F9362" s="203"/>
    </row>
    <row r="9363" spans="2:6" ht="15.75">
      <c r="B9363" s="188"/>
      <c r="C9363" s="188"/>
      <c r="D9363" s="203"/>
      <c r="E9363" s="203"/>
      <c r="F9363" s="203"/>
    </row>
    <row r="9364" spans="2:6" ht="15.75">
      <c r="B9364" s="188"/>
      <c r="C9364" s="188"/>
      <c r="D9364" s="203"/>
      <c r="E9364" s="203"/>
      <c r="F9364" s="203"/>
    </row>
    <row r="9365" spans="2:6" ht="15.75">
      <c r="B9365" s="188"/>
      <c r="C9365" s="188"/>
      <c r="D9365" s="203"/>
      <c r="E9365" s="203"/>
      <c r="F9365" s="203"/>
    </row>
    <row r="9366" spans="2:6" ht="15.75">
      <c r="B9366" s="188"/>
      <c r="C9366" s="188"/>
      <c r="D9366" s="203"/>
      <c r="E9366" s="203"/>
      <c r="F9366" s="203"/>
    </row>
    <row r="9367" spans="2:6" ht="15.75">
      <c r="B9367" s="188"/>
      <c r="C9367" s="188"/>
      <c r="D9367" s="203"/>
      <c r="E9367" s="203"/>
      <c r="F9367" s="203"/>
    </row>
    <row r="9368" spans="2:6" ht="15.75">
      <c r="B9368" s="188"/>
      <c r="C9368" s="188"/>
      <c r="D9368" s="203"/>
      <c r="E9368" s="203"/>
      <c r="F9368" s="203"/>
    </row>
    <row r="9369" spans="2:6" ht="15.75">
      <c r="B9369" s="188"/>
      <c r="C9369" s="188"/>
      <c r="D9369" s="203"/>
      <c r="E9369" s="203"/>
      <c r="F9369" s="203"/>
    </row>
    <row r="9370" spans="2:6" ht="15.75">
      <c r="B9370" s="188"/>
      <c r="C9370" s="188"/>
      <c r="D9370" s="203"/>
      <c r="E9370" s="203"/>
      <c r="F9370" s="203"/>
    </row>
    <row r="9371" spans="2:6" ht="15.75">
      <c r="B9371" s="188"/>
      <c r="C9371" s="188"/>
      <c r="D9371" s="203"/>
      <c r="E9371" s="203"/>
      <c r="F9371" s="203"/>
    </row>
    <row r="9372" spans="2:6" ht="15.75">
      <c r="B9372" s="188"/>
      <c r="C9372" s="188"/>
      <c r="D9372" s="203"/>
      <c r="E9372" s="203"/>
      <c r="F9372" s="203"/>
    </row>
    <row r="9373" spans="2:6" ht="15.75">
      <c r="B9373" s="188"/>
      <c r="C9373" s="188"/>
      <c r="D9373" s="203"/>
      <c r="E9373" s="203"/>
      <c r="F9373" s="203"/>
    </row>
    <row r="9374" spans="2:6" ht="15.75">
      <c r="B9374" s="188"/>
      <c r="C9374" s="188"/>
      <c r="D9374" s="203"/>
      <c r="E9374" s="203"/>
      <c r="F9374" s="203"/>
    </row>
    <row r="9375" spans="2:6" ht="15.75">
      <c r="B9375" s="188"/>
      <c r="C9375" s="188"/>
      <c r="D9375" s="203"/>
      <c r="E9375" s="203"/>
      <c r="F9375" s="203"/>
    </row>
    <row r="9376" spans="2:6" ht="15.75">
      <c r="B9376" s="188"/>
      <c r="C9376" s="188"/>
      <c r="D9376" s="203"/>
      <c r="E9376" s="203"/>
      <c r="F9376" s="203"/>
    </row>
    <row r="9377" spans="2:6" ht="15.75">
      <c r="B9377" s="188"/>
      <c r="C9377" s="188"/>
      <c r="D9377" s="203"/>
      <c r="E9377" s="203"/>
      <c r="F9377" s="203"/>
    </row>
    <row r="9378" spans="2:6" ht="15.75">
      <c r="B9378" s="188"/>
      <c r="C9378" s="188"/>
      <c r="D9378" s="203"/>
      <c r="E9378" s="203"/>
      <c r="F9378" s="203"/>
    </row>
    <row r="9379" spans="2:6" ht="15.75">
      <c r="B9379" s="188"/>
      <c r="C9379" s="188"/>
      <c r="D9379" s="203"/>
      <c r="E9379" s="203"/>
      <c r="F9379" s="203"/>
    </row>
    <row r="9380" spans="2:6" ht="15.75">
      <c r="B9380" s="188"/>
      <c r="C9380" s="188"/>
      <c r="D9380" s="203"/>
      <c r="E9380" s="203"/>
      <c r="F9380" s="203"/>
    </row>
    <row r="9381" spans="2:6" ht="15.75">
      <c r="B9381" s="188"/>
      <c r="C9381" s="188"/>
      <c r="D9381" s="203"/>
      <c r="E9381" s="203"/>
      <c r="F9381" s="203"/>
    </row>
    <row r="9382" spans="2:6" ht="15.75">
      <c r="B9382" s="188"/>
      <c r="C9382" s="188"/>
      <c r="D9382" s="203"/>
      <c r="E9382" s="203"/>
      <c r="F9382" s="203"/>
    </row>
    <row r="9383" spans="2:6" ht="15.75">
      <c r="B9383" s="188"/>
      <c r="C9383" s="188"/>
      <c r="D9383" s="203"/>
      <c r="E9383" s="203"/>
      <c r="F9383" s="203"/>
    </row>
    <row r="9384" spans="2:6" ht="15.75">
      <c r="B9384" s="188"/>
      <c r="C9384" s="188"/>
      <c r="D9384" s="203"/>
      <c r="E9384" s="203"/>
      <c r="F9384" s="203"/>
    </row>
    <row r="9385" spans="2:6" ht="15.75">
      <c r="B9385" s="188"/>
      <c r="C9385" s="188"/>
      <c r="D9385" s="203"/>
      <c r="E9385" s="203"/>
      <c r="F9385" s="203"/>
    </row>
    <row r="9386" spans="2:6" ht="15.75">
      <c r="B9386" s="188"/>
      <c r="C9386" s="188"/>
      <c r="D9386" s="203"/>
      <c r="E9386" s="203"/>
      <c r="F9386" s="203"/>
    </row>
    <row r="9387" spans="2:6" ht="15.75">
      <c r="B9387" s="188"/>
      <c r="C9387" s="188"/>
      <c r="D9387" s="203"/>
      <c r="E9387" s="203"/>
      <c r="F9387" s="203"/>
    </row>
    <row r="9388" spans="2:6" ht="15.75">
      <c r="B9388" s="188"/>
      <c r="C9388" s="188"/>
      <c r="D9388" s="203"/>
      <c r="E9388" s="203"/>
      <c r="F9388" s="203"/>
    </row>
    <row r="9389" spans="2:6" ht="15.75">
      <c r="B9389" s="188"/>
      <c r="C9389" s="188"/>
      <c r="D9389" s="203"/>
      <c r="E9389" s="203"/>
      <c r="F9389" s="203"/>
    </row>
    <row r="9390" spans="2:6" ht="15.75">
      <c r="B9390" s="188"/>
      <c r="C9390" s="188"/>
      <c r="D9390" s="203"/>
      <c r="E9390" s="203"/>
      <c r="F9390" s="203"/>
    </row>
    <row r="9391" spans="2:6" ht="15.75">
      <c r="B9391" s="188"/>
      <c r="C9391" s="188"/>
      <c r="D9391" s="203"/>
      <c r="E9391" s="203"/>
      <c r="F9391" s="203"/>
    </row>
    <row r="9392" spans="2:6" ht="15.75">
      <c r="B9392" s="188"/>
      <c r="C9392" s="188"/>
      <c r="D9392" s="203"/>
      <c r="E9392" s="203"/>
      <c r="F9392" s="203"/>
    </row>
    <row r="9393" spans="2:6" ht="15.75">
      <c r="B9393" s="188"/>
      <c r="C9393" s="188"/>
      <c r="D9393" s="203"/>
      <c r="E9393" s="203"/>
      <c r="F9393" s="203"/>
    </row>
    <row r="9394" spans="2:6" ht="15.75">
      <c r="B9394" s="188"/>
      <c r="C9394" s="188"/>
      <c r="D9394" s="203"/>
      <c r="E9394" s="203"/>
      <c r="F9394" s="203"/>
    </row>
    <row r="9395" spans="2:6" ht="15.75">
      <c r="B9395" s="188"/>
      <c r="C9395" s="188"/>
      <c r="D9395" s="203"/>
      <c r="E9395" s="203"/>
      <c r="F9395" s="203"/>
    </row>
    <row r="9396" spans="2:6" ht="15.75">
      <c r="B9396" s="188"/>
      <c r="C9396" s="188"/>
      <c r="D9396" s="203"/>
      <c r="E9396" s="203"/>
      <c r="F9396" s="203"/>
    </row>
    <row r="9397" spans="2:6" ht="15.75">
      <c r="B9397" s="188"/>
      <c r="C9397" s="188"/>
      <c r="D9397" s="203"/>
      <c r="E9397" s="203"/>
      <c r="F9397" s="203"/>
    </row>
    <row r="9398" spans="2:6" ht="15.75">
      <c r="B9398" s="188"/>
      <c r="C9398" s="188"/>
      <c r="D9398" s="203"/>
      <c r="E9398" s="203"/>
      <c r="F9398" s="203"/>
    </row>
    <row r="9399" spans="2:6" ht="15.75">
      <c r="B9399" s="188"/>
      <c r="C9399" s="188"/>
      <c r="D9399" s="203"/>
      <c r="E9399" s="203"/>
      <c r="F9399" s="203"/>
    </row>
    <row r="9400" spans="2:6" ht="15.75">
      <c r="B9400" s="188"/>
      <c r="C9400" s="188"/>
      <c r="D9400" s="203"/>
      <c r="E9400" s="203"/>
      <c r="F9400" s="203"/>
    </row>
    <row r="9401" spans="2:6" ht="15.75">
      <c r="B9401" s="188"/>
      <c r="C9401" s="188"/>
      <c r="D9401" s="203"/>
      <c r="E9401" s="203"/>
      <c r="F9401" s="203"/>
    </row>
    <row r="9402" spans="2:6" ht="15.75">
      <c r="B9402" s="188"/>
      <c r="C9402" s="188"/>
      <c r="D9402" s="203"/>
      <c r="E9402" s="203"/>
      <c r="F9402" s="203"/>
    </row>
    <row r="9403" spans="2:6" ht="15.75">
      <c r="B9403" s="188"/>
      <c r="C9403" s="188"/>
      <c r="D9403" s="203"/>
      <c r="E9403" s="203"/>
      <c r="F9403" s="203"/>
    </row>
    <row r="9404" spans="2:6" ht="15.75">
      <c r="B9404" s="188"/>
      <c r="C9404" s="188"/>
      <c r="D9404" s="203"/>
      <c r="E9404" s="203"/>
      <c r="F9404" s="203"/>
    </row>
    <row r="9405" spans="2:6" ht="15.75">
      <c r="B9405" s="188"/>
      <c r="C9405" s="188"/>
      <c r="D9405" s="203"/>
      <c r="E9405" s="203"/>
      <c r="F9405" s="203"/>
    </row>
    <row r="9406" spans="2:6" ht="15.75">
      <c r="B9406" s="188"/>
      <c r="C9406" s="188"/>
      <c r="D9406" s="203"/>
      <c r="E9406" s="203"/>
      <c r="F9406" s="203"/>
    </row>
    <row r="9407" spans="2:6" ht="15.75">
      <c r="B9407" s="188"/>
      <c r="C9407" s="188"/>
      <c r="D9407" s="203"/>
      <c r="E9407" s="203"/>
      <c r="F9407" s="203"/>
    </row>
    <row r="9408" spans="2:6" ht="15.75">
      <c r="B9408" s="188"/>
      <c r="C9408" s="188"/>
      <c r="D9408" s="203"/>
      <c r="E9408" s="203"/>
      <c r="F9408" s="203"/>
    </row>
    <row r="9409" spans="2:6" ht="15.75">
      <c r="B9409" s="188"/>
      <c r="C9409" s="188"/>
      <c r="D9409" s="203"/>
      <c r="E9409" s="203"/>
      <c r="F9409" s="203"/>
    </row>
    <row r="9410" spans="2:6" ht="15.75">
      <c r="B9410" s="188"/>
      <c r="C9410" s="188"/>
      <c r="D9410" s="203"/>
      <c r="E9410" s="203"/>
      <c r="F9410" s="203"/>
    </row>
    <row r="9411" spans="2:6" ht="15.75">
      <c r="B9411" s="188"/>
      <c r="C9411" s="188"/>
      <c r="D9411" s="203"/>
      <c r="E9411" s="203"/>
      <c r="F9411" s="203"/>
    </row>
    <row r="9412" spans="2:6" ht="15.75">
      <c r="B9412" s="188"/>
      <c r="C9412" s="188"/>
      <c r="D9412" s="203"/>
      <c r="E9412" s="203"/>
      <c r="F9412" s="203"/>
    </row>
    <row r="9413" spans="2:6" ht="15.75">
      <c r="B9413" s="188"/>
      <c r="C9413" s="188"/>
      <c r="D9413" s="203"/>
      <c r="E9413" s="203"/>
      <c r="F9413" s="203"/>
    </row>
    <row r="9414" spans="2:6" ht="15.75">
      <c r="B9414" s="188"/>
      <c r="C9414" s="188"/>
      <c r="D9414" s="203"/>
      <c r="E9414" s="203"/>
      <c r="F9414" s="203"/>
    </row>
    <row r="9415" spans="2:6" ht="15.75">
      <c r="B9415" s="188"/>
      <c r="C9415" s="188"/>
      <c r="D9415" s="203"/>
      <c r="E9415" s="203"/>
      <c r="F9415" s="203"/>
    </row>
    <row r="9416" spans="2:6" ht="15.75">
      <c r="B9416" s="188"/>
      <c r="C9416" s="188"/>
      <c r="D9416" s="203"/>
      <c r="E9416" s="203"/>
      <c r="F9416" s="203"/>
    </row>
    <row r="9417" spans="2:6" ht="15.75">
      <c r="B9417" s="188"/>
      <c r="C9417" s="188"/>
      <c r="D9417" s="203"/>
      <c r="E9417" s="203"/>
      <c r="F9417" s="203"/>
    </row>
    <row r="9418" spans="2:6" ht="15.75">
      <c r="B9418" s="188"/>
      <c r="C9418" s="188"/>
      <c r="D9418" s="203"/>
      <c r="E9418" s="203"/>
      <c r="F9418" s="203"/>
    </row>
    <row r="9419" spans="2:6" ht="15.75">
      <c r="B9419" s="188"/>
      <c r="C9419" s="188"/>
      <c r="D9419" s="203"/>
      <c r="E9419" s="203"/>
      <c r="F9419" s="203"/>
    </row>
    <row r="9420" spans="2:6" ht="15.75">
      <c r="B9420" s="188"/>
      <c r="C9420" s="188"/>
      <c r="D9420" s="203"/>
      <c r="E9420" s="203"/>
      <c r="F9420" s="203"/>
    </row>
    <row r="9421" spans="2:6" ht="15.75">
      <c r="B9421" s="188"/>
      <c r="C9421" s="188"/>
      <c r="D9421" s="203"/>
      <c r="E9421" s="203"/>
      <c r="F9421" s="203"/>
    </row>
    <row r="9422" spans="2:6" ht="15.75">
      <c r="B9422" s="188"/>
      <c r="C9422" s="188"/>
      <c r="D9422" s="203"/>
      <c r="E9422" s="203"/>
      <c r="F9422" s="203"/>
    </row>
    <row r="9423" spans="2:6" ht="15.75">
      <c r="B9423" s="188"/>
      <c r="C9423" s="188"/>
      <c r="D9423" s="203"/>
      <c r="E9423" s="203"/>
      <c r="F9423" s="203"/>
    </row>
    <row r="9424" spans="2:6" ht="15.75">
      <c r="B9424" s="188"/>
      <c r="C9424" s="188"/>
      <c r="D9424" s="203"/>
      <c r="E9424" s="203"/>
      <c r="F9424" s="203"/>
    </row>
    <row r="9425" spans="2:6" ht="15.75">
      <c r="B9425" s="188"/>
      <c r="C9425" s="188"/>
      <c r="D9425" s="203"/>
      <c r="E9425" s="203"/>
      <c r="F9425" s="203"/>
    </row>
    <row r="9426" spans="2:6" ht="15.75">
      <c r="B9426" s="188"/>
      <c r="C9426" s="188"/>
      <c r="D9426" s="203"/>
      <c r="E9426" s="203"/>
      <c r="F9426" s="203"/>
    </row>
    <row r="9427" spans="2:6" ht="15.75">
      <c r="B9427" s="188"/>
      <c r="C9427" s="188"/>
      <c r="D9427" s="203"/>
      <c r="E9427" s="203"/>
      <c r="F9427" s="203"/>
    </row>
    <row r="9428" spans="2:6" ht="15.75">
      <c r="B9428" s="188"/>
      <c r="C9428" s="188"/>
      <c r="D9428" s="203"/>
      <c r="E9428" s="203"/>
      <c r="F9428" s="203"/>
    </row>
    <row r="9429" spans="2:6" ht="15.75">
      <c r="B9429" s="188"/>
      <c r="C9429" s="188"/>
      <c r="D9429" s="203"/>
      <c r="E9429" s="203"/>
      <c r="F9429" s="203"/>
    </row>
    <row r="9430" spans="2:6" ht="15.75">
      <c r="B9430" s="188"/>
      <c r="C9430" s="188"/>
      <c r="D9430" s="203"/>
      <c r="E9430" s="203"/>
      <c r="F9430" s="203"/>
    </row>
    <row r="9431" spans="2:6" ht="15.75">
      <c r="B9431" s="188"/>
      <c r="C9431" s="188"/>
      <c r="D9431" s="203"/>
      <c r="E9431" s="203"/>
      <c r="F9431" s="203"/>
    </row>
    <row r="9432" spans="2:6" ht="15.75">
      <c r="B9432" s="188"/>
      <c r="C9432" s="188"/>
      <c r="D9432" s="203"/>
      <c r="E9432" s="203"/>
      <c r="F9432" s="203"/>
    </row>
    <row r="9433" spans="2:6" ht="15.75">
      <c r="B9433" s="188"/>
      <c r="C9433" s="188"/>
      <c r="D9433" s="203"/>
      <c r="E9433" s="203"/>
      <c r="F9433" s="203"/>
    </row>
    <row r="9434" spans="2:6" ht="15.75">
      <c r="B9434" s="188"/>
      <c r="C9434" s="188"/>
      <c r="D9434" s="203"/>
      <c r="E9434" s="203"/>
      <c r="F9434" s="203"/>
    </row>
    <row r="9435" spans="2:6" ht="15.75">
      <c r="B9435" s="188"/>
      <c r="C9435" s="188"/>
      <c r="D9435" s="203"/>
      <c r="E9435" s="203"/>
      <c r="F9435" s="203"/>
    </row>
    <row r="9436" spans="2:6" ht="15.75">
      <c r="B9436" s="188"/>
      <c r="C9436" s="188"/>
      <c r="D9436" s="203"/>
      <c r="E9436" s="203"/>
      <c r="F9436" s="203"/>
    </row>
    <row r="9437" spans="2:6" ht="15.75">
      <c r="B9437" s="188"/>
      <c r="C9437" s="188"/>
      <c r="D9437" s="203"/>
      <c r="E9437" s="203"/>
      <c r="F9437" s="203"/>
    </row>
    <row r="9438" spans="2:6" ht="15.75">
      <c r="B9438" s="188"/>
      <c r="C9438" s="188"/>
      <c r="D9438" s="203"/>
      <c r="E9438" s="203"/>
      <c r="F9438" s="203"/>
    </row>
    <row r="9439" spans="2:6" ht="15.75">
      <c r="B9439" s="188"/>
      <c r="C9439" s="188"/>
      <c r="D9439" s="203"/>
      <c r="E9439" s="203"/>
      <c r="F9439" s="203"/>
    </row>
    <row r="9440" spans="2:6" ht="15.75">
      <c r="B9440" s="188"/>
      <c r="C9440" s="188"/>
      <c r="D9440" s="203"/>
      <c r="E9440" s="203"/>
      <c r="F9440" s="203"/>
    </row>
    <row r="9441" spans="2:6" ht="15.75">
      <c r="B9441" s="188"/>
      <c r="C9441" s="188"/>
      <c r="D9441" s="203"/>
      <c r="E9441" s="203"/>
      <c r="F9441" s="203"/>
    </row>
    <row r="9442" spans="2:6" ht="15.75">
      <c r="B9442" s="188"/>
      <c r="C9442" s="188"/>
      <c r="D9442" s="203"/>
      <c r="E9442" s="203"/>
      <c r="F9442" s="203"/>
    </row>
    <row r="9443" spans="2:6" ht="15.75">
      <c r="B9443" s="188"/>
      <c r="C9443" s="188"/>
      <c r="D9443" s="203"/>
      <c r="E9443" s="203"/>
      <c r="F9443" s="203"/>
    </row>
    <row r="9444" spans="2:6" ht="15.75">
      <c r="B9444" s="188"/>
      <c r="C9444" s="188"/>
      <c r="D9444" s="203"/>
      <c r="E9444" s="203"/>
      <c r="F9444" s="203"/>
    </row>
    <row r="9445" spans="2:6" ht="15.75">
      <c r="B9445" s="188"/>
      <c r="C9445" s="188"/>
      <c r="D9445" s="203"/>
      <c r="E9445" s="203"/>
      <c r="F9445" s="203"/>
    </row>
    <row r="9446" spans="2:6" ht="15.75">
      <c r="B9446" s="188"/>
      <c r="C9446" s="188"/>
      <c r="D9446" s="203"/>
      <c r="E9446" s="203"/>
      <c r="F9446" s="203"/>
    </row>
    <row r="9447" spans="2:6" ht="15.75">
      <c r="B9447" s="188"/>
      <c r="C9447" s="188"/>
      <c r="D9447" s="203"/>
      <c r="E9447" s="203"/>
      <c r="F9447" s="203"/>
    </row>
    <row r="9448" spans="2:6" ht="15.75">
      <c r="B9448" s="188"/>
      <c r="C9448" s="188"/>
      <c r="D9448" s="203"/>
      <c r="E9448" s="203"/>
      <c r="F9448" s="203"/>
    </row>
    <row r="9449" spans="2:6" ht="15.75">
      <c r="B9449" s="188"/>
      <c r="C9449" s="188"/>
      <c r="D9449" s="203"/>
      <c r="E9449" s="203"/>
      <c r="F9449" s="203"/>
    </row>
    <row r="9450" spans="2:6" ht="15.75">
      <c r="B9450" s="188"/>
      <c r="C9450" s="188"/>
      <c r="D9450" s="203"/>
      <c r="E9450" s="203"/>
      <c r="F9450" s="203"/>
    </row>
    <row r="9451" spans="2:6" ht="15.75">
      <c r="B9451" s="188"/>
      <c r="C9451" s="188"/>
      <c r="D9451" s="203"/>
      <c r="E9451" s="203"/>
      <c r="F9451" s="203"/>
    </row>
    <row r="9452" spans="2:6" ht="15.75">
      <c r="B9452" s="188"/>
      <c r="C9452" s="188"/>
      <c r="D9452" s="203"/>
      <c r="E9452" s="203"/>
      <c r="F9452" s="203"/>
    </row>
    <row r="9453" spans="2:6" ht="15.75">
      <c r="B9453" s="188"/>
      <c r="C9453" s="188"/>
      <c r="D9453" s="203"/>
      <c r="E9453" s="203"/>
      <c r="F9453" s="203"/>
    </row>
    <row r="9454" spans="2:6" ht="15.75">
      <c r="B9454" s="188"/>
      <c r="C9454" s="188"/>
      <c r="D9454" s="203"/>
      <c r="E9454" s="203"/>
      <c r="F9454" s="203"/>
    </row>
    <row r="9455" spans="2:6" ht="15.75">
      <c r="B9455" s="188"/>
      <c r="C9455" s="188"/>
      <c r="D9455" s="203"/>
      <c r="E9455" s="203"/>
      <c r="F9455" s="203"/>
    </row>
    <row r="9456" spans="2:6" ht="15.75">
      <c r="B9456" s="188"/>
      <c r="C9456" s="188"/>
      <c r="D9456" s="203"/>
      <c r="E9456" s="203"/>
      <c r="F9456" s="203"/>
    </row>
    <row r="9457" spans="2:6" ht="15.75">
      <c r="B9457" s="188"/>
      <c r="C9457" s="188"/>
      <c r="D9457" s="203"/>
      <c r="E9457" s="203"/>
      <c r="F9457" s="203"/>
    </row>
    <row r="9458" spans="2:6" ht="15.75">
      <c r="B9458" s="188"/>
      <c r="C9458" s="188"/>
      <c r="D9458" s="203"/>
      <c r="E9458" s="203"/>
      <c r="F9458" s="203"/>
    </row>
    <row r="9459" spans="2:6" ht="15.75">
      <c r="B9459" s="188"/>
      <c r="C9459" s="188"/>
      <c r="D9459" s="203"/>
      <c r="E9459" s="203"/>
      <c r="F9459" s="203"/>
    </row>
    <row r="9460" spans="2:6" ht="15.75">
      <c r="B9460" s="188"/>
      <c r="C9460" s="188"/>
      <c r="D9460" s="203"/>
      <c r="E9460" s="203"/>
      <c r="F9460" s="203"/>
    </row>
    <row r="9461" spans="2:6" ht="15.75">
      <c r="B9461" s="188"/>
      <c r="C9461" s="188"/>
      <c r="D9461" s="203"/>
      <c r="E9461" s="203"/>
      <c r="F9461" s="203"/>
    </row>
    <row r="9462" spans="2:6" ht="15.75">
      <c r="B9462" s="188"/>
      <c r="C9462" s="188"/>
      <c r="D9462" s="203"/>
      <c r="E9462" s="203"/>
      <c r="F9462" s="203"/>
    </row>
    <row r="9463" spans="2:6" ht="15.75">
      <c r="B9463" s="188"/>
      <c r="C9463" s="188"/>
      <c r="D9463" s="203"/>
      <c r="E9463" s="203"/>
      <c r="F9463" s="203"/>
    </row>
    <row r="9464" spans="2:6" ht="15.75">
      <c r="B9464" s="188"/>
      <c r="C9464" s="188"/>
      <c r="D9464" s="203"/>
      <c r="E9464" s="203"/>
      <c r="F9464" s="203"/>
    </row>
    <row r="9465" spans="2:6" ht="15.75">
      <c r="B9465" s="188"/>
      <c r="C9465" s="188"/>
      <c r="D9465" s="203"/>
      <c r="E9465" s="203"/>
      <c r="F9465" s="203"/>
    </row>
    <row r="9466" spans="2:6" ht="15.75">
      <c r="B9466" s="188"/>
      <c r="C9466" s="188"/>
      <c r="D9466" s="203"/>
      <c r="E9466" s="203"/>
      <c r="F9466" s="203"/>
    </row>
    <row r="9467" spans="2:6" ht="15.75">
      <c r="B9467" s="188"/>
      <c r="C9467" s="188"/>
      <c r="D9467" s="203"/>
      <c r="E9467" s="203"/>
      <c r="F9467" s="203"/>
    </row>
    <row r="9468" spans="2:6" ht="15.75">
      <c r="B9468" s="188"/>
      <c r="C9468" s="188"/>
      <c r="D9468" s="203"/>
      <c r="E9468" s="203"/>
      <c r="F9468" s="203"/>
    </row>
    <row r="9469" spans="2:6" ht="15.75">
      <c r="B9469" s="188"/>
      <c r="C9469" s="188"/>
      <c r="D9469" s="203"/>
      <c r="E9469" s="203"/>
      <c r="F9469" s="203"/>
    </row>
    <row r="9470" spans="2:6" ht="15.75">
      <c r="B9470" s="188"/>
      <c r="C9470" s="188"/>
      <c r="D9470" s="203"/>
      <c r="E9470" s="203"/>
      <c r="F9470" s="203"/>
    </row>
    <row r="9471" spans="2:6" ht="15.75">
      <c r="B9471" s="188"/>
      <c r="C9471" s="188"/>
      <c r="D9471" s="203"/>
      <c r="E9471" s="203"/>
      <c r="F9471" s="203"/>
    </row>
    <row r="9472" spans="2:6" ht="15.75">
      <c r="B9472" s="188"/>
      <c r="C9472" s="188"/>
      <c r="D9472" s="203"/>
      <c r="E9472" s="203"/>
      <c r="F9472" s="203"/>
    </row>
    <row r="9473" spans="2:6" ht="15.75">
      <c r="B9473" s="188"/>
      <c r="C9473" s="188"/>
      <c r="D9473" s="203"/>
      <c r="E9473" s="203"/>
      <c r="F9473" s="203"/>
    </row>
    <row r="9474" spans="2:6" ht="15.75">
      <c r="B9474" s="188"/>
      <c r="C9474" s="188"/>
      <c r="D9474" s="203"/>
      <c r="E9474" s="203"/>
      <c r="F9474" s="203"/>
    </row>
    <row r="9475" spans="2:6" ht="15.75">
      <c r="B9475" s="188"/>
      <c r="C9475" s="188"/>
      <c r="D9475" s="203"/>
      <c r="E9475" s="203"/>
      <c r="F9475" s="203"/>
    </row>
    <row r="9476" spans="2:6" ht="15.75">
      <c r="B9476" s="188"/>
      <c r="C9476" s="188"/>
      <c r="D9476" s="203"/>
      <c r="E9476" s="203"/>
      <c r="F9476" s="203"/>
    </row>
    <row r="9477" spans="2:6" ht="15.75">
      <c r="B9477" s="188"/>
      <c r="C9477" s="188"/>
      <c r="D9477" s="203"/>
      <c r="E9477" s="203"/>
      <c r="F9477" s="203"/>
    </row>
    <row r="9478" spans="2:6" ht="15.75">
      <c r="B9478" s="188"/>
      <c r="C9478" s="188"/>
      <c r="D9478" s="203"/>
      <c r="E9478" s="203"/>
      <c r="F9478" s="203"/>
    </row>
    <row r="9479" spans="2:6" ht="15.75">
      <c r="B9479" s="188"/>
      <c r="C9479" s="188"/>
      <c r="D9479" s="203"/>
      <c r="E9479" s="203"/>
      <c r="F9479" s="203"/>
    </row>
    <row r="9480" spans="2:6" ht="15.75">
      <c r="B9480" s="188"/>
      <c r="C9480" s="188"/>
      <c r="D9480" s="203"/>
      <c r="E9480" s="203"/>
      <c r="F9480" s="203"/>
    </row>
    <row r="9481" spans="2:6" ht="15.75">
      <c r="B9481" s="188"/>
      <c r="C9481" s="188"/>
      <c r="D9481" s="203"/>
      <c r="E9481" s="203"/>
      <c r="F9481" s="203"/>
    </row>
    <row r="9482" spans="2:6" ht="15.75">
      <c r="B9482" s="188"/>
      <c r="C9482" s="188"/>
      <c r="D9482" s="203"/>
      <c r="E9482" s="203"/>
      <c r="F9482" s="203"/>
    </row>
    <row r="9483" spans="2:6" ht="15.75">
      <c r="B9483" s="188"/>
      <c r="C9483" s="188"/>
      <c r="D9483" s="203"/>
      <c r="E9483" s="203"/>
      <c r="F9483" s="203"/>
    </row>
    <row r="9484" spans="2:6" ht="15.75">
      <c r="B9484" s="188"/>
      <c r="C9484" s="188"/>
      <c r="D9484" s="203"/>
      <c r="E9484" s="203"/>
      <c r="F9484" s="203"/>
    </row>
    <row r="9485" spans="2:6" ht="15.75">
      <c r="B9485" s="188"/>
      <c r="C9485" s="188"/>
      <c r="D9485" s="203"/>
      <c r="E9485" s="203"/>
      <c r="F9485" s="203"/>
    </row>
    <row r="9486" spans="2:6" ht="15.75">
      <c r="B9486" s="188"/>
      <c r="C9486" s="188"/>
      <c r="D9486" s="203"/>
      <c r="E9486" s="203"/>
      <c r="F9486" s="203"/>
    </row>
    <row r="9487" spans="2:6" ht="15.75">
      <c r="B9487" s="188"/>
      <c r="C9487" s="188"/>
      <c r="D9487" s="203"/>
      <c r="E9487" s="203"/>
      <c r="F9487" s="203"/>
    </row>
    <row r="9488" spans="2:6" ht="15.75">
      <c r="B9488" s="188"/>
      <c r="C9488" s="188"/>
      <c r="D9488" s="203"/>
      <c r="E9488" s="203"/>
      <c r="F9488" s="203"/>
    </row>
    <row r="9489" spans="2:6" ht="15.75">
      <c r="B9489" s="188"/>
      <c r="C9489" s="188"/>
      <c r="D9489" s="203"/>
      <c r="E9489" s="203"/>
      <c r="F9489" s="203"/>
    </row>
    <row r="9490" spans="2:6" ht="15.75">
      <c r="B9490" s="188"/>
      <c r="C9490" s="188"/>
      <c r="D9490" s="203"/>
      <c r="E9490" s="203"/>
      <c r="F9490" s="203"/>
    </row>
    <row r="9491" spans="2:6" ht="15.75">
      <c r="B9491" s="188"/>
      <c r="C9491" s="188"/>
      <c r="D9491" s="203"/>
      <c r="E9491" s="203"/>
      <c r="F9491" s="203"/>
    </row>
    <row r="9492" spans="2:6" ht="15.75">
      <c r="B9492" s="188"/>
      <c r="C9492" s="188"/>
      <c r="D9492" s="203"/>
      <c r="E9492" s="203"/>
      <c r="F9492" s="203"/>
    </row>
    <row r="9493" spans="2:6" ht="15.75">
      <c r="B9493" s="188"/>
      <c r="C9493" s="188"/>
      <c r="D9493" s="203"/>
      <c r="E9493" s="203"/>
      <c r="F9493" s="203"/>
    </row>
    <row r="9494" spans="2:6" ht="15.75">
      <c r="B9494" s="188"/>
      <c r="C9494" s="188"/>
      <c r="D9494" s="203"/>
      <c r="E9494" s="203"/>
      <c r="F9494" s="203"/>
    </row>
    <row r="9495" spans="2:6" ht="15.75">
      <c r="B9495" s="188"/>
      <c r="C9495" s="188"/>
      <c r="D9495" s="203"/>
      <c r="E9495" s="203"/>
      <c r="F9495" s="203"/>
    </row>
    <row r="9496" spans="2:6" ht="15.75">
      <c r="B9496" s="188"/>
      <c r="C9496" s="188"/>
      <c r="D9496" s="203"/>
      <c r="E9496" s="203"/>
      <c r="F9496" s="203"/>
    </row>
    <row r="9497" spans="2:6" ht="15.75">
      <c r="B9497" s="188"/>
      <c r="C9497" s="188"/>
      <c r="D9497" s="203"/>
      <c r="E9497" s="203"/>
      <c r="F9497" s="203"/>
    </row>
    <row r="9498" spans="2:6" ht="15.75">
      <c r="B9498" s="188"/>
      <c r="C9498" s="188"/>
      <c r="D9498" s="203"/>
      <c r="E9498" s="203"/>
      <c r="F9498" s="203"/>
    </row>
    <row r="9499" spans="2:6" ht="15.75">
      <c r="B9499" s="188"/>
      <c r="C9499" s="188"/>
      <c r="D9499" s="203"/>
      <c r="E9499" s="203"/>
      <c r="F9499" s="203"/>
    </row>
    <row r="9500" spans="2:6" ht="15.75">
      <c r="B9500" s="188"/>
      <c r="C9500" s="188"/>
      <c r="D9500" s="203"/>
      <c r="E9500" s="203"/>
      <c r="F9500" s="203"/>
    </row>
    <row r="9501" spans="2:6" ht="15.75">
      <c r="B9501" s="188"/>
      <c r="C9501" s="188"/>
      <c r="D9501" s="203"/>
      <c r="E9501" s="203"/>
      <c r="F9501" s="203"/>
    </row>
    <row r="9502" spans="2:6" ht="15.75">
      <c r="B9502" s="188"/>
      <c r="C9502" s="188"/>
      <c r="D9502" s="203"/>
      <c r="E9502" s="203"/>
      <c r="F9502" s="203"/>
    </row>
    <row r="9503" spans="2:6" ht="15.75">
      <c r="B9503" s="188"/>
      <c r="C9503" s="188"/>
      <c r="D9503" s="203"/>
      <c r="E9503" s="203"/>
      <c r="F9503" s="203"/>
    </row>
    <row r="9504" spans="2:6" ht="15.75">
      <c r="B9504" s="188"/>
      <c r="C9504" s="188"/>
      <c r="D9504" s="203"/>
      <c r="E9504" s="203"/>
      <c r="F9504" s="203"/>
    </row>
    <row r="9505" spans="2:6" ht="15.75">
      <c r="B9505" s="188"/>
      <c r="C9505" s="188"/>
      <c r="D9505" s="203"/>
      <c r="E9505" s="203"/>
      <c r="F9505" s="203"/>
    </row>
    <row r="9506" spans="2:6" ht="15.75">
      <c r="B9506" s="188"/>
      <c r="C9506" s="188"/>
      <c r="D9506" s="203"/>
      <c r="E9506" s="203"/>
      <c r="F9506" s="203"/>
    </row>
    <row r="9507" spans="2:6" ht="15.75">
      <c r="B9507" s="188"/>
      <c r="C9507" s="188"/>
      <c r="D9507" s="203"/>
      <c r="E9507" s="203"/>
      <c r="F9507" s="203"/>
    </row>
    <row r="9508" spans="2:6" ht="15.75">
      <c r="B9508" s="188"/>
      <c r="C9508" s="188"/>
      <c r="D9508" s="203"/>
      <c r="E9508" s="203"/>
      <c r="F9508" s="203"/>
    </row>
    <row r="9509" spans="2:6" ht="15.75">
      <c r="B9509" s="188"/>
      <c r="C9509" s="188"/>
      <c r="D9509" s="203"/>
      <c r="E9509" s="203"/>
      <c r="F9509" s="203"/>
    </row>
    <row r="9510" spans="2:6" ht="15.75">
      <c r="B9510" s="188"/>
      <c r="C9510" s="188"/>
      <c r="D9510" s="203"/>
      <c r="E9510" s="203"/>
      <c r="F9510" s="203"/>
    </row>
    <row r="9511" spans="2:6" ht="15.75">
      <c r="B9511" s="188"/>
      <c r="C9511" s="188"/>
      <c r="D9511" s="203"/>
      <c r="E9511" s="203"/>
      <c r="F9511" s="203"/>
    </row>
    <row r="9512" spans="2:6" ht="15.75">
      <c r="B9512" s="188"/>
      <c r="C9512" s="188"/>
      <c r="D9512" s="203"/>
      <c r="E9512" s="203"/>
      <c r="F9512" s="203"/>
    </row>
    <row r="9513" spans="2:6" ht="15.75">
      <c r="B9513" s="188"/>
      <c r="C9513" s="188"/>
      <c r="D9513" s="203"/>
      <c r="E9513" s="203"/>
      <c r="F9513" s="203"/>
    </row>
    <row r="9514" spans="2:6" ht="15.75">
      <c r="B9514" s="188"/>
      <c r="C9514" s="188"/>
      <c r="D9514" s="203"/>
      <c r="E9514" s="203"/>
      <c r="F9514" s="203"/>
    </row>
    <row r="9515" spans="2:6" ht="15.75">
      <c r="B9515" s="188"/>
      <c r="C9515" s="188"/>
      <c r="D9515" s="203"/>
      <c r="E9515" s="203"/>
      <c r="F9515" s="203"/>
    </row>
    <row r="9516" spans="2:6" ht="15.75">
      <c r="B9516" s="188"/>
      <c r="C9516" s="188"/>
      <c r="D9516" s="203"/>
      <c r="E9516" s="203"/>
      <c r="F9516" s="203"/>
    </row>
    <row r="9517" spans="2:6" ht="15.75">
      <c r="B9517" s="188"/>
      <c r="C9517" s="188"/>
      <c r="D9517" s="203"/>
      <c r="E9517" s="203"/>
      <c r="F9517" s="203"/>
    </row>
    <row r="9518" spans="2:6" ht="15.75">
      <c r="B9518" s="188"/>
      <c r="C9518" s="188"/>
      <c r="D9518" s="203"/>
      <c r="E9518" s="203"/>
      <c r="F9518" s="203"/>
    </row>
    <row r="9519" spans="2:6" ht="15.75">
      <c r="B9519" s="188"/>
      <c r="C9519" s="188"/>
      <c r="D9519" s="203"/>
      <c r="E9519" s="203"/>
      <c r="F9519" s="203"/>
    </row>
    <row r="9520" spans="2:6" ht="15.75">
      <c r="B9520" s="188"/>
      <c r="C9520" s="188"/>
      <c r="D9520" s="203"/>
      <c r="E9520" s="203"/>
      <c r="F9520" s="203"/>
    </row>
    <row r="9521" spans="2:6" ht="15.75">
      <c r="B9521" s="188"/>
      <c r="C9521" s="188"/>
      <c r="D9521" s="203"/>
      <c r="E9521" s="203"/>
      <c r="F9521" s="203"/>
    </row>
    <row r="9522" spans="2:6" ht="15.75">
      <c r="B9522" s="188"/>
      <c r="C9522" s="188"/>
      <c r="D9522" s="203"/>
      <c r="E9522" s="203"/>
      <c r="F9522" s="203"/>
    </row>
    <row r="9523" spans="2:6" ht="15.75">
      <c r="B9523" s="188"/>
      <c r="C9523" s="188"/>
      <c r="D9523" s="203"/>
      <c r="E9523" s="203"/>
      <c r="F9523" s="203"/>
    </row>
    <row r="9524" spans="2:6" ht="15.75">
      <c r="B9524" s="188"/>
      <c r="C9524" s="188"/>
      <c r="D9524" s="203"/>
      <c r="E9524" s="203"/>
      <c r="F9524" s="203"/>
    </row>
    <row r="9525" spans="2:6" ht="15.75">
      <c r="B9525" s="188"/>
      <c r="C9525" s="188"/>
      <c r="D9525" s="203"/>
      <c r="E9525" s="203"/>
      <c r="F9525" s="203"/>
    </row>
    <row r="9526" spans="2:6" ht="15.75">
      <c r="B9526" s="188"/>
      <c r="C9526" s="188"/>
      <c r="D9526" s="203"/>
      <c r="E9526" s="203"/>
      <c r="F9526" s="203"/>
    </row>
    <row r="9527" spans="2:6" ht="15.75">
      <c r="B9527" s="188"/>
      <c r="C9527" s="188"/>
      <c r="D9527" s="203"/>
      <c r="E9527" s="203"/>
      <c r="F9527" s="203"/>
    </row>
    <row r="9528" spans="2:6" ht="15.75">
      <c r="B9528" s="188"/>
      <c r="C9528" s="188"/>
      <c r="D9528" s="203"/>
      <c r="E9528" s="203"/>
      <c r="F9528" s="203"/>
    </row>
    <row r="9529" spans="2:6" ht="15.75">
      <c r="B9529" s="188"/>
      <c r="C9529" s="188"/>
      <c r="D9529" s="203"/>
      <c r="E9529" s="203"/>
      <c r="F9529" s="203"/>
    </row>
    <row r="9530" spans="2:6" ht="15.75">
      <c r="B9530" s="188"/>
      <c r="C9530" s="188"/>
      <c r="D9530" s="203"/>
      <c r="E9530" s="203"/>
      <c r="F9530" s="203"/>
    </row>
    <row r="9531" spans="2:6" ht="15.75">
      <c r="B9531" s="188"/>
      <c r="C9531" s="188"/>
      <c r="D9531" s="203"/>
      <c r="E9531" s="203"/>
      <c r="F9531" s="203"/>
    </row>
    <row r="9532" spans="2:6" ht="15.75">
      <c r="B9532" s="188"/>
      <c r="C9532" s="188"/>
      <c r="D9532" s="203"/>
      <c r="E9532" s="203"/>
      <c r="F9532" s="203"/>
    </row>
    <row r="9533" spans="2:6" ht="15.75">
      <c r="B9533" s="188"/>
      <c r="C9533" s="188"/>
      <c r="D9533" s="203"/>
      <c r="E9533" s="203"/>
      <c r="F9533" s="203"/>
    </row>
    <row r="9534" spans="2:6" ht="15.75">
      <c r="B9534" s="188"/>
      <c r="C9534" s="188"/>
      <c r="D9534" s="203"/>
      <c r="E9534" s="203"/>
      <c r="F9534" s="203"/>
    </row>
    <row r="9535" spans="2:6" ht="15.75">
      <c r="B9535" s="188"/>
      <c r="C9535" s="188"/>
      <c r="D9535" s="203"/>
      <c r="E9535" s="203"/>
      <c r="F9535" s="203"/>
    </row>
    <row r="9536" spans="2:6" ht="15.75">
      <c r="B9536" s="188"/>
      <c r="C9536" s="188"/>
      <c r="D9536" s="203"/>
      <c r="E9536" s="203"/>
      <c r="F9536" s="203"/>
    </row>
    <row r="9537" spans="2:6" ht="15.75">
      <c r="B9537" s="188"/>
      <c r="C9537" s="188"/>
      <c r="D9537" s="203"/>
      <c r="E9537" s="203"/>
      <c r="F9537" s="203"/>
    </row>
    <row r="9538" spans="2:6" ht="15.75">
      <c r="B9538" s="188"/>
      <c r="C9538" s="188"/>
      <c r="D9538" s="203"/>
      <c r="E9538" s="203"/>
      <c r="F9538" s="203"/>
    </row>
    <row r="9539" spans="2:6" ht="15.75">
      <c r="B9539" s="188"/>
      <c r="C9539" s="188"/>
      <c r="D9539" s="203"/>
      <c r="E9539" s="203"/>
      <c r="F9539" s="203"/>
    </row>
    <row r="9540" spans="2:6" ht="15.75">
      <c r="B9540" s="188"/>
      <c r="C9540" s="188"/>
      <c r="D9540" s="203"/>
      <c r="E9540" s="203"/>
      <c r="F9540" s="203"/>
    </row>
    <row r="9541" spans="2:6" ht="15.75">
      <c r="B9541" s="188"/>
      <c r="C9541" s="188"/>
      <c r="D9541" s="203"/>
      <c r="E9541" s="203"/>
      <c r="F9541" s="203"/>
    </row>
    <row r="9542" spans="2:6" ht="15.75">
      <c r="B9542" s="188"/>
      <c r="C9542" s="188"/>
      <c r="D9542" s="203"/>
      <c r="E9542" s="203"/>
      <c r="F9542" s="203"/>
    </row>
    <row r="9543" spans="2:6" ht="15.75">
      <c r="B9543" s="188"/>
      <c r="C9543" s="188"/>
      <c r="D9543" s="203"/>
      <c r="E9543" s="203"/>
      <c r="F9543" s="203"/>
    </row>
    <row r="9544" spans="2:6" ht="15.75">
      <c r="B9544" s="188"/>
      <c r="C9544" s="188"/>
      <c r="D9544" s="203"/>
      <c r="E9544" s="203"/>
      <c r="F9544" s="203"/>
    </row>
    <row r="9545" spans="2:6" ht="15.75">
      <c r="B9545" s="188"/>
      <c r="C9545" s="188"/>
      <c r="D9545" s="203"/>
      <c r="E9545" s="203"/>
      <c r="F9545" s="203"/>
    </row>
    <row r="9546" spans="2:6" ht="15.75">
      <c r="B9546" s="188"/>
      <c r="C9546" s="188"/>
      <c r="D9546" s="203"/>
      <c r="E9546" s="203"/>
      <c r="F9546" s="203"/>
    </row>
    <row r="9547" spans="2:6" ht="15.75">
      <c r="B9547" s="188"/>
      <c r="C9547" s="188"/>
      <c r="D9547" s="203"/>
      <c r="E9547" s="203"/>
      <c r="F9547" s="203"/>
    </row>
    <row r="9548" spans="2:6" ht="15.75">
      <c r="B9548" s="188"/>
      <c r="C9548" s="188"/>
      <c r="D9548" s="203"/>
      <c r="E9548" s="203"/>
      <c r="F9548" s="203"/>
    </row>
    <row r="9549" spans="2:6" ht="15.75">
      <c r="B9549" s="188"/>
      <c r="C9549" s="188"/>
      <c r="D9549" s="203"/>
      <c r="E9549" s="203"/>
      <c r="F9549" s="203"/>
    </row>
    <row r="9550" spans="2:6" ht="15.75">
      <c r="B9550" s="188"/>
      <c r="C9550" s="188"/>
      <c r="D9550" s="203"/>
      <c r="E9550" s="203"/>
      <c r="F9550" s="203"/>
    </row>
    <row r="9551" spans="2:6" ht="15.75">
      <c r="B9551" s="188"/>
      <c r="C9551" s="188"/>
      <c r="D9551" s="203"/>
      <c r="E9551" s="203"/>
      <c r="F9551" s="203"/>
    </row>
    <row r="9552" spans="2:6" ht="15.75">
      <c r="B9552" s="188"/>
      <c r="C9552" s="188"/>
      <c r="D9552" s="203"/>
      <c r="E9552" s="203"/>
      <c r="F9552" s="203"/>
    </row>
    <row r="9553" spans="2:6" ht="15.75">
      <c r="B9553" s="188"/>
      <c r="C9553" s="188"/>
      <c r="D9553" s="203"/>
      <c r="E9553" s="203"/>
      <c r="F9553" s="203"/>
    </row>
    <row r="9554" spans="2:6" ht="15.75">
      <c r="B9554" s="188"/>
      <c r="C9554" s="188"/>
      <c r="D9554" s="203"/>
      <c r="E9554" s="203"/>
      <c r="F9554" s="203"/>
    </row>
    <row r="9555" spans="2:6" ht="15.75">
      <c r="B9555" s="188"/>
      <c r="C9555" s="188"/>
      <c r="D9555" s="203"/>
      <c r="E9555" s="203"/>
      <c r="F9555" s="203"/>
    </row>
    <row r="9556" spans="2:6" ht="15.75">
      <c r="B9556" s="188"/>
      <c r="C9556" s="188"/>
      <c r="D9556" s="203"/>
      <c r="E9556" s="203"/>
      <c r="F9556" s="203"/>
    </row>
    <row r="9557" spans="2:6" ht="15.75">
      <c r="B9557" s="188"/>
      <c r="C9557" s="188"/>
      <c r="D9557" s="203"/>
      <c r="E9557" s="203"/>
      <c r="F9557" s="203"/>
    </row>
    <row r="9558" spans="2:6" ht="15.75">
      <c r="B9558" s="188"/>
      <c r="C9558" s="188"/>
      <c r="D9558" s="203"/>
      <c r="E9558" s="203"/>
      <c r="F9558" s="203"/>
    </row>
    <row r="9559" spans="2:6" ht="15.75">
      <c r="B9559" s="188"/>
      <c r="C9559" s="188"/>
      <c r="D9559" s="203"/>
      <c r="E9559" s="203"/>
      <c r="F9559" s="203"/>
    </row>
    <row r="9560" spans="2:6" ht="15.75">
      <c r="B9560" s="188"/>
      <c r="C9560" s="188"/>
      <c r="D9560" s="203"/>
      <c r="E9560" s="203"/>
      <c r="F9560" s="203"/>
    </row>
    <row r="9561" spans="2:6" ht="15.75">
      <c r="B9561" s="188"/>
      <c r="C9561" s="188"/>
      <c r="D9561" s="203"/>
      <c r="E9561" s="203"/>
      <c r="F9561" s="203"/>
    </row>
    <row r="9562" spans="2:6" ht="15.75">
      <c r="B9562" s="188"/>
      <c r="C9562" s="188"/>
      <c r="D9562" s="203"/>
      <c r="E9562" s="203"/>
      <c r="F9562" s="203"/>
    </row>
    <row r="9563" spans="2:6" ht="15.75">
      <c r="B9563" s="188"/>
      <c r="C9563" s="188"/>
      <c r="D9563" s="203"/>
      <c r="E9563" s="203"/>
      <c r="F9563" s="203"/>
    </row>
    <row r="9564" spans="2:6" ht="15.75">
      <c r="B9564" s="188"/>
      <c r="C9564" s="188"/>
      <c r="D9564" s="203"/>
      <c r="E9564" s="203"/>
      <c r="F9564" s="203"/>
    </row>
    <row r="9565" spans="2:6" ht="15.75">
      <c r="B9565" s="188"/>
      <c r="C9565" s="188"/>
      <c r="D9565" s="203"/>
      <c r="E9565" s="203"/>
      <c r="F9565" s="203"/>
    </row>
    <row r="9566" spans="2:6" ht="15.75">
      <c r="B9566" s="188"/>
      <c r="C9566" s="188"/>
      <c r="D9566" s="203"/>
      <c r="E9566" s="203"/>
      <c r="F9566" s="203"/>
    </row>
    <row r="9567" spans="2:6" ht="15.75">
      <c r="B9567" s="188"/>
      <c r="C9567" s="188"/>
      <c r="D9567" s="203"/>
      <c r="E9567" s="203"/>
      <c r="F9567" s="203"/>
    </row>
    <row r="9568" spans="2:6" ht="15.75">
      <c r="B9568" s="188"/>
      <c r="C9568" s="188"/>
      <c r="D9568" s="203"/>
      <c r="E9568" s="203"/>
      <c r="F9568" s="203"/>
    </row>
    <row r="9569" spans="2:6" ht="15.75">
      <c r="B9569" s="188"/>
      <c r="C9569" s="188"/>
      <c r="D9569" s="203"/>
      <c r="E9569" s="203"/>
      <c r="F9569" s="203"/>
    </row>
    <row r="9570" spans="2:6" ht="15.75">
      <c r="B9570" s="188"/>
      <c r="C9570" s="188"/>
      <c r="D9570" s="203"/>
      <c r="E9570" s="203"/>
      <c r="F9570" s="203"/>
    </row>
    <row r="9571" spans="2:6" ht="15.75">
      <c r="B9571" s="188"/>
      <c r="C9571" s="188"/>
      <c r="D9571" s="203"/>
      <c r="E9571" s="203"/>
      <c r="F9571" s="203"/>
    </row>
    <row r="9572" spans="2:6" ht="15.75">
      <c r="B9572" s="188"/>
      <c r="C9572" s="188"/>
      <c r="D9572" s="203"/>
      <c r="E9572" s="203"/>
      <c r="F9572" s="203"/>
    </row>
    <row r="9573" spans="2:6" ht="15.75">
      <c r="B9573" s="188"/>
      <c r="C9573" s="188"/>
      <c r="D9573" s="203"/>
      <c r="E9573" s="203"/>
      <c r="F9573" s="203"/>
    </row>
    <row r="9574" spans="2:6" ht="15.75">
      <c r="B9574" s="188"/>
      <c r="C9574" s="188"/>
      <c r="D9574" s="203"/>
      <c r="E9574" s="203"/>
      <c r="F9574" s="203"/>
    </row>
    <row r="9575" spans="2:6" ht="15.75">
      <c r="B9575" s="188"/>
      <c r="C9575" s="188"/>
      <c r="D9575" s="203"/>
      <c r="E9575" s="203"/>
      <c r="F9575" s="203"/>
    </row>
    <row r="9576" spans="2:6" ht="15.75">
      <c r="B9576" s="188"/>
      <c r="C9576" s="188"/>
      <c r="D9576" s="203"/>
      <c r="E9576" s="203"/>
      <c r="F9576" s="203"/>
    </row>
    <row r="9577" spans="2:6" ht="15.75">
      <c r="B9577" s="188"/>
      <c r="C9577" s="188"/>
      <c r="D9577" s="203"/>
      <c r="E9577" s="203"/>
      <c r="F9577" s="203"/>
    </row>
    <row r="9578" spans="2:6" ht="15.75">
      <c r="B9578" s="188"/>
      <c r="C9578" s="188"/>
      <c r="D9578" s="203"/>
      <c r="E9578" s="203"/>
      <c r="F9578" s="203"/>
    </row>
    <row r="9579" spans="2:6" ht="15.75">
      <c r="B9579" s="188"/>
      <c r="C9579" s="188"/>
      <c r="D9579" s="203"/>
      <c r="E9579" s="203"/>
      <c r="F9579" s="203"/>
    </row>
    <row r="9580" spans="2:6" ht="15.75">
      <c r="B9580" s="188"/>
      <c r="C9580" s="188"/>
      <c r="D9580" s="203"/>
      <c r="E9580" s="203"/>
      <c r="F9580" s="203"/>
    </row>
    <row r="9581" spans="2:6" ht="15.75">
      <c r="B9581" s="188"/>
      <c r="C9581" s="188"/>
      <c r="D9581" s="203"/>
      <c r="E9581" s="203"/>
      <c r="F9581" s="203"/>
    </row>
    <row r="9582" spans="2:6" ht="15.75">
      <c r="B9582" s="188"/>
      <c r="C9582" s="188"/>
      <c r="D9582" s="203"/>
      <c r="E9582" s="203"/>
      <c r="F9582" s="203"/>
    </row>
    <row r="9583" spans="2:6" ht="15.75">
      <c r="B9583" s="188"/>
      <c r="C9583" s="188"/>
      <c r="D9583" s="203"/>
      <c r="E9583" s="203"/>
      <c r="F9583" s="203"/>
    </row>
    <row r="9584" spans="2:6" ht="15.75">
      <c r="B9584" s="188"/>
      <c r="C9584" s="188"/>
      <c r="D9584" s="203"/>
      <c r="E9584" s="203"/>
      <c r="F9584" s="203"/>
    </row>
    <row r="9585" spans="2:6" ht="15.75">
      <c r="B9585" s="188"/>
      <c r="C9585" s="188"/>
      <c r="D9585" s="203"/>
      <c r="E9585" s="203"/>
      <c r="F9585" s="203"/>
    </row>
    <row r="9586" spans="2:6" ht="15.75">
      <c r="B9586" s="188"/>
      <c r="C9586" s="188"/>
      <c r="D9586" s="203"/>
      <c r="E9586" s="203"/>
      <c r="F9586" s="203"/>
    </row>
    <row r="9587" spans="2:6" ht="15.75">
      <c r="B9587" s="188"/>
      <c r="C9587" s="188"/>
      <c r="D9587" s="203"/>
      <c r="E9587" s="203"/>
      <c r="F9587" s="203"/>
    </row>
    <row r="9588" spans="2:6" ht="15.75">
      <c r="B9588" s="188"/>
      <c r="C9588" s="188"/>
      <c r="D9588" s="203"/>
      <c r="E9588" s="203"/>
      <c r="F9588" s="203"/>
    </row>
    <row r="9589" spans="2:6" ht="15.75">
      <c r="B9589" s="188"/>
      <c r="C9589" s="188"/>
      <c r="D9589" s="203"/>
      <c r="E9589" s="203"/>
      <c r="F9589" s="203"/>
    </row>
    <row r="9590" spans="2:6" ht="15.75">
      <c r="B9590" s="188"/>
      <c r="C9590" s="188"/>
      <c r="D9590" s="203"/>
      <c r="E9590" s="203"/>
      <c r="F9590" s="203"/>
    </row>
    <row r="9591" spans="2:6" ht="15.75">
      <c r="B9591" s="188"/>
      <c r="C9591" s="188"/>
      <c r="D9591" s="203"/>
      <c r="E9591" s="203"/>
      <c r="F9591" s="203"/>
    </row>
    <row r="9592" spans="2:6" ht="15.75">
      <c r="B9592" s="188"/>
      <c r="C9592" s="188"/>
      <c r="D9592" s="203"/>
      <c r="E9592" s="203"/>
      <c r="F9592" s="203"/>
    </row>
    <row r="9593" spans="2:6" ht="15.75">
      <c r="B9593" s="188"/>
      <c r="C9593" s="188"/>
      <c r="D9593" s="203"/>
      <c r="E9593" s="203"/>
      <c r="F9593" s="203"/>
    </row>
    <row r="9594" spans="2:6" ht="15.75">
      <c r="B9594" s="188"/>
      <c r="C9594" s="188"/>
      <c r="D9594" s="203"/>
      <c r="E9594" s="203"/>
      <c r="F9594" s="203"/>
    </row>
    <row r="9595" spans="2:6" ht="15.75">
      <c r="B9595" s="188"/>
      <c r="C9595" s="188"/>
      <c r="D9595" s="203"/>
      <c r="E9595" s="203"/>
      <c r="F9595" s="203"/>
    </row>
    <row r="9596" spans="2:6" ht="15.75">
      <c r="B9596" s="188"/>
      <c r="C9596" s="188"/>
      <c r="D9596" s="203"/>
      <c r="E9596" s="203"/>
      <c r="F9596" s="203"/>
    </row>
    <row r="9597" spans="2:6" ht="15.75">
      <c r="B9597" s="188"/>
      <c r="C9597" s="188"/>
      <c r="D9597" s="203"/>
      <c r="E9597" s="203"/>
      <c r="F9597" s="203"/>
    </row>
    <row r="9598" spans="2:6" ht="15.75">
      <c r="B9598" s="188"/>
      <c r="C9598" s="188"/>
      <c r="D9598" s="203"/>
      <c r="E9598" s="203"/>
      <c r="F9598" s="203"/>
    </row>
    <row r="9599" spans="2:6" ht="15.75">
      <c r="B9599" s="188"/>
      <c r="C9599" s="188"/>
      <c r="D9599" s="203"/>
      <c r="E9599" s="203"/>
      <c r="F9599" s="203"/>
    </row>
    <row r="9600" spans="2:6" ht="15.75">
      <c r="B9600" s="188"/>
      <c r="C9600" s="188"/>
      <c r="D9600" s="203"/>
      <c r="E9600" s="203"/>
      <c r="F9600" s="203"/>
    </row>
    <row r="9601" spans="2:6" ht="15.75">
      <c r="B9601" s="188"/>
      <c r="C9601" s="188"/>
      <c r="D9601" s="203"/>
      <c r="E9601" s="203"/>
      <c r="F9601" s="203"/>
    </row>
    <row r="9602" spans="2:6" ht="15.75">
      <c r="B9602" s="188"/>
      <c r="C9602" s="188"/>
      <c r="D9602" s="203"/>
      <c r="E9602" s="203"/>
      <c r="F9602" s="203"/>
    </row>
    <row r="9603" spans="2:6" ht="15.75">
      <c r="B9603" s="188"/>
      <c r="C9603" s="188"/>
      <c r="D9603" s="203"/>
      <c r="E9603" s="203"/>
      <c r="F9603" s="203"/>
    </row>
    <row r="9604" spans="2:6" ht="15.75">
      <c r="B9604" s="188"/>
      <c r="C9604" s="188"/>
      <c r="D9604" s="203"/>
      <c r="E9604" s="203"/>
      <c r="F9604" s="203"/>
    </row>
    <row r="9605" spans="2:6" ht="15.75">
      <c r="B9605" s="188"/>
      <c r="C9605" s="188"/>
      <c r="D9605" s="203"/>
      <c r="E9605" s="203"/>
      <c r="F9605" s="203"/>
    </row>
    <row r="9606" spans="2:6" ht="15.75">
      <c r="B9606" s="188"/>
      <c r="C9606" s="188"/>
      <c r="D9606" s="203"/>
      <c r="E9606" s="203"/>
      <c r="F9606" s="203"/>
    </row>
    <row r="9607" spans="2:6" ht="15.75">
      <c r="B9607" s="188"/>
      <c r="C9607" s="188"/>
      <c r="D9607" s="203"/>
      <c r="E9607" s="203"/>
      <c r="F9607" s="203"/>
    </row>
    <row r="9608" spans="2:6" ht="15.75">
      <c r="B9608" s="188"/>
      <c r="C9608" s="188"/>
      <c r="D9608" s="203"/>
      <c r="E9608" s="203"/>
      <c r="F9608" s="203"/>
    </row>
    <row r="9609" spans="2:6" ht="15.75">
      <c r="B9609" s="188"/>
      <c r="C9609" s="188"/>
      <c r="D9609" s="203"/>
      <c r="E9609" s="203"/>
      <c r="F9609" s="203"/>
    </row>
    <row r="9610" spans="2:6" ht="15.75">
      <c r="B9610" s="188"/>
      <c r="C9610" s="188"/>
      <c r="D9610" s="203"/>
      <c r="E9610" s="203"/>
      <c r="F9610" s="203"/>
    </row>
    <row r="9611" spans="2:6" ht="15.75">
      <c r="B9611" s="188"/>
      <c r="C9611" s="188"/>
      <c r="D9611" s="203"/>
      <c r="E9611" s="203"/>
      <c r="F9611" s="203"/>
    </row>
    <row r="9612" spans="2:6" ht="15.75">
      <c r="B9612" s="188"/>
      <c r="C9612" s="188"/>
      <c r="D9612" s="203"/>
      <c r="E9612" s="203"/>
      <c r="F9612" s="203"/>
    </row>
    <row r="9613" spans="2:6" ht="15.75">
      <c r="B9613" s="188"/>
      <c r="C9613" s="188"/>
      <c r="D9613" s="203"/>
      <c r="E9613" s="203"/>
      <c r="F9613" s="203"/>
    </row>
    <row r="9614" spans="2:6" ht="15.75">
      <c r="B9614" s="188"/>
      <c r="C9614" s="188"/>
      <c r="D9614" s="203"/>
      <c r="E9614" s="203"/>
      <c r="F9614" s="203"/>
    </row>
    <row r="9615" spans="2:6" ht="15.75">
      <c r="B9615" s="188"/>
      <c r="C9615" s="188"/>
      <c r="D9615" s="203"/>
      <c r="E9615" s="203"/>
      <c r="F9615" s="203"/>
    </row>
    <row r="9616" spans="2:6" ht="15.75">
      <c r="B9616" s="188"/>
      <c r="C9616" s="188"/>
      <c r="D9616" s="203"/>
      <c r="E9616" s="203"/>
      <c r="F9616" s="203"/>
    </row>
    <row r="9617" spans="2:6" ht="15.75">
      <c r="B9617" s="188"/>
      <c r="C9617" s="188"/>
      <c r="D9617" s="203"/>
      <c r="E9617" s="203"/>
      <c r="F9617" s="203"/>
    </row>
    <row r="9618" spans="2:6" ht="15.75">
      <c r="B9618" s="188"/>
      <c r="C9618" s="188"/>
      <c r="D9618" s="203"/>
      <c r="E9618" s="203"/>
      <c r="F9618" s="203"/>
    </row>
    <row r="9619" spans="2:6" ht="15.75">
      <c r="B9619" s="188"/>
      <c r="C9619" s="188"/>
      <c r="D9619" s="203"/>
      <c r="E9619" s="203"/>
      <c r="F9619" s="203"/>
    </row>
    <row r="9620" spans="2:6" ht="15.75">
      <c r="B9620" s="188"/>
      <c r="C9620" s="188"/>
      <c r="D9620" s="203"/>
      <c r="E9620" s="203"/>
      <c r="F9620" s="203"/>
    </row>
    <row r="9621" spans="2:6" ht="15.75">
      <c r="B9621" s="188"/>
      <c r="C9621" s="188"/>
      <c r="D9621" s="203"/>
      <c r="E9621" s="203"/>
      <c r="F9621" s="203"/>
    </row>
    <row r="9622" spans="2:6" ht="15.75">
      <c r="B9622" s="188"/>
      <c r="C9622" s="188"/>
      <c r="D9622" s="203"/>
      <c r="E9622" s="203"/>
      <c r="F9622" s="203"/>
    </row>
    <row r="9623" spans="2:6" ht="15.75">
      <c r="B9623" s="188"/>
      <c r="C9623" s="188"/>
      <c r="D9623" s="203"/>
      <c r="E9623" s="203"/>
      <c r="F9623" s="203"/>
    </row>
    <row r="9624" spans="2:6" ht="15.75">
      <c r="B9624" s="188"/>
      <c r="C9624" s="188"/>
      <c r="D9624" s="203"/>
      <c r="E9624" s="203"/>
      <c r="F9624" s="203"/>
    </row>
    <row r="9625" spans="2:6" ht="15.75">
      <c r="B9625" s="188"/>
      <c r="C9625" s="188"/>
      <c r="D9625" s="203"/>
      <c r="E9625" s="203"/>
      <c r="F9625" s="203"/>
    </row>
    <row r="9626" spans="2:6" ht="15.75">
      <c r="B9626" s="188"/>
      <c r="C9626" s="188"/>
      <c r="D9626" s="203"/>
      <c r="E9626" s="203"/>
      <c r="F9626" s="203"/>
    </row>
    <row r="9627" spans="2:6" ht="15.75">
      <c r="B9627" s="188"/>
      <c r="C9627" s="188"/>
      <c r="D9627" s="203"/>
      <c r="E9627" s="203"/>
      <c r="F9627" s="203"/>
    </row>
    <row r="9628" spans="2:6" ht="15.75">
      <c r="B9628" s="188"/>
      <c r="C9628" s="188"/>
      <c r="D9628" s="203"/>
      <c r="E9628" s="203"/>
      <c r="F9628" s="203"/>
    </row>
    <row r="9629" spans="2:6" ht="15.75">
      <c r="B9629" s="188"/>
      <c r="C9629" s="188"/>
      <c r="D9629" s="203"/>
      <c r="E9629" s="203"/>
      <c r="F9629" s="203"/>
    </row>
    <row r="9630" spans="2:6" ht="15.75">
      <c r="B9630" s="188"/>
      <c r="C9630" s="188"/>
      <c r="D9630" s="203"/>
      <c r="E9630" s="203"/>
      <c r="F9630" s="203"/>
    </row>
    <row r="9631" spans="2:6" ht="15.75">
      <c r="B9631" s="188"/>
      <c r="C9631" s="188"/>
      <c r="D9631" s="203"/>
      <c r="E9631" s="203"/>
      <c r="F9631" s="203"/>
    </row>
    <row r="9632" spans="2:6" ht="15.75">
      <c r="B9632" s="188"/>
      <c r="C9632" s="188"/>
      <c r="D9632" s="203"/>
      <c r="E9632" s="203"/>
      <c r="F9632" s="203"/>
    </row>
    <row r="9633" spans="2:6" ht="15.75">
      <c r="B9633" s="188"/>
      <c r="C9633" s="188"/>
      <c r="D9633" s="203"/>
      <c r="E9633" s="203"/>
      <c r="F9633" s="203"/>
    </row>
    <row r="9634" spans="2:6" ht="15.75">
      <c r="B9634" s="188"/>
      <c r="C9634" s="188"/>
      <c r="D9634" s="203"/>
      <c r="E9634" s="203"/>
      <c r="F9634" s="203"/>
    </row>
    <row r="9635" spans="2:6" ht="15.75">
      <c r="B9635" s="188"/>
      <c r="C9635" s="188"/>
      <c r="D9635" s="203"/>
      <c r="E9635" s="203"/>
      <c r="F9635" s="203"/>
    </row>
    <row r="9636" spans="2:6" ht="15.75">
      <c r="B9636" s="188"/>
      <c r="C9636" s="188"/>
      <c r="D9636" s="203"/>
      <c r="E9636" s="203"/>
      <c r="F9636" s="203"/>
    </row>
    <row r="9637" spans="2:6" ht="15.75">
      <c r="B9637" s="188"/>
      <c r="C9637" s="188"/>
      <c r="D9637" s="203"/>
      <c r="E9637" s="203"/>
      <c r="F9637" s="203"/>
    </row>
    <row r="9638" spans="2:6" ht="15.75">
      <c r="B9638" s="188"/>
      <c r="C9638" s="188"/>
      <c r="D9638" s="203"/>
      <c r="E9638" s="203"/>
      <c r="F9638" s="203"/>
    </row>
    <row r="9639" spans="2:6" ht="15.75">
      <c r="B9639" s="188"/>
      <c r="C9639" s="188"/>
      <c r="D9639" s="203"/>
      <c r="E9639" s="203"/>
      <c r="F9639" s="203"/>
    </row>
    <row r="9640" spans="2:6" ht="15.75">
      <c r="B9640" s="188"/>
      <c r="C9640" s="188"/>
      <c r="D9640" s="203"/>
      <c r="E9640" s="203"/>
      <c r="F9640" s="203"/>
    </row>
    <row r="9641" spans="2:6" ht="15.75">
      <c r="B9641" s="188"/>
      <c r="C9641" s="188"/>
      <c r="D9641" s="203"/>
      <c r="E9641" s="203"/>
      <c r="F9641" s="203"/>
    </row>
    <row r="9642" spans="2:6" ht="15.75">
      <c r="B9642" s="188"/>
      <c r="C9642" s="188"/>
      <c r="D9642" s="203"/>
      <c r="E9642" s="203"/>
      <c r="F9642" s="203"/>
    </row>
    <row r="9643" spans="2:6" ht="15.75">
      <c r="B9643" s="188"/>
      <c r="C9643" s="188"/>
      <c r="D9643" s="203"/>
      <c r="E9643" s="203"/>
      <c r="F9643" s="203"/>
    </row>
    <row r="9644" spans="2:6" ht="15.75">
      <c r="B9644" s="188"/>
      <c r="C9644" s="188"/>
      <c r="D9644" s="203"/>
      <c r="E9644" s="203"/>
      <c r="F9644" s="203"/>
    </row>
    <row r="9645" spans="2:6" ht="15.75">
      <c r="B9645" s="188"/>
      <c r="C9645" s="188"/>
      <c r="D9645" s="203"/>
      <c r="E9645" s="203"/>
      <c r="F9645" s="203"/>
    </row>
    <row r="9646" spans="2:6" ht="15.75">
      <c r="B9646" s="188"/>
      <c r="C9646" s="188"/>
      <c r="D9646" s="203"/>
      <c r="E9646" s="203"/>
      <c r="F9646" s="203"/>
    </row>
    <row r="9647" spans="2:6" ht="15.75">
      <c r="B9647" s="188"/>
      <c r="C9647" s="188"/>
      <c r="D9647" s="203"/>
      <c r="E9647" s="203"/>
      <c r="F9647" s="203"/>
    </row>
    <row r="9648" spans="2:6" ht="15.75">
      <c r="B9648" s="188"/>
      <c r="C9648" s="188"/>
      <c r="D9648" s="203"/>
      <c r="E9648" s="203"/>
      <c r="F9648" s="203"/>
    </row>
    <row r="9649" spans="2:6" ht="15.75">
      <c r="B9649" s="188"/>
      <c r="C9649" s="188"/>
      <c r="D9649" s="203"/>
      <c r="E9649" s="203"/>
      <c r="F9649" s="203"/>
    </row>
    <row r="9650" spans="2:6" ht="15.75">
      <c r="B9650" s="188"/>
      <c r="C9650" s="188"/>
      <c r="D9650" s="203"/>
      <c r="E9650" s="203"/>
      <c r="F9650" s="203"/>
    </row>
    <row r="9651" spans="2:6" ht="15.75">
      <c r="B9651" s="188"/>
      <c r="C9651" s="188"/>
      <c r="D9651" s="203"/>
      <c r="E9651" s="203"/>
      <c r="F9651" s="203"/>
    </row>
    <row r="9652" spans="2:6" ht="15.75">
      <c r="B9652" s="188"/>
      <c r="C9652" s="188"/>
      <c r="D9652" s="203"/>
      <c r="E9652" s="203"/>
      <c r="F9652" s="203"/>
    </row>
    <row r="9653" spans="2:6" ht="15.75">
      <c r="B9653" s="188"/>
      <c r="C9653" s="188"/>
      <c r="D9653" s="203"/>
      <c r="E9653" s="203"/>
      <c r="F9653" s="203"/>
    </row>
    <row r="9654" spans="2:6" ht="15.75">
      <c r="B9654" s="188"/>
      <c r="C9654" s="188"/>
      <c r="D9654" s="203"/>
      <c r="E9654" s="203"/>
      <c r="F9654" s="203"/>
    </row>
    <row r="9655" spans="2:6" ht="15.75">
      <c r="B9655" s="188"/>
      <c r="C9655" s="188"/>
      <c r="D9655" s="203"/>
      <c r="E9655" s="203"/>
      <c r="F9655" s="203"/>
    </row>
    <row r="9656" spans="2:6" ht="15.75">
      <c r="B9656" s="188"/>
      <c r="C9656" s="188"/>
      <c r="D9656" s="203"/>
      <c r="E9656" s="203"/>
      <c r="F9656" s="203"/>
    </row>
    <row r="9657" spans="2:6" ht="15.75">
      <c r="B9657" s="188"/>
      <c r="C9657" s="188"/>
      <c r="D9657" s="203"/>
      <c r="E9657" s="203"/>
      <c r="F9657" s="203"/>
    </row>
    <row r="9658" spans="2:6" ht="15.75">
      <c r="B9658" s="188"/>
      <c r="C9658" s="188"/>
      <c r="D9658" s="203"/>
      <c r="E9658" s="203"/>
      <c r="F9658" s="203"/>
    </row>
    <row r="9659" spans="2:6" ht="15.75">
      <c r="B9659" s="188"/>
      <c r="C9659" s="188"/>
      <c r="D9659" s="203"/>
      <c r="E9659" s="203"/>
      <c r="F9659" s="203"/>
    </row>
    <row r="9660" spans="2:6" ht="15.75">
      <c r="B9660" s="188"/>
      <c r="C9660" s="188"/>
      <c r="D9660" s="203"/>
      <c r="E9660" s="203"/>
      <c r="F9660" s="203"/>
    </row>
    <row r="9661" spans="2:6" ht="15.75">
      <c r="B9661" s="188"/>
      <c r="C9661" s="188"/>
      <c r="D9661" s="203"/>
      <c r="E9661" s="203"/>
      <c r="F9661" s="203"/>
    </row>
    <row r="9662" spans="2:6" ht="15.75">
      <c r="B9662" s="188"/>
      <c r="C9662" s="188"/>
      <c r="D9662" s="203"/>
      <c r="E9662" s="203"/>
      <c r="F9662" s="203"/>
    </row>
    <row r="9663" spans="2:6" ht="15.75">
      <c r="B9663" s="188"/>
      <c r="C9663" s="188"/>
      <c r="D9663" s="203"/>
      <c r="E9663" s="203"/>
      <c r="F9663" s="203"/>
    </row>
    <row r="9664" spans="2:6" ht="15.75">
      <c r="B9664" s="188"/>
      <c r="C9664" s="188"/>
      <c r="D9664" s="203"/>
      <c r="E9664" s="203"/>
      <c r="F9664" s="203"/>
    </row>
    <row r="9665" spans="2:6" ht="15.75">
      <c r="B9665" s="188"/>
      <c r="C9665" s="188"/>
      <c r="D9665" s="203"/>
      <c r="E9665" s="203"/>
      <c r="F9665" s="203"/>
    </row>
    <row r="9666" spans="2:6" ht="15.75">
      <c r="B9666" s="188"/>
      <c r="C9666" s="188"/>
      <c r="D9666" s="203"/>
      <c r="E9666" s="203"/>
      <c r="F9666" s="203"/>
    </row>
    <row r="9667" spans="2:6" ht="15.75">
      <c r="B9667" s="188"/>
      <c r="C9667" s="188"/>
      <c r="D9667" s="203"/>
      <c r="E9667" s="203"/>
      <c r="F9667" s="203"/>
    </row>
    <row r="9668" spans="2:6" ht="15.75">
      <c r="B9668" s="188"/>
      <c r="C9668" s="188"/>
      <c r="D9668" s="203"/>
      <c r="E9668" s="203"/>
      <c r="F9668" s="203"/>
    </row>
    <row r="9669" spans="2:6" ht="15.75">
      <c r="B9669" s="188"/>
      <c r="C9669" s="188"/>
      <c r="D9669" s="203"/>
      <c r="E9669" s="203"/>
      <c r="F9669" s="203"/>
    </row>
    <row r="9670" spans="2:6" ht="15.75">
      <c r="B9670" s="188"/>
      <c r="C9670" s="188"/>
      <c r="D9670" s="203"/>
      <c r="E9670" s="203"/>
      <c r="F9670" s="203"/>
    </row>
    <row r="9671" spans="2:6" ht="15.75">
      <c r="B9671" s="188"/>
      <c r="C9671" s="188"/>
      <c r="D9671" s="203"/>
      <c r="E9671" s="203"/>
      <c r="F9671" s="203"/>
    </row>
    <row r="9672" spans="2:6" ht="15.75">
      <c r="B9672" s="188"/>
      <c r="C9672" s="188"/>
      <c r="D9672" s="203"/>
      <c r="E9672" s="203"/>
      <c r="F9672" s="203"/>
    </row>
    <row r="9673" spans="2:6" ht="15.75">
      <c r="B9673" s="188"/>
      <c r="C9673" s="188"/>
      <c r="D9673" s="203"/>
      <c r="E9673" s="203"/>
      <c r="F9673" s="203"/>
    </row>
    <row r="9674" spans="2:6" ht="15.75">
      <c r="B9674" s="188"/>
      <c r="C9674" s="188"/>
      <c r="D9674" s="203"/>
      <c r="E9674" s="203"/>
      <c r="F9674" s="203"/>
    </row>
    <row r="9675" spans="2:6" ht="15.75">
      <c r="B9675" s="188"/>
      <c r="C9675" s="188"/>
      <c r="D9675" s="203"/>
      <c r="E9675" s="203"/>
      <c r="F9675" s="203"/>
    </row>
    <row r="9676" spans="2:6" ht="15.75">
      <c r="B9676" s="188"/>
      <c r="C9676" s="188"/>
      <c r="D9676" s="203"/>
      <c r="E9676" s="203"/>
      <c r="F9676" s="203"/>
    </row>
    <row r="9677" spans="2:6" ht="15.75">
      <c r="B9677" s="188"/>
      <c r="C9677" s="188"/>
      <c r="D9677" s="203"/>
      <c r="E9677" s="203"/>
      <c r="F9677" s="203"/>
    </row>
    <row r="9678" spans="2:6" ht="15.75">
      <c r="B9678" s="188"/>
      <c r="C9678" s="188"/>
      <c r="D9678" s="203"/>
      <c r="E9678" s="203"/>
      <c r="F9678" s="203"/>
    </row>
    <row r="9679" spans="2:6" ht="15.75">
      <c r="B9679" s="188"/>
      <c r="C9679" s="188"/>
      <c r="D9679" s="203"/>
      <c r="E9679" s="203"/>
      <c r="F9679" s="203"/>
    </row>
    <row r="9680" spans="2:6" ht="15.75">
      <c r="B9680" s="188"/>
      <c r="C9680" s="188"/>
      <c r="D9680" s="203"/>
      <c r="E9680" s="203"/>
      <c r="F9680" s="203"/>
    </row>
    <row r="9681" spans="2:6" ht="15.75">
      <c r="B9681" s="188"/>
      <c r="C9681" s="188"/>
      <c r="D9681" s="203"/>
      <c r="E9681" s="203"/>
      <c r="F9681" s="203"/>
    </row>
    <row r="9682" spans="2:6" ht="15.75">
      <c r="B9682" s="188"/>
      <c r="C9682" s="188"/>
      <c r="D9682" s="203"/>
      <c r="E9682" s="203"/>
      <c r="F9682" s="203"/>
    </row>
    <row r="9683" spans="2:6" ht="15.75">
      <c r="B9683" s="188"/>
      <c r="C9683" s="188"/>
      <c r="D9683" s="203"/>
      <c r="E9683" s="203"/>
      <c r="F9683" s="203"/>
    </row>
    <row r="9684" spans="2:6" ht="15.75">
      <c r="B9684" s="188"/>
      <c r="C9684" s="188"/>
      <c r="D9684" s="203"/>
      <c r="E9684" s="203"/>
      <c r="F9684" s="203"/>
    </row>
    <row r="9685" spans="2:6" ht="15.75">
      <c r="B9685" s="188"/>
      <c r="C9685" s="188"/>
      <c r="D9685" s="203"/>
      <c r="E9685" s="203"/>
      <c r="F9685" s="203"/>
    </row>
    <row r="9686" spans="2:6" ht="15.75">
      <c r="B9686" s="188"/>
      <c r="C9686" s="188"/>
      <c r="D9686" s="203"/>
      <c r="E9686" s="203"/>
      <c r="F9686" s="203"/>
    </row>
    <row r="9687" spans="2:6" ht="15.75">
      <c r="B9687" s="188"/>
      <c r="C9687" s="188"/>
      <c r="D9687" s="203"/>
      <c r="E9687" s="203"/>
      <c r="F9687" s="203"/>
    </row>
    <row r="9688" spans="2:6" ht="15.75">
      <c r="B9688" s="188"/>
      <c r="C9688" s="188"/>
      <c r="D9688" s="203"/>
      <c r="E9688" s="203"/>
      <c r="F9688" s="203"/>
    </row>
    <row r="9689" spans="2:6" ht="15.75">
      <c r="B9689" s="188"/>
      <c r="C9689" s="188"/>
      <c r="D9689" s="203"/>
      <c r="E9689" s="203"/>
      <c r="F9689" s="203"/>
    </row>
    <row r="9690" spans="2:6" ht="15.75">
      <c r="B9690" s="188"/>
      <c r="C9690" s="188"/>
      <c r="D9690" s="203"/>
      <c r="E9690" s="203"/>
      <c r="F9690" s="203"/>
    </row>
    <row r="9691" spans="2:6" ht="15.75">
      <c r="B9691" s="188"/>
      <c r="C9691" s="188"/>
      <c r="D9691" s="203"/>
      <c r="E9691" s="203"/>
      <c r="F9691" s="203"/>
    </row>
    <row r="9692" spans="2:6" ht="15.75">
      <c r="B9692" s="188"/>
      <c r="C9692" s="188"/>
      <c r="D9692" s="203"/>
      <c r="E9692" s="203"/>
      <c r="F9692" s="203"/>
    </row>
    <row r="9693" spans="2:6" ht="15.75">
      <c r="B9693" s="188"/>
      <c r="C9693" s="188"/>
      <c r="D9693" s="203"/>
      <c r="E9693" s="203"/>
      <c r="F9693" s="203"/>
    </row>
    <row r="9694" spans="2:6" ht="15.75">
      <c r="B9694" s="188"/>
      <c r="C9694" s="188"/>
      <c r="D9694" s="203"/>
      <c r="E9694" s="203"/>
      <c r="F9694" s="203"/>
    </row>
    <row r="9695" spans="2:6" ht="15.75">
      <c r="B9695" s="188"/>
      <c r="C9695" s="188"/>
      <c r="D9695" s="203"/>
      <c r="E9695" s="203"/>
      <c r="F9695" s="203"/>
    </row>
    <row r="9696" spans="2:6" ht="15.75">
      <c r="B9696" s="188"/>
      <c r="C9696" s="188"/>
      <c r="D9696" s="203"/>
      <c r="E9696" s="203"/>
      <c r="F9696" s="203"/>
    </row>
    <row r="9697" spans="2:6" ht="15.75">
      <c r="B9697" s="188"/>
      <c r="C9697" s="188"/>
      <c r="D9697" s="203"/>
      <c r="E9697" s="203"/>
      <c r="F9697" s="203"/>
    </row>
    <row r="9698" spans="2:6" ht="15.75">
      <c r="B9698" s="188"/>
      <c r="C9698" s="188"/>
      <c r="D9698" s="203"/>
      <c r="E9698" s="203"/>
      <c r="F9698" s="203"/>
    </row>
    <row r="9699" spans="2:6" ht="15.75">
      <c r="B9699" s="188"/>
      <c r="C9699" s="188"/>
      <c r="D9699" s="203"/>
      <c r="E9699" s="203"/>
      <c r="F9699" s="203"/>
    </row>
    <row r="9700" spans="2:6" ht="15.75">
      <c r="B9700" s="188"/>
      <c r="C9700" s="188"/>
      <c r="D9700" s="203"/>
      <c r="E9700" s="203"/>
      <c r="F9700" s="203"/>
    </row>
    <row r="9701" spans="2:6" ht="15.75">
      <c r="B9701" s="188"/>
      <c r="C9701" s="188"/>
      <c r="D9701" s="203"/>
      <c r="E9701" s="203"/>
      <c r="F9701" s="203"/>
    </row>
    <row r="9702" spans="2:6" ht="15.75">
      <c r="B9702" s="188"/>
      <c r="C9702" s="188"/>
      <c r="D9702" s="203"/>
      <c r="E9702" s="203"/>
      <c r="F9702" s="203"/>
    </row>
    <row r="9703" spans="2:6" ht="15.75">
      <c r="B9703" s="188"/>
      <c r="C9703" s="188"/>
      <c r="D9703" s="203"/>
      <c r="E9703" s="203"/>
      <c r="F9703" s="203"/>
    </row>
    <row r="9704" spans="2:6" ht="15.75">
      <c r="B9704" s="188"/>
      <c r="C9704" s="188"/>
      <c r="D9704" s="203"/>
      <c r="E9704" s="203"/>
      <c r="F9704" s="203"/>
    </row>
    <row r="9705" spans="2:6" ht="15.75">
      <c r="B9705" s="188"/>
      <c r="C9705" s="188"/>
      <c r="D9705" s="203"/>
      <c r="E9705" s="203"/>
      <c r="F9705" s="203"/>
    </row>
    <row r="9706" spans="2:6" ht="15.75">
      <c r="B9706" s="188"/>
      <c r="C9706" s="188"/>
      <c r="D9706" s="203"/>
      <c r="E9706" s="203"/>
      <c r="F9706" s="203"/>
    </row>
    <row r="9707" spans="2:6" ht="15.75">
      <c r="B9707" s="188"/>
      <c r="C9707" s="188"/>
      <c r="D9707" s="203"/>
      <c r="E9707" s="203"/>
      <c r="F9707" s="203"/>
    </row>
    <row r="9708" spans="2:6" ht="15.75">
      <c r="B9708" s="188"/>
      <c r="C9708" s="188"/>
      <c r="D9708" s="203"/>
      <c r="E9708" s="203"/>
      <c r="F9708" s="203"/>
    </row>
    <row r="9709" spans="2:6" ht="15.75">
      <c r="B9709" s="188"/>
      <c r="C9709" s="188"/>
      <c r="D9709" s="203"/>
      <c r="E9709" s="203"/>
      <c r="F9709" s="203"/>
    </row>
    <row r="9710" spans="2:6" ht="15.75">
      <c r="B9710" s="188"/>
      <c r="C9710" s="188"/>
      <c r="D9710" s="203"/>
      <c r="E9710" s="203"/>
      <c r="F9710" s="203"/>
    </row>
    <row r="9711" spans="2:6" ht="15.75">
      <c r="B9711" s="188"/>
      <c r="C9711" s="188"/>
      <c r="D9711" s="203"/>
      <c r="E9711" s="203"/>
      <c r="F9711" s="203"/>
    </row>
    <row r="9712" spans="2:6" ht="15.75">
      <c r="B9712" s="188"/>
      <c r="C9712" s="188"/>
      <c r="D9712" s="203"/>
      <c r="E9712" s="203"/>
      <c r="F9712" s="203"/>
    </row>
    <row r="9713" spans="2:6" ht="15.75">
      <c r="B9713" s="188"/>
      <c r="C9713" s="188"/>
      <c r="D9713" s="203"/>
      <c r="E9713" s="203"/>
      <c r="F9713" s="203"/>
    </row>
    <row r="9714" spans="2:6" ht="15.75">
      <c r="B9714" s="188"/>
      <c r="C9714" s="188"/>
      <c r="D9714" s="203"/>
      <c r="E9714" s="203"/>
      <c r="F9714" s="203"/>
    </row>
    <row r="9715" spans="2:6" ht="15.75">
      <c r="B9715" s="188"/>
      <c r="C9715" s="188"/>
      <c r="D9715" s="203"/>
      <c r="E9715" s="203"/>
      <c r="F9715" s="203"/>
    </row>
    <row r="9716" spans="2:6" ht="15.75">
      <c r="B9716" s="188"/>
      <c r="C9716" s="188"/>
      <c r="D9716" s="203"/>
      <c r="E9716" s="203"/>
      <c r="F9716" s="203"/>
    </row>
    <row r="9717" spans="2:6" ht="15.75">
      <c r="B9717" s="188"/>
      <c r="C9717" s="188"/>
      <c r="D9717" s="203"/>
      <c r="E9717" s="203"/>
      <c r="F9717" s="203"/>
    </row>
    <row r="9718" spans="2:6" ht="15.75">
      <c r="B9718" s="188"/>
      <c r="C9718" s="188"/>
      <c r="D9718" s="203"/>
      <c r="E9718" s="203"/>
      <c r="F9718" s="203"/>
    </row>
    <row r="9719" spans="2:6" ht="15.75">
      <c r="B9719" s="188"/>
      <c r="C9719" s="188"/>
      <c r="D9719" s="203"/>
      <c r="E9719" s="203"/>
      <c r="F9719" s="203"/>
    </row>
    <row r="9720" spans="2:6" ht="15.75">
      <c r="B9720" s="188"/>
      <c r="C9720" s="188"/>
      <c r="D9720" s="203"/>
      <c r="E9720" s="203"/>
      <c r="F9720" s="203"/>
    </row>
    <row r="9721" spans="2:6" ht="15.75">
      <c r="B9721" s="188"/>
      <c r="C9721" s="188"/>
      <c r="D9721" s="203"/>
      <c r="E9721" s="203"/>
      <c r="F9721" s="203"/>
    </row>
    <row r="9722" spans="2:6" ht="15.75">
      <c r="B9722" s="188"/>
      <c r="C9722" s="188"/>
      <c r="D9722" s="203"/>
      <c r="E9722" s="203"/>
      <c r="F9722" s="203"/>
    </row>
    <row r="9723" spans="2:6" ht="15.75">
      <c r="B9723" s="188"/>
      <c r="C9723" s="188"/>
      <c r="D9723" s="203"/>
      <c r="E9723" s="203"/>
      <c r="F9723" s="203"/>
    </row>
    <row r="9724" spans="2:6" ht="15.75">
      <c r="B9724" s="188"/>
      <c r="C9724" s="188"/>
      <c r="D9724" s="203"/>
      <c r="E9724" s="203"/>
      <c r="F9724" s="203"/>
    </row>
    <row r="9725" spans="2:6" ht="15.75">
      <c r="B9725" s="188"/>
      <c r="C9725" s="188"/>
      <c r="D9725" s="203"/>
      <c r="E9725" s="203"/>
      <c r="F9725" s="203"/>
    </row>
    <row r="9726" spans="2:6" ht="15.75">
      <c r="B9726" s="188"/>
      <c r="C9726" s="188"/>
      <c r="D9726" s="203"/>
      <c r="E9726" s="203"/>
      <c r="F9726" s="203"/>
    </row>
    <row r="9727" spans="2:6" ht="15.75">
      <c r="B9727" s="188"/>
      <c r="C9727" s="188"/>
      <c r="D9727" s="203"/>
      <c r="E9727" s="203"/>
      <c r="F9727" s="203"/>
    </row>
    <row r="9728" spans="2:6" ht="15.75">
      <c r="B9728" s="188"/>
      <c r="C9728" s="188"/>
      <c r="D9728" s="203"/>
      <c r="E9728" s="203"/>
      <c r="F9728" s="203"/>
    </row>
    <row r="9729" spans="2:6" ht="15.75">
      <c r="B9729" s="188"/>
      <c r="C9729" s="188"/>
      <c r="D9729" s="203"/>
      <c r="E9729" s="203"/>
      <c r="F9729" s="203"/>
    </row>
    <row r="9730" spans="2:6" ht="15.75">
      <c r="B9730" s="188"/>
      <c r="C9730" s="188"/>
      <c r="D9730" s="203"/>
      <c r="E9730" s="203"/>
      <c r="F9730" s="203"/>
    </row>
    <row r="9731" spans="2:6" ht="15.75">
      <c r="B9731" s="188"/>
      <c r="C9731" s="188"/>
      <c r="D9731" s="203"/>
      <c r="E9731" s="203"/>
      <c r="F9731" s="203"/>
    </row>
    <row r="9732" spans="2:6" ht="15.75">
      <c r="B9732" s="188"/>
      <c r="C9732" s="188"/>
      <c r="D9732" s="203"/>
      <c r="E9732" s="203"/>
      <c r="F9732" s="203"/>
    </row>
    <row r="9733" spans="2:6" ht="15.75">
      <c r="B9733" s="188"/>
      <c r="C9733" s="188"/>
      <c r="D9733" s="203"/>
      <c r="E9733" s="203"/>
      <c r="F9733" s="203"/>
    </row>
    <row r="9734" spans="2:6" ht="15.75">
      <c r="B9734" s="188"/>
      <c r="C9734" s="188"/>
      <c r="D9734" s="203"/>
      <c r="E9734" s="203"/>
      <c r="F9734" s="203"/>
    </row>
    <row r="9735" spans="2:6" ht="15.75">
      <c r="B9735" s="188"/>
      <c r="C9735" s="188"/>
      <c r="D9735" s="203"/>
      <c r="E9735" s="203"/>
      <c r="F9735" s="203"/>
    </row>
    <row r="9736" spans="2:6" ht="15.75">
      <c r="B9736" s="188"/>
      <c r="C9736" s="188"/>
      <c r="D9736" s="203"/>
      <c r="E9736" s="203"/>
      <c r="F9736" s="203"/>
    </row>
    <row r="9737" spans="2:6" ht="15.75">
      <c r="B9737" s="188"/>
      <c r="C9737" s="188"/>
      <c r="D9737" s="203"/>
      <c r="E9737" s="203"/>
      <c r="F9737" s="203"/>
    </row>
    <row r="9738" spans="2:6" ht="15.75">
      <c r="B9738" s="188"/>
      <c r="C9738" s="188"/>
      <c r="D9738" s="203"/>
      <c r="E9738" s="203"/>
      <c r="F9738" s="203"/>
    </row>
    <row r="9739" spans="2:6" ht="15.75">
      <c r="B9739" s="188"/>
      <c r="C9739" s="188"/>
      <c r="D9739" s="203"/>
      <c r="E9739" s="203"/>
      <c r="F9739" s="203"/>
    </row>
    <row r="9740" spans="2:6" ht="15.75">
      <c r="B9740" s="188"/>
      <c r="C9740" s="188"/>
      <c r="D9740" s="203"/>
      <c r="E9740" s="203"/>
      <c r="F9740" s="203"/>
    </row>
    <row r="9741" spans="2:6" ht="15.75">
      <c r="B9741" s="188"/>
      <c r="C9741" s="188"/>
      <c r="D9741" s="203"/>
      <c r="E9741" s="203"/>
      <c r="F9741" s="203"/>
    </row>
    <row r="9742" spans="2:6" ht="15.75">
      <c r="B9742" s="188"/>
      <c r="C9742" s="188"/>
      <c r="D9742" s="203"/>
      <c r="E9742" s="203"/>
      <c r="F9742" s="203"/>
    </row>
    <row r="9743" spans="2:6" ht="15.75">
      <c r="B9743" s="188"/>
      <c r="C9743" s="188"/>
      <c r="D9743" s="203"/>
      <c r="E9743" s="203"/>
      <c r="F9743" s="203"/>
    </row>
    <row r="9744" spans="2:6" ht="15.75">
      <c r="B9744" s="188"/>
      <c r="C9744" s="188"/>
      <c r="D9744" s="203"/>
      <c r="E9744" s="203"/>
      <c r="F9744" s="203"/>
    </row>
    <row r="9745" spans="2:6" ht="15.75">
      <c r="B9745" s="188"/>
      <c r="C9745" s="188"/>
      <c r="D9745" s="203"/>
      <c r="E9745" s="203"/>
      <c r="F9745" s="203"/>
    </row>
    <row r="9746" spans="2:6" ht="15.75">
      <c r="B9746" s="188"/>
      <c r="C9746" s="188"/>
      <c r="D9746" s="203"/>
      <c r="E9746" s="203"/>
      <c r="F9746" s="203"/>
    </row>
    <row r="9747" spans="2:6" ht="15.75">
      <c r="B9747" s="188"/>
      <c r="C9747" s="188"/>
      <c r="D9747" s="203"/>
      <c r="E9747" s="203"/>
      <c r="F9747" s="203"/>
    </row>
    <row r="9748" spans="2:6" ht="15.75">
      <c r="B9748" s="188"/>
      <c r="C9748" s="188"/>
      <c r="D9748" s="203"/>
      <c r="E9748" s="203"/>
      <c r="F9748" s="203"/>
    </row>
    <row r="9749" spans="2:6" ht="15.75">
      <c r="B9749" s="188"/>
      <c r="C9749" s="188"/>
      <c r="D9749" s="203"/>
      <c r="E9749" s="203"/>
      <c r="F9749" s="203"/>
    </row>
    <row r="9750" spans="2:6" ht="15.75">
      <c r="B9750" s="188"/>
      <c r="C9750" s="188"/>
      <c r="D9750" s="203"/>
      <c r="E9750" s="203"/>
      <c r="F9750" s="203"/>
    </row>
    <row r="9751" spans="2:6" ht="15.75">
      <c r="B9751" s="188"/>
      <c r="C9751" s="188"/>
      <c r="D9751" s="203"/>
      <c r="E9751" s="203"/>
      <c r="F9751" s="203"/>
    </row>
    <row r="9752" spans="2:6" ht="15.75">
      <c r="B9752" s="188"/>
      <c r="C9752" s="188"/>
      <c r="D9752" s="203"/>
      <c r="E9752" s="203"/>
      <c r="F9752" s="203"/>
    </row>
    <row r="9753" spans="2:6" ht="15.75">
      <c r="B9753" s="188"/>
      <c r="C9753" s="188"/>
      <c r="D9753" s="203"/>
      <c r="E9753" s="203"/>
      <c r="F9753" s="203"/>
    </row>
    <row r="9754" spans="2:6" ht="15.75">
      <c r="B9754" s="188"/>
      <c r="C9754" s="188"/>
      <c r="D9754" s="203"/>
      <c r="E9754" s="203"/>
      <c r="F9754" s="203"/>
    </row>
    <row r="9755" spans="2:6" ht="15.75">
      <c r="B9755" s="188"/>
      <c r="C9755" s="188"/>
      <c r="D9755" s="203"/>
      <c r="E9755" s="203"/>
      <c r="F9755" s="203"/>
    </row>
    <row r="9756" spans="2:6" ht="15.75">
      <c r="B9756" s="188"/>
      <c r="C9756" s="188"/>
      <c r="D9756" s="203"/>
      <c r="E9756" s="203"/>
      <c r="F9756" s="203"/>
    </row>
    <row r="9757" spans="2:6" ht="15.75">
      <c r="B9757" s="188"/>
      <c r="C9757" s="188"/>
      <c r="D9757" s="203"/>
      <c r="E9757" s="203"/>
      <c r="F9757" s="203"/>
    </row>
    <row r="9758" spans="2:6" ht="15.75">
      <c r="B9758" s="188"/>
      <c r="C9758" s="188"/>
      <c r="D9758" s="203"/>
      <c r="E9758" s="203"/>
      <c r="F9758" s="203"/>
    </row>
    <row r="9759" spans="2:6" ht="15.75">
      <c r="B9759" s="188"/>
      <c r="C9759" s="188"/>
      <c r="D9759" s="203"/>
      <c r="E9759" s="203"/>
      <c r="F9759" s="203"/>
    </row>
    <row r="9760" spans="2:6" ht="15.75">
      <c r="B9760" s="188"/>
      <c r="C9760" s="188"/>
      <c r="D9760" s="203"/>
      <c r="E9760" s="203"/>
      <c r="F9760" s="203"/>
    </row>
    <row r="9761" spans="2:6" ht="15.75">
      <c r="B9761" s="188"/>
      <c r="C9761" s="188"/>
      <c r="D9761" s="203"/>
      <c r="E9761" s="203"/>
      <c r="F9761" s="203"/>
    </row>
    <row r="9762" spans="2:6" ht="15.75">
      <c r="B9762" s="188"/>
      <c r="C9762" s="188"/>
      <c r="D9762" s="203"/>
      <c r="E9762" s="203"/>
      <c r="F9762" s="203"/>
    </row>
    <row r="9763" spans="2:6" ht="15.75">
      <c r="B9763" s="188"/>
      <c r="C9763" s="188"/>
      <c r="D9763" s="203"/>
      <c r="E9763" s="203"/>
      <c r="F9763" s="203"/>
    </row>
    <row r="9764" spans="2:6" ht="15.75">
      <c r="B9764" s="188"/>
      <c r="C9764" s="188"/>
      <c r="D9764" s="203"/>
      <c r="E9764" s="203"/>
      <c r="F9764" s="203"/>
    </row>
    <row r="9765" spans="2:6" ht="15.75">
      <c r="B9765" s="188"/>
      <c r="C9765" s="188"/>
      <c r="D9765" s="203"/>
      <c r="E9765" s="203"/>
      <c r="F9765" s="203"/>
    </row>
    <row r="9766" spans="2:6" ht="15.75">
      <c r="B9766" s="188"/>
      <c r="C9766" s="188"/>
      <c r="D9766" s="203"/>
      <c r="E9766" s="203"/>
      <c r="F9766" s="203"/>
    </row>
    <row r="9767" spans="2:6" ht="15.75">
      <c r="B9767" s="188"/>
      <c r="C9767" s="188"/>
      <c r="D9767" s="203"/>
      <c r="E9767" s="203"/>
      <c r="F9767" s="203"/>
    </row>
    <row r="9768" spans="2:6" ht="15.75">
      <c r="B9768" s="188"/>
      <c r="C9768" s="188"/>
      <c r="D9768" s="203"/>
      <c r="E9768" s="203"/>
      <c r="F9768" s="203"/>
    </row>
    <row r="9769" spans="2:6" ht="15.75">
      <c r="B9769" s="188"/>
      <c r="C9769" s="188"/>
      <c r="D9769" s="203"/>
      <c r="E9769" s="203"/>
      <c r="F9769" s="203"/>
    </row>
    <row r="9770" spans="2:6" ht="15.75">
      <c r="B9770" s="188"/>
      <c r="C9770" s="188"/>
      <c r="D9770" s="203"/>
      <c r="E9770" s="203"/>
      <c r="F9770" s="203"/>
    </row>
    <row r="9771" spans="2:6" ht="15.75">
      <c r="B9771" s="188"/>
      <c r="C9771" s="188"/>
      <c r="D9771" s="203"/>
      <c r="E9771" s="203"/>
      <c r="F9771" s="203"/>
    </row>
    <row r="9772" spans="2:6" ht="15.75">
      <c r="B9772" s="188"/>
      <c r="C9772" s="188"/>
      <c r="D9772" s="203"/>
      <c r="E9772" s="203"/>
      <c r="F9772" s="203"/>
    </row>
    <row r="9773" spans="2:6" ht="15.75">
      <c r="B9773" s="188"/>
      <c r="C9773" s="188"/>
      <c r="D9773" s="203"/>
      <c r="E9773" s="203"/>
      <c r="F9773" s="203"/>
    </row>
    <row r="9774" spans="2:6" ht="15.75">
      <c r="B9774" s="188"/>
      <c r="C9774" s="188"/>
      <c r="D9774" s="203"/>
      <c r="E9774" s="203"/>
      <c r="F9774" s="203"/>
    </row>
    <row r="9775" spans="2:6" ht="15.75">
      <c r="B9775" s="188"/>
      <c r="C9775" s="188"/>
      <c r="D9775" s="203"/>
      <c r="E9775" s="203"/>
      <c r="F9775" s="203"/>
    </row>
    <row r="9776" spans="2:6" ht="15.75">
      <c r="B9776" s="188"/>
      <c r="C9776" s="188"/>
      <c r="D9776" s="203"/>
      <c r="E9776" s="203"/>
      <c r="F9776" s="203"/>
    </row>
    <row r="9777" spans="2:6" ht="15.75">
      <c r="B9777" s="188"/>
      <c r="C9777" s="188"/>
      <c r="D9777" s="203"/>
      <c r="E9777" s="203"/>
      <c r="F9777" s="203"/>
    </row>
    <row r="9778" spans="2:6" ht="15.75">
      <c r="B9778" s="188"/>
      <c r="C9778" s="188"/>
      <c r="D9778" s="203"/>
      <c r="E9778" s="203"/>
      <c r="F9778" s="203"/>
    </row>
    <row r="9779" spans="2:6" ht="15.75">
      <c r="B9779" s="188"/>
      <c r="C9779" s="188"/>
      <c r="D9779" s="203"/>
      <c r="E9779" s="203"/>
      <c r="F9779" s="203"/>
    </row>
    <row r="9780" spans="2:6" ht="15.75">
      <c r="B9780" s="188"/>
      <c r="C9780" s="188"/>
      <c r="D9780" s="203"/>
      <c r="E9780" s="203"/>
      <c r="F9780" s="203"/>
    </row>
    <row r="9781" spans="2:6" ht="15.75">
      <c r="B9781" s="188"/>
      <c r="C9781" s="188"/>
      <c r="D9781" s="203"/>
      <c r="E9781" s="203"/>
      <c r="F9781" s="203"/>
    </row>
    <row r="9782" spans="2:6" ht="15.75">
      <c r="B9782" s="188"/>
      <c r="C9782" s="188"/>
      <c r="D9782" s="203"/>
      <c r="E9782" s="203"/>
      <c r="F9782" s="203"/>
    </row>
    <row r="9783" spans="2:6" ht="15.75">
      <c r="B9783" s="188"/>
      <c r="C9783" s="188"/>
      <c r="D9783" s="203"/>
      <c r="E9783" s="203"/>
      <c r="F9783" s="203"/>
    </row>
    <row r="9784" spans="2:6" ht="15.75">
      <c r="B9784" s="188"/>
      <c r="C9784" s="188"/>
      <c r="D9784" s="203"/>
      <c r="E9784" s="203"/>
      <c r="F9784" s="203"/>
    </row>
    <row r="9785" spans="2:6" ht="15.75">
      <c r="B9785" s="188"/>
      <c r="C9785" s="188"/>
      <c r="D9785" s="203"/>
      <c r="E9785" s="203"/>
      <c r="F9785" s="203"/>
    </row>
    <row r="9786" spans="2:6" ht="15.75">
      <c r="B9786" s="188"/>
      <c r="C9786" s="188"/>
      <c r="D9786" s="203"/>
      <c r="E9786" s="203"/>
      <c r="F9786" s="203"/>
    </row>
    <row r="9787" spans="2:6" ht="15.75">
      <c r="B9787" s="188"/>
      <c r="C9787" s="188"/>
      <c r="D9787" s="203"/>
      <c r="E9787" s="203"/>
      <c r="F9787" s="203"/>
    </row>
    <row r="9788" spans="2:6" ht="15.75">
      <c r="B9788" s="188"/>
      <c r="C9788" s="188"/>
      <c r="D9788" s="203"/>
      <c r="E9788" s="203"/>
      <c r="F9788" s="203"/>
    </row>
    <row r="9789" spans="2:6" ht="15.75">
      <c r="B9789" s="188"/>
      <c r="C9789" s="188"/>
      <c r="D9789" s="203"/>
      <c r="E9789" s="203"/>
      <c r="F9789" s="203"/>
    </row>
    <row r="9790" spans="2:6" ht="15.75">
      <c r="B9790" s="188"/>
      <c r="C9790" s="188"/>
      <c r="D9790" s="203"/>
      <c r="E9790" s="203"/>
      <c r="F9790" s="203"/>
    </row>
    <row r="9791" spans="2:6" ht="15.75">
      <c r="B9791" s="188"/>
      <c r="C9791" s="188"/>
      <c r="D9791" s="203"/>
      <c r="E9791" s="203"/>
      <c r="F9791" s="203"/>
    </row>
    <row r="9792" spans="2:6" ht="15.75">
      <c r="B9792" s="188"/>
      <c r="C9792" s="188"/>
      <c r="D9792" s="203"/>
      <c r="E9792" s="203"/>
      <c r="F9792" s="203"/>
    </row>
    <row r="9793" spans="2:6" ht="15.75">
      <c r="B9793" s="188"/>
      <c r="C9793" s="188"/>
      <c r="D9793" s="203"/>
      <c r="E9793" s="203"/>
      <c r="F9793" s="203"/>
    </row>
    <row r="9794" spans="2:6" ht="15.75">
      <c r="B9794" s="188"/>
      <c r="C9794" s="188"/>
      <c r="D9794" s="203"/>
      <c r="E9794" s="203"/>
      <c r="F9794" s="203"/>
    </row>
    <row r="9795" spans="2:6" ht="15.75">
      <c r="B9795" s="188"/>
      <c r="C9795" s="188"/>
      <c r="D9795" s="203"/>
      <c r="E9795" s="203"/>
      <c r="F9795" s="203"/>
    </row>
    <row r="9796" spans="2:6" ht="15.75">
      <c r="B9796" s="188"/>
      <c r="C9796" s="188"/>
      <c r="D9796" s="203"/>
      <c r="E9796" s="203"/>
      <c r="F9796" s="203"/>
    </row>
    <row r="9797" spans="2:6" ht="15.75">
      <c r="B9797" s="188"/>
      <c r="C9797" s="188"/>
      <c r="D9797" s="203"/>
      <c r="E9797" s="203"/>
      <c r="F9797" s="203"/>
    </row>
    <row r="9798" spans="2:6" ht="15.75">
      <c r="B9798" s="188"/>
      <c r="C9798" s="188"/>
      <c r="D9798" s="203"/>
      <c r="E9798" s="203"/>
      <c r="F9798" s="203"/>
    </row>
    <row r="9799" spans="2:6" ht="15.75">
      <c r="B9799" s="188"/>
      <c r="C9799" s="188"/>
      <c r="D9799" s="203"/>
      <c r="E9799" s="203"/>
      <c r="F9799" s="203"/>
    </row>
    <row r="9800" spans="2:6" ht="15.75">
      <c r="B9800" s="188"/>
      <c r="C9800" s="188"/>
      <c r="D9800" s="203"/>
      <c r="E9800" s="203"/>
      <c r="F9800" s="203"/>
    </row>
    <row r="9801" spans="2:6" ht="15.75">
      <c r="B9801" s="188"/>
      <c r="C9801" s="188"/>
      <c r="D9801" s="203"/>
      <c r="E9801" s="203"/>
      <c r="F9801" s="203"/>
    </row>
    <row r="9802" spans="2:6" ht="15.75">
      <c r="B9802" s="188"/>
      <c r="C9802" s="188"/>
      <c r="D9802" s="203"/>
      <c r="E9802" s="203"/>
      <c r="F9802" s="203"/>
    </row>
    <row r="9803" spans="2:6" ht="15.75">
      <c r="B9803" s="188"/>
      <c r="C9803" s="188"/>
      <c r="D9803" s="203"/>
      <c r="E9803" s="203"/>
      <c r="F9803" s="203"/>
    </row>
    <row r="9804" spans="2:6" ht="15.75">
      <c r="B9804" s="188"/>
      <c r="C9804" s="188"/>
      <c r="D9804" s="203"/>
      <c r="E9804" s="203"/>
      <c r="F9804" s="203"/>
    </row>
    <row r="9805" spans="2:6" ht="15.75">
      <c r="B9805" s="188"/>
      <c r="C9805" s="188"/>
      <c r="D9805" s="203"/>
      <c r="E9805" s="203"/>
      <c r="F9805" s="203"/>
    </row>
    <row r="9806" spans="2:6" ht="15.75">
      <c r="B9806" s="188"/>
      <c r="C9806" s="188"/>
      <c r="D9806" s="203"/>
      <c r="E9806" s="203"/>
      <c r="F9806" s="203"/>
    </row>
    <row r="9807" spans="2:6" ht="15.75">
      <c r="B9807" s="188"/>
      <c r="C9807" s="188"/>
      <c r="D9807" s="203"/>
      <c r="E9807" s="203"/>
      <c r="F9807" s="203"/>
    </row>
    <row r="9808" spans="2:6" ht="15.75">
      <c r="B9808" s="188"/>
      <c r="C9808" s="188"/>
      <c r="D9808" s="203"/>
      <c r="E9808" s="203"/>
      <c r="F9808" s="203"/>
    </row>
    <row r="9809" spans="2:6" ht="15.75">
      <c r="B9809" s="188"/>
      <c r="C9809" s="188"/>
      <c r="D9809" s="203"/>
      <c r="E9809" s="203"/>
      <c r="F9809" s="203"/>
    </row>
    <row r="9810" spans="2:6" ht="15.75">
      <c r="B9810" s="188"/>
      <c r="C9810" s="188"/>
      <c r="D9810" s="203"/>
      <c r="E9810" s="203"/>
      <c r="F9810" s="203"/>
    </row>
    <row r="9811" spans="2:6" ht="15.75">
      <c r="B9811" s="188"/>
      <c r="C9811" s="188"/>
      <c r="D9811" s="203"/>
      <c r="E9811" s="203"/>
      <c r="F9811" s="203"/>
    </row>
    <row r="9812" spans="2:6" ht="15.75">
      <c r="B9812" s="188"/>
      <c r="C9812" s="188"/>
      <c r="D9812" s="203"/>
      <c r="E9812" s="203"/>
      <c r="F9812" s="203"/>
    </row>
    <row r="9813" spans="2:6" ht="15.75">
      <c r="B9813" s="188"/>
      <c r="C9813" s="188"/>
      <c r="D9813" s="203"/>
      <c r="E9813" s="203"/>
      <c r="F9813" s="203"/>
    </row>
    <row r="9814" spans="2:6" ht="15.75">
      <c r="B9814" s="188"/>
      <c r="C9814" s="188"/>
      <c r="D9814" s="203"/>
      <c r="E9814" s="203"/>
      <c r="F9814" s="203"/>
    </row>
    <row r="9815" spans="2:6" ht="15.75">
      <c r="B9815" s="188"/>
      <c r="C9815" s="188"/>
      <c r="D9815" s="203"/>
      <c r="E9815" s="203"/>
      <c r="F9815" s="203"/>
    </row>
    <row r="9816" spans="2:6" ht="15.75">
      <c r="B9816" s="188"/>
      <c r="C9816" s="188"/>
      <c r="D9816" s="203"/>
      <c r="E9816" s="203"/>
      <c r="F9816" s="203"/>
    </row>
    <row r="9817" spans="2:6" ht="15.75">
      <c r="B9817" s="188"/>
      <c r="C9817" s="188"/>
      <c r="D9817" s="203"/>
      <c r="E9817" s="203"/>
      <c r="F9817" s="203"/>
    </row>
    <row r="9818" spans="2:6" ht="15.75">
      <c r="B9818" s="188"/>
      <c r="C9818" s="188"/>
      <c r="D9818" s="203"/>
      <c r="E9818" s="203"/>
      <c r="F9818" s="203"/>
    </row>
    <row r="9819" spans="2:6" ht="15.75">
      <c r="B9819" s="188"/>
      <c r="C9819" s="188"/>
      <c r="D9819" s="203"/>
      <c r="E9819" s="203"/>
      <c r="F9819" s="203"/>
    </row>
    <row r="9820" spans="2:6" ht="15.75">
      <c r="B9820" s="188"/>
      <c r="C9820" s="188"/>
      <c r="D9820" s="203"/>
      <c r="E9820" s="203"/>
      <c r="F9820" s="203"/>
    </row>
    <row r="9821" spans="2:6" ht="15.75">
      <c r="B9821" s="188"/>
      <c r="C9821" s="188"/>
      <c r="D9821" s="203"/>
      <c r="E9821" s="203"/>
      <c r="F9821" s="203"/>
    </row>
    <row r="9822" spans="2:6" ht="15.75">
      <c r="B9822" s="188"/>
      <c r="C9822" s="188"/>
      <c r="D9822" s="203"/>
      <c r="E9822" s="203"/>
      <c r="F9822" s="203"/>
    </row>
    <row r="9823" spans="2:6" ht="15.75">
      <c r="B9823" s="188"/>
      <c r="C9823" s="188"/>
      <c r="D9823" s="203"/>
      <c r="E9823" s="203"/>
      <c r="F9823" s="203"/>
    </row>
    <row r="9824" spans="2:6" ht="15.75">
      <c r="B9824" s="188"/>
      <c r="C9824" s="188"/>
      <c r="D9824" s="203"/>
      <c r="E9824" s="203"/>
      <c r="F9824" s="203"/>
    </row>
    <row r="9825" spans="2:6" ht="15.75">
      <c r="B9825" s="188"/>
      <c r="C9825" s="188"/>
      <c r="D9825" s="203"/>
      <c r="E9825" s="203"/>
      <c r="F9825" s="203"/>
    </row>
    <row r="9826" spans="2:6" ht="15.75">
      <c r="B9826" s="188"/>
      <c r="C9826" s="188"/>
      <c r="D9826" s="203"/>
      <c r="E9826" s="203"/>
      <c r="F9826" s="203"/>
    </row>
    <row r="9827" spans="2:6" ht="15.75">
      <c r="B9827" s="188"/>
      <c r="C9827" s="188"/>
      <c r="D9827" s="203"/>
      <c r="E9827" s="203"/>
      <c r="F9827" s="203"/>
    </row>
    <row r="9828" spans="2:6" ht="15.75">
      <c r="B9828" s="188"/>
      <c r="C9828" s="188"/>
      <c r="D9828" s="203"/>
      <c r="E9828" s="203"/>
      <c r="F9828" s="203"/>
    </row>
    <row r="9829" spans="2:6" ht="15.75">
      <c r="B9829" s="188"/>
      <c r="C9829" s="188"/>
      <c r="D9829" s="203"/>
      <c r="E9829" s="203"/>
      <c r="F9829" s="203"/>
    </row>
    <row r="9830" spans="2:6" ht="15.75">
      <c r="B9830" s="188"/>
      <c r="C9830" s="188"/>
      <c r="D9830" s="203"/>
      <c r="E9830" s="203"/>
      <c r="F9830" s="203"/>
    </row>
    <row r="9831" spans="2:6" ht="15.75">
      <c r="B9831" s="188"/>
      <c r="C9831" s="188"/>
      <c r="D9831" s="203"/>
      <c r="E9831" s="203"/>
      <c r="F9831" s="203"/>
    </row>
    <row r="9832" spans="2:6" ht="15.75">
      <c r="B9832" s="188"/>
      <c r="C9832" s="188"/>
      <c r="D9832" s="203"/>
      <c r="E9832" s="203"/>
      <c r="F9832" s="203"/>
    </row>
    <row r="9833" spans="2:6" ht="15.75">
      <c r="B9833" s="188"/>
      <c r="C9833" s="188"/>
      <c r="D9833" s="203"/>
      <c r="E9833" s="203"/>
      <c r="F9833" s="203"/>
    </row>
    <row r="9834" spans="2:6" ht="15.75">
      <c r="B9834" s="188"/>
      <c r="C9834" s="188"/>
      <c r="D9834" s="203"/>
      <c r="E9834" s="203"/>
      <c r="F9834" s="203"/>
    </row>
    <row r="9835" spans="2:6" ht="15.75">
      <c r="B9835" s="188"/>
      <c r="C9835" s="188"/>
      <c r="D9835" s="203"/>
      <c r="E9835" s="203"/>
      <c r="F9835" s="203"/>
    </row>
    <row r="9836" spans="2:6" ht="15.75">
      <c r="B9836" s="188"/>
      <c r="C9836" s="188"/>
      <c r="D9836" s="203"/>
      <c r="E9836" s="203"/>
      <c r="F9836" s="203"/>
    </row>
    <row r="9837" spans="2:6" ht="15.75">
      <c r="B9837" s="188"/>
      <c r="C9837" s="188"/>
      <c r="D9837" s="203"/>
      <c r="E9837" s="203"/>
      <c r="F9837" s="203"/>
    </row>
    <row r="9838" spans="2:6" ht="15.75">
      <c r="B9838" s="188"/>
      <c r="C9838" s="188"/>
      <c r="D9838" s="203"/>
      <c r="E9838" s="203"/>
      <c r="F9838" s="203"/>
    </row>
    <row r="9839" spans="2:6" ht="15.75">
      <c r="B9839" s="188"/>
      <c r="C9839" s="188"/>
      <c r="D9839" s="203"/>
      <c r="E9839" s="203"/>
      <c r="F9839" s="203"/>
    </row>
    <row r="9840" spans="2:6" ht="15.75">
      <c r="B9840" s="188"/>
      <c r="C9840" s="188"/>
      <c r="D9840" s="203"/>
      <c r="E9840" s="203"/>
      <c r="F9840" s="203"/>
    </row>
    <row r="9841" spans="2:6" ht="15.75">
      <c r="B9841" s="188"/>
      <c r="C9841" s="188"/>
      <c r="D9841" s="203"/>
      <c r="E9841" s="203"/>
      <c r="F9841" s="203"/>
    </row>
    <row r="9842" spans="2:6" ht="15.75">
      <c r="B9842" s="188"/>
      <c r="C9842" s="188"/>
      <c r="D9842" s="203"/>
      <c r="E9842" s="203"/>
      <c r="F9842" s="203"/>
    </row>
    <row r="9843" spans="2:6" ht="15.75">
      <c r="B9843" s="188"/>
      <c r="C9843" s="188"/>
      <c r="D9843" s="203"/>
      <c r="E9843" s="203"/>
      <c r="F9843" s="203"/>
    </row>
    <row r="9844" spans="2:6" ht="15.75">
      <c r="B9844" s="188"/>
      <c r="C9844" s="188"/>
      <c r="D9844" s="203"/>
      <c r="E9844" s="203"/>
      <c r="F9844" s="203"/>
    </row>
    <row r="9845" spans="2:6" ht="15.75">
      <c r="B9845" s="188"/>
      <c r="C9845" s="188"/>
      <c r="D9845" s="203"/>
      <c r="E9845" s="203"/>
      <c r="F9845" s="203"/>
    </row>
    <row r="9846" spans="2:6" ht="15.75">
      <c r="B9846" s="188"/>
      <c r="C9846" s="188"/>
      <c r="D9846" s="203"/>
      <c r="E9846" s="203"/>
      <c r="F9846" s="203"/>
    </row>
    <row r="9847" spans="2:6" ht="15.75">
      <c r="B9847" s="188"/>
      <c r="C9847" s="188"/>
      <c r="D9847" s="203"/>
      <c r="E9847" s="203"/>
      <c r="F9847" s="203"/>
    </row>
    <row r="9848" spans="2:6" ht="15.75">
      <c r="B9848" s="188"/>
      <c r="C9848" s="188"/>
      <c r="D9848" s="203"/>
      <c r="E9848" s="203"/>
      <c r="F9848" s="203"/>
    </row>
    <row r="9849" spans="2:6" ht="15.75">
      <c r="B9849" s="188"/>
      <c r="C9849" s="188"/>
      <c r="D9849" s="203"/>
      <c r="E9849" s="203"/>
      <c r="F9849" s="203"/>
    </row>
    <row r="9850" spans="2:6" ht="15.75">
      <c r="B9850" s="188"/>
      <c r="C9850" s="188"/>
      <c r="D9850" s="203"/>
      <c r="E9850" s="203"/>
      <c r="F9850" s="203"/>
    </row>
    <row r="9851" spans="2:6" ht="15.75">
      <c r="B9851" s="188"/>
      <c r="C9851" s="188"/>
      <c r="D9851" s="203"/>
      <c r="E9851" s="203"/>
      <c r="F9851" s="203"/>
    </row>
    <row r="9852" spans="2:6" ht="15.75">
      <c r="B9852" s="188"/>
      <c r="C9852" s="188"/>
      <c r="D9852" s="203"/>
      <c r="E9852" s="203"/>
      <c r="F9852" s="203"/>
    </row>
    <row r="9853" spans="2:6" ht="15.75">
      <c r="B9853" s="188"/>
      <c r="C9853" s="188"/>
      <c r="D9853" s="203"/>
      <c r="E9853" s="203"/>
      <c r="F9853" s="203"/>
    </row>
    <row r="9854" spans="2:6" ht="15.75">
      <c r="B9854" s="188"/>
      <c r="C9854" s="188"/>
      <c r="D9854" s="203"/>
      <c r="E9854" s="203"/>
      <c r="F9854" s="203"/>
    </row>
    <row r="9855" spans="2:6" ht="15.75">
      <c r="B9855" s="188"/>
      <c r="C9855" s="188"/>
      <c r="D9855" s="203"/>
      <c r="E9855" s="203"/>
      <c r="F9855" s="203"/>
    </row>
    <row r="9856" spans="2:6" ht="15.75">
      <c r="B9856" s="188"/>
      <c r="C9856" s="188"/>
      <c r="D9856" s="203"/>
      <c r="E9856" s="203"/>
      <c r="F9856" s="203"/>
    </row>
    <row r="9857" spans="2:6" ht="15.75">
      <c r="B9857" s="188"/>
      <c r="C9857" s="188"/>
      <c r="D9857" s="203"/>
      <c r="E9857" s="203"/>
      <c r="F9857" s="203"/>
    </row>
    <row r="9858" spans="2:6" ht="15.75">
      <c r="B9858" s="188"/>
      <c r="C9858" s="188"/>
      <c r="D9858" s="203"/>
      <c r="E9858" s="203"/>
      <c r="F9858" s="203"/>
    </row>
    <row r="9859" spans="2:6" ht="15.75">
      <c r="B9859" s="188"/>
      <c r="C9859" s="188"/>
      <c r="D9859" s="203"/>
      <c r="E9859" s="203"/>
      <c r="F9859" s="203"/>
    </row>
    <row r="9860" spans="2:6" ht="15.75">
      <c r="B9860" s="188"/>
      <c r="C9860" s="188"/>
      <c r="D9860" s="203"/>
      <c r="E9860" s="203"/>
      <c r="F9860" s="203"/>
    </row>
    <row r="9861" spans="2:6" ht="15.75">
      <c r="B9861" s="188"/>
      <c r="C9861" s="188"/>
      <c r="D9861" s="203"/>
      <c r="E9861" s="203"/>
      <c r="F9861" s="203"/>
    </row>
    <row r="9862" spans="2:6" ht="15.75">
      <c r="B9862" s="188"/>
      <c r="C9862" s="188"/>
      <c r="D9862" s="203"/>
      <c r="E9862" s="203"/>
      <c r="F9862" s="203"/>
    </row>
    <row r="9863" spans="2:6" ht="15.75">
      <c r="B9863" s="188"/>
      <c r="C9863" s="188"/>
      <c r="D9863" s="203"/>
      <c r="E9863" s="203"/>
      <c r="F9863" s="203"/>
    </row>
    <row r="9864" spans="2:6" ht="15.75">
      <c r="B9864" s="188"/>
      <c r="C9864" s="188"/>
      <c r="D9864" s="203"/>
      <c r="E9864" s="203"/>
      <c r="F9864" s="203"/>
    </row>
    <row r="9865" spans="2:6" ht="15.75">
      <c r="B9865" s="188"/>
      <c r="C9865" s="188"/>
      <c r="D9865" s="203"/>
      <c r="E9865" s="203"/>
      <c r="F9865" s="203"/>
    </row>
    <row r="9866" spans="2:6" ht="15.75">
      <c r="B9866" s="188"/>
      <c r="C9866" s="188"/>
      <c r="D9866" s="203"/>
      <c r="E9866" s="203"/>
      <c r="F9866" s="203"/>
    </row>
    <row r="9867" spans="2:6" ht="15.75">
      <c r="B9867" s="188"/>
      <c r="C9867" s="188"/>
      <c r="D9867" s="203"/>
      <c r="E9867" s="203"/>
      <c r="F9867" s="203"/>
    </row>
    <row r="9868" spans="2:6" ht="15.75">
      <c r="B9868" s="188"/>
      <c r="C9868" s="188"/>
      <c r="D9868" s="203"/>
      <c r="E9868" s="203"/>
      <c r="F9868" s="203"/>
    </row>
    <row r="9869" spans="2:6" ht="15.75">
      <c r="B9869" s="188"/>
      <c r="C9869" s="188"/>
      <c r="D9869" s="203"/>
      <c r="E9869" s="203"/>
      <c r="F9869" s="203"/>
    </row>
    <row r="9870" spans="2:6" ht="15.75">
      <c r="B9870" s="188"/>
      <c r="C9870" s="188"/>
      <c r="D9870" s="203"/>
      <c r="E9870" s="203"/>
      <c r="F9870" s="203"/>
    </row>
    <row r="9871" spans="2:6" ht="15.75">
      <c r="B9871" s="188"/>
      <c r="C9871" s="188"/>
      <c r="D9871" s="203"/>
      <c r="E9871" s="203"/>
      <c r="F9871" s="203"/>
    </row>
    <row r="9872" spans="2:6" ht="15.75">
      <c r="B9872" s="188"/>
      <c r="C9872" s="188"/>
      <c r="D9872" s="203"/>
      <c r="E9872" s="203"/>
      <c r="F9872" s="203"/>
    </row>
    <row r="9873" spans="2:6" ht="15.75">
      <c r="B9873" s="188"/>
      <c r="C9873" s="188"/>
      <c r="D9873" s="203"/>
      <c r="E9873" s="203"/>
      <c r="F9873" s="203"/>
    </row>
    <row r="9874" spans="2:6" ht="15.75">
      <c r="B9874" s="188"/>
      <c r="C9874" s="188"/>
      <c r="D9874" s="203"/>
      <c r="E9874" s="203"/>
      <c r="F9874" s="203"/>
    </row>
    <row r="9875" spans="2:6" ht="15.75">
      <c r="B9875" s="188"/>
      <c r="C9875" s="188"/>
      <c r="D9875" s="203"/>
      <c r="E9875" s="203"/>
      <c r="F9875" s="203"/>
    </row>
    <row r="9876" spans="2:6" ht="15.75">
      <c r="B9876" s="188"/>
      <c r="C9876" s="188"/>
      <c r="D9876" s="203"/>
      <c r="E9876" s="203"/>
      <c r="F9876" s="203"/>
    </row>
    <row r="9877" spans="2:6" ht="15.75">
      <c r="B9877" s="188"/>
      <c r="C9877" s="188"/>
      <c r="D9877" s="203"/>
      <c r="E9877" s="203"/>
      <c r="F9877" s="203"/>
    </row>
    <row r="9878" spans="2:6" ht="15.75">
      <c r="B9878" s="188"/>
      <c r="C9878" s="188"/>
      <c r="D9878" s="203"/>
      <c r="E9878" s="203"/>
      <c r="F9878" s="203"/>
    </row>
    <row r="9879" spans="2:6" ht="15.75">
      <c r="B9879" s="188"/>
      <c r="C9879" s="188"/>
      <c r="D9879" s="203"/>
      <c r="E9879" s="203"/>
      <c r="F9879" s="203"/>
    </row>
    <row r="9880" spans="2:6" ht="15.75">
      <c r="B9880" s="188"/>
      <c r="C9880" s="188"/>
      <c r="D9880" s="203"/>
      <c r="E9880" s="203"/>
      <c r="F9880" s="203"/>
    </row>
    <row r="9881" spans="2:6" ht="15.75">
      <c r="B9881" s="188"/>
      <c r="C9881" s="188"/>
      <c r="D9881" s="203"/>
      <c r="E9881" s="203"/>
      <c r="F9881" s="203"/>
    </row>
    <row r="9882" spans="2:6" ht="15.75">
      <c r="B9882" s="188"/>
      <c r="C9882" s="188"/>
      <c r="D9882" s="203"/>
      <c r="E9882" s="203"/>
      <c r="F9882" s="203"/>
    </row>
    <row r="9883" spans="2:6" ht="15.75">
      <c r="B9883" s="188"/>
      <c r="C9883" s="188"/>
      <c r="D9883" s="203"/>
      <c r="E9883" s="203"/>
      <c r="F9883" s="203"/>
    </row>
    <row r="9884" spans="2:6" ht="15.75">
      <c r="B9884" s="188"/>
      <c r="C9884" s="188"/>
      <c r="D9884" s="203"/>
      <c r="E9884" s="203"/>
      <c r="F9884" s="203"/>
    </row>
    <row r="9885" spans="2:6" ht="15.75">
      <c r="B9885" s="188"/>
      <c r="C9885" s="188"/>
      <c r="D9885" s="203"/>
      <c r="E9885" s="203"/>
      <c r="F9885" s="203"/>
    </row>
    <row r="9886" spans="2:6" ht="15.75">
      <c r="B9886" s="188"/>
      <c r="C9886" s="188"/>
      <c r="D9886" s="203"/>
      <c r="E9886" s="203"/>
      <c r="F9886" s="203"/>
    </row>
    <row r="9887" spans="2:6" ht="15.75">
      <c r="B9887" s="188"/>
      <c r="C9887" s="188"/>
      <c r="D9887" s="203"/>
      <c r="E9887" s="203"/>
      <c r="F9887" s="203"/>
    </row>
    <row r="9888" spans="2:6" ht="15.75">
      <c r="B9888" s="188"/>
      <c r="C9888" s="188"/>
      <c r="D9888" s="203"/>
      <c r="E9888" s="203"/>
      <c r="F9888" s="203"/>
    </row>
    <row r="9889" spans="2:6" ht="15.75">
      <c r="B9889" s="188"/>
      <c r="C9889" s="188"/>
      <c r="D9889" s="203"/>
      <c r="E9889" s="203"/>
      <c r="F9889" s="203"/>
    </row>
    <row r="9890" spans="2:6" ht="15.75">
      <c r="B9890" s="188"/>
      <c r="C9890" s="188"/>
      <c r="D9890" s="203"/>
      <c r="E9890" s="203"/>
      <c r="F9890" s="203"/>
    </row>
    <row r="9891" spans="2:6" ht="15.75">
      <c r="B9891" s="188"/>
      <c r="C9891" s="188"/>
      <c r="D9891" s="203"/>
      <c r="E9891" s="203"/>
      <c r="F9891" s="203"/>
    </row>
    <row r="9892" spans="2:6" ht="15.75">
      <c r="B9892" s="188"/>
      <c r="C9892" s="188"/>
      <c r="D9892" s="203"/>
      <c r="E9892" s="203"/>
      <c r="F9892" s="203"/>
    </row>
    <row r="9893" spans="2:6" ht="15.75">
      <c r="B9893" s="188"/>
      <c r="C9893" s="188"/>
      <c r="D9893" s="203"/>
      <c r="E9893" s="203"/>
      <c r="F9893" s="203"/>
    </row>
    <row r="9894" spans="2:6" ht="15.75">
      <c r="B9894" s="188"/>
      <c r="C9894" s="188"/>
      <c r="D9894" s="203"/>
      <c r="E9894" s="203"/>
      <c r="F9894" s="203"/>
    </row>
    <row r="9895" spans="2:6" ht="15.75">
      <c r="B9895" s="188"/>
      <c r="C9895" s="188"/>
      <c r="D9895" s="203"/>
      <c r="E9895" s="203"/>
      <c r="F9895" s="203"/>
    </row>
    <row r="9896" spans="2:6" ht="15.75">
      <c r="B9896" s="188"/>
      <c r="C9896" s="188"/>
      <c r="D9896" s="203"/>
      <c r="E9896" s="203"/>
      <c r="F9896" s="203"/>
    </row>
    <row r="9897" spans="2:6" ht="15.75">
      <c r="B9897" s="188"/>
      <c r="C9897" s="188"/>
      <c r="D9897" s="203"/>
      <c r="E9897" s="203"/>
      <c r="F9897" s="203"/>
    </row>
    <row r="9898" spans="2:6" ht="15.75">
      <c r="B9898" s="188"/>
      <c r="C9898" s="188"/>
      <c r="D9898" s="203"/>
      <c r="E9898" s="203"/>
      <c r="F9898" s="203"/>
    </row>
    <row r="9899" spans="2:6" ht="15.75">
      <c r="B9899" s="188"/>
      <c r="C9899" s="188"/>
      <c r="D9899" s="203"/>
      <c r="E9899" s="203"/>
      <c r="F9899" s="203"/>
    </row>
    <row r="9900" spans="2:6" ht="15.75">
      <c r="B9900" s="188"/>
      <c r="C9900" s="188"/>
      <c r="D9900" s="203"/>
      <c r="E9900" s="203"/>
      <c r="F9900" s="203"/>
    </row>
    <row r="9901" spans="2:6" ht="15.75">
      <c r="B9901" s="188"/>
      <c r="C9901" s="188"/>
      <c r="D9901" s="203"/>
      <c r="E9901" s="203"/>
      <c r="F9901" s="203"/>
    </row>
    <row r="9902" spans="2:6" ht="15.75">
      <c r="B9902" s="188"/>
      <c r="C9902" s="188"/>
      <c r="D9902" s="203"/>
      <c r="E9902" s="203"/>
      <c r="F9902" s="203"/>
    </row>
    <row r="9903" spans="2:6" ht="15.75">
      <c r="B9903" s="188"/>
      <c r="C9903" s="188"/>
      <c r="D9903" s="203"/>
      <c r="E9903" s="203"/>
      <c r="F9903" s="203"/>
    </row>
    <row r="9904" spans="2:6" ht="15.75">
      <c r="B9904" s="188"/>
      <c r="C9904" s="188"/>
      <c r="D9904" s="203"/>
      <c r="E9904" s="203"/>
      <c r="F9904" s="203"/>
    </row>
    <row r="9905" spans="2:6" ht="15.75">
      <c r="B9905" s="188"/>
      <c r="C9905" s="188"/>
      <c r="D9905" s="203"/>
      <c r="E9905" s="203"/>
      <c r="F9905" s="203"/>
    </row>
    <row r="9906" spans="2:6" ht="15.75">
      <c r="B9906" s="188"/>
      <c r="C9906" s="188"/>
      <c r="D9906" s="203"/>
      <c r="E9906" s="203"/>
      <c r="F9906" s="203"/>
    </row>
    <row r="9907" spans="2:6" ht="15.75">
      <c r="B9907" s="188"/>
      <c r="C9907" s="188"/>
      <c r="D9907" s="203"/>
      <c r="E9907" s="203"/>
      <c r="F9907" s="203"/>
    </row>
    <row r="9908" spans="2:6" ht="15.75">
      <c r="B9908" s="188"/>
      <c r="C9908" s="188"/>
      <c r="D9908" s="203"/>
      <c r="E9908" s="203"/>
      <c r="F9908" s="203"/>
    </row>
    <row r="9909" spans="2:6" ht="15.75">
      <c r="B9909" s="188"/>
      <c r="C9909" s="188"/>
      <c r="D9909" s="203"/>
      <c r="E9909" s="203"/>
      <c r="F9909" s="203"/>
    </row>
    <row r="9910" spans="2:6" ht="15.75">
      <c r="B9910" s="188"/>
      <c r="C9910" s="188"/>
      <c r="D9910" s="203"/>
      <c r="E9910" s="203"/>
      <c r="F9910" s="203"/>
    </row>
    <row r="9911" spans="2:6" ht="15.75">
      <c r="B9911" s="188"/>
      <c r="C9911" s="188"/>
      <c r="D9911" s="203"/>
      <c r="E9911" s="203"/>
      <c r="F9911" s="203"/>
    </row>
    <row r="9912" spans="2:6" ht="15.75">
      <c r="B9912" s="188"/>
      <c r="C9912" s="188"/>
      <c r="D9912" s="203"/>
      <c r="E9912" s="203"/>
      <c r="F9912" s="203"/>
    </row>
    <row r="9913" spans="2:6" ht="15.75">
      <c r="B9913" s="188"/>
      <c r="C9913" s="188"/>
      <c r="D9913" s="203"/>
      <c r="E9913" s="203"/>
      <c r="F9913" s="203"/>
    </row>
    <row r="9914" spans="2:6" ht="15.75">
      <c r="B9914" s="188"/>
      <c r="C9914" s="188"/>
      <c r="D9914" s="203"/>
      <c r="E9914" s="203"/>
      <c r="F9914" s="203"/>
    </row>
    <row r="9915" spans="2:6" ht="15.75">
      <c r="B9915" s="188"/>
      <c r="C9915" s="188"/>
      <c r="D9915" s="203"/>
      <c r="E9915" s="203"/>
      <c r="F9915" s="203"/>
    </row>
    <row r="9916" spans="2:6" ht="15.75">
      <c r="B9916" s="188"/>
      <c r="C9916" s="188"/>
      <c r="D9916" s="203"/>
      <c r="E9916" s="203"/>
      <c r="F9916" s="203"/>
    </row>
    <row r="9917" spans="2:6" ht="15.75">
      <c r="B9917" s="188"/>
      <c r="C9917" s="188"/>
      <c r="D9917" s="203"/>
      <c r="E9917" s="203"/>
      <c r="F9917" s="203"/>
    </row>
    <row r="9918" spans="2:6" ht="15.75">
      <c r="B9918" s="188"/>
      <c r="C9918" s="188"/>
      <c r="D9918" s="203"/>
      <c r="E9918" s="203"/>
      <c r="F9918" s="203"/>
    </row>
    <row r="9919" spans="2:6" ht="15.75">
      <c r="B9919" s="188"/>
      <c r="C9919" s="188"/>
      <c r="D9919" s="203"/>
      <c r="E9919" s="203"/>
      <c r="F9919" s="203"/>
    </row>
    <row r="9920" spans="2:6" ht="15.75">
      <c r="B9920" s="188"/>
      <c r="C9920" s="188"/>
      <c r="D9920" s="203"/>
      <c r="E9920" s="203"/>
      <c r="F9920" s="203"/>
    </row>
    <row r="9921" spans="2:6" ht="15.75">
      <c r="B9921" s="188"/>
      <c r="C9921" s="188"/>
      <c r="D9921" s="203"/>
      <c r="E9921" s="203"/>
      <c r="F9921" s="203"/>
    </row>
    <row r="9922" spans="2:6" ht="15.75">
      <c r="B9922" s="188"/>
      <c r="C9922" s="188"/>
      <c r="D9922" s="203"/>
      <c r="E9922" s="203"/>
      <c r="F9922" s="203"/>
    </row>
    <row r="9923" spans="2:6" ht="15.75">
      <c r="B9923" s="188"/>
      <c r="C9923" s="188"/>
      <c r="D9923" s="203"/>
      <c r="E9923" s="203"/>
      <c r="F9923" s="203"/>
    </row>
    <row r="9924" spans="2:6" ht="15.75">
      <c r="B9924" s="188"/>
      <c r="C9924" s="188"/>
      <c r="D9924" s="203"/>
      <c r="E9924" s="203"/>
      <c r="F9924" s="203"/>
    </row>
    <row r="9925" spans="2:6" ht="15.75">
      <c r="B9925" s="188"/>
      <c r="C9925" s="188"/>
      <c r="D9925" s="203"/>
      <c r="E9925" s="203"/>
      <c r="F9925" s="203"/>
    </row>
    <row r="9926" spans="2:6" ht="15.75">
      <c r="B9926" s="188"/>
      <c r="C9926" s="188"/>
      <c r="D9926" s="203"/>
      <c r="E9926" s="203"/>
      <c r="F9926" s="203"/>
    </row>
    <row r="9927" spans="2:6" ht="15.75">
      <c r="B9927" s="188"/>
      <c r="C9927" s="188"/>
      <c r="D9927" s="203"/>
      <c r="E9927" s="203"/>
      <c r="F9927" s="203"/>
    </row>
    <row r="9928" spans="2:6" ht="15.75">
      <c r="B9928" s="188"/>
      <c r="C9928" s="188"/>
      <c r="D9928" s="203"/>
      <c r="E9928" s="203"/>
      <c r="F9928" s="203"/>
    </row>
    <row r="9929" spans="2:6" ht="15.75">
      <c r="B9929" s="188"/>
      <c r="C9929" s="188"/>
      <c r="D9929" s="203"/>
      <c r="E9929" s="203"/>
      <c r="F9929" s="203"/>
    </row>
    <row r="9930" spans="2:6" ht="15.75">
      <c r="B9930" s="188"/>
      <c r="C9930" s="188"/>
      <c r="D9930" s="203"/>
      <c r="E9930" s="203"/>
      <c r="F9930" s="203"/>
    </row>
    <row r="9931" spans="2:6" ht="15.75">
      <c r="B9931" s="188"/>
      <c r="C9931" s="188"/>
      <c r="D9931" s="203"/>
      <c r="E9931" s="203"/>
      <c r="F9931" s="203"/>
    </row>
    <row r="9932" spans="2:6" ht="15.75">
      <c r="B9932" s="188"/>
      <c r="C9932" s="188"/>
      <c r="D9932" s="203"/>
      <c r="E9932" s="203"/>
      <c r="F9932" s="203"/>
    </row>
    <row r="9933" spans="2:6" ht="15.75">
      <c r="B9933" s="188"/>
      <c r="C9933" s="188"/>
      <c r="D9933" s="203"/>
      <c r="E9933" s="203"/>
      <c r="F9933" s="203"/>
    </row>
    <row r="9934" spans="2:6" ht="15.75">
      <c r="B9934" s="188"/>
      <c r="C9934" s="188"/>
      <c r="D9934" s="203"/>
      <c r="E9934" s="203"/>
      <c r="F9934" s="203"/>
    </row>
    <row r="9935" spans="2:6" ht="15.75">
      <c r="B9935" s="188"/>
      <c r="C9935" s="188"/>
      <c r="D9935" s="203"/>
      <c r="E9935" s="203"/>
      <c r="F9935" s="203"/>
    </row>
    <row r="9936" spans="2:6" ht="15.75">
      <c r="B9936" s="188"/>
      <c r="C9936" s="188"/>
      <c r="D9936" s="203"/>
      <c r="E9936" s="203"/>
      <c r="F9936" s="203"/>
    </row>
    <row r="9937" spans="2:6" ht="15.75">
      <c r="B9937" s="188"/>
      <c r="C9937" s="188"/>
      <c r="D9937" s="203"/>
      <c r="E9937" s="203"/>
      <c r="F9937" s="203"/>
    </row>
    <row r="9938" spans="2:6" ht="15.75">
      <c r="B9938" s="188"/>
      <c r="C9938" s="188"/>
      <c r="D9938" s="203"/>
      <c r="E9938" s="203"/>
      <c r="F9938" s="203"/>
    </row>
    <row r="9939" spans="2:6" ht="15.75">
      <c r="B9939" s="188"/>
      <c r="C9939" s="188"/>
      <c r="D9939" s="203"/>
      <c r="E9939" s="203"/>
      <c r="F9939" s="203"/>
    </row>
    <row r="9940" spans="2:6" ht="15.75">
      <c r="B9940" s="188"/>
      <c r="C9940" s="188"/>
      <c r="D9940" s="203"/>
      <c r="E9940" s="203"/>
      <c r="F9940" s="203"/>
    </row>
    <row r="9941" spans="2:6" ht="15.75">
      <c r="B9941" s="188"/>
      <c r="C9941" s="188"/>
      <c r="D9941" s="203"/>
      <c r="E9941" s="203"/>
      <c r="F9941" s="203"/>
    </row>
    <row r="9942" spans="2:6" ht="15.75">
      <c r="B9942" s="188"/>
      <c r="C9942" s="188"/>
      <c r="D9942" s="203"/>
      <c r="E9942" s="203"/>
      <c r="F9942" s="203"/>
    </row>
    <row r="9943" spans="2:6" ht="15.75">
      <c r="B9943" s="188"/>
      <c r="C9943" s="188"/>
      <c r="D9943" s="203"/>
      <c r="E9943" s="203"/>
      <c r="F9943" s="203"/>
    </row>
    <row r="9944" spans="2:6" ht="15.75">
      <c r="B9944" s="188"/>
      <c r="C9944" s="188"/>
      <c r="D9944" s="203"/>
      <c r="E9944" s="203"/>
      <c r="F9944" s="203"/>
    </row>
    <row r="9945" spans="2:6" ht="15.75">
      <c r="B9945" s="188"/>
      <c r="C9945" s="188"/>
      <c r="D9945" s="203"/>
      <c r="E9945" s="203"/>
      <c r="F9945" s="203"/>
    </row>
    <row r="9946" spans="2:6" ht="15.75">
      <c r="B9946" s="188"/>
      <c r="C9946" s="188"/>
      <c r="D9946" s="203"/>
      <c r="E9946" s="203"/>
      <c r="F9946" s="203"/>
    </row>
    <row r="9947" spans="2:6" ht="15.75">
      <c r="B9947" s="188"/>
      <c r="C9947" s="188"/>
      <c r="D9947" s="203"/>
      <c r="E9947" s="203"/>
      <c r="F9947" s="203"/>
    </row>
    <row r="9948" spans="2:6" ht="15.75">
      <c r="B9948" s="188"/>
      <c r="C9948" s="188"/>
      <c r="D9948" s="203"/>
      <c r="E9948" s="203"/>
      <c r="F9948" s="203"/>
    </row>
    <row r="9949" spans="2:6" ht="15.75">
      <c r="B9949" s="188"/>
      <c r="C9949" s="188"/>
      <c r="D9949" s="203"/>
      <c r="E9949" s="203"/>
      <c r="F9949" s="203"/>
    </row>
    <row r="9950" spans="2:6" ht="15.75">
      <c r="B9950" s="188"/>
      <c r="C9950" s="188"/>
      <c r="D9950" s="203"/>
      <c r="E9950" s="203"/>
      <c r="F9950" s="203"/>
    </row>
    <row r="9951" spans="2:6" ht="15.75">
      <c r="B9951" s="188"/>
      <c r="C9951" s="188"/>
      <c r="D9951" s="203"/>
      <c r="E9951" s="203"/>
      <c r="F9951" s="203"/>
    </row>
    <row r="9952" spans="2:6" ht="15.75">
      <c r="B9952" s="188"/>
      <c r="C9952" s="188"/>
      <c r="D9952" s="203"/>
      <c r="E9952" s="203"/>
      <c r="F9952" s="203"/>
    </row>
    <row r="9953" spans="2:6" ht="15.75">
      <c r="B9953" s="188"/>
      <c r="C9953" s="188"/>
      <c r="D9953" s="203"/>
      <c r="E9953" s="203"/>
      <c r="F9953" s="203"/>
    </row>
    <row r="9954" spans="2:6" ht="15.75">
      <c r="B9954" s="188"/>
      <c r="C9954" s="188"/>
      <c r="D9954" s="203"/>
      <c r="E9954" s="203"/>
      <c r="F9954" s="203"/>
    </row>
    <row r="9955" spans="2:6" ht="15.75">
      <c r="B9955" s="188"/>
      <c r="C9955" s="188"/>
      <c r="D9955" s="203"/>
      <c r="E9955" s="203"/>
      <c r="F9955" s="203"/>
    </row>
    <row r="9956" spans="2:6" ht="15.75">
      <c r="B9956" s="188"/>
      <c r="C9956" s="188"/>
      <c r="D9956" s="203"/>
      <c r="E9956" s="203"/>
      <c r="F9956" s="203"/>
    </row>
    <row r="9957" spans="2:6" ht="15.75">
      <c r="B9957" s="188"/>
      <c r="C9957" s="188"/>
      <c r="D9957" s="203"/>
      <c r="E9957" s="203"/>
      <c r="F9957" s="203"/>
    </row>
    <row r="9958" spans="2:6" ht="15.75">
      <c r="B9958" s="188"/>
      <c r="C9958" s="188"/>
      <c r="D9958" s="203"/>
      <c r="E9958" s="203"/>
      <c r="F9958" s="203"/>
    </row>
    <row r="9959" spans="2:6" ht="15.75">
      <c r="B9959" s="188"/>
      <c r="C9959" s="188"/>
      <c r="D9959" s="203"/>
      <c r="E9959" s="203"/>
      <c r="F9959" s="203"/>
    </row>
    <row r="9960" spans="2:6" ht="15.75">
      <c r="B9960" s="188"/>
      <c r="C9960" s="188"/>
      <c r="D9960" s="203"/>
      <c r="E9960" s="203"/>
      <c r="F9960" s="203"/>
    </row>
    <row r="9961" spans="2:6" ht="15.75">
      <c r="B9961" s="188"/>
      <c r="C9961" s="188"/>
      <c r="D9961" s="203"/>
      <c r="E9961" s="203"/>
      <c r="F9961" s="203"/>
    </row>
    <row r="9962" spans="2:6" ht="15.75">
      <c r="B9962" s="188"/>
      <c r="C9962" s="188"/>
      <c r="D9962" s="203"/>
      <c r="E9962" s="203"/>
      <c r="F9962" s="203"/>
    </row>
    <row r="9963" spans="2:6" ht="15.75">
      <c r="B9963" s="188"/>
      <c r="C9963" s="188"/>
      <c r="D9963" s="203"/>
      <c r="E9963" s="203"/>
      <c r="F9963" s="203"/>
    </row>
    <row r="9964" spans="2:6" ht="15.75">
      <c r="B9964" s="188"/>
      <c r="C9964" s="188"/>
      <c r="D9964" s="203"/>
      <c r="E9964" s="203"/>
      <c r="F9964" s="203"/>
    </row>
    <row r="9965" spans="2:6" ht="15.75">
      <c r="B9965" s="188"/>
      <c r="C9965" s="188"/>
      <c r="D9965" s="203"/>
      <c r="E9965" s="203"/>
      <c r="F9965" s="203"/>
    </row>
    <row r="9966" spans="2:6" ht="15.75">
      <c r="B9966" s="188"/>
      <c r="C9966" s="188"/>
      <c r="D9966" s="203"/>
      <c r="E9966" s="203"/>
      <c r="F9966" s="203"/>
    </row>
    <row r="9967" spans="2:6" ht="15.75">
      <c r="B9967" s="188"/>
      <c r="C9967" s="188"/>
      <c r="D9967" s="203"/>
      <c r="E9967" s="203"/>
      <c r="F9967" s="203"/>
    </row>
    <row r="9968" spans="2:6" ht="15.75">
      <c r="B9968" s="188"/>
      <c r="C9968" s="188"/>
      <c r="D9968" s="203"/>
      <c r="E9968" s="203"/>
      <c r="F9968" s="203"/>
    </row>
    <row r="9969" spans="2:6" ht="15.75">
      <c r="B9969" s="188"/>
      <c r="C9969" s="188"/>
      <c r="D9969" s="203"/>
      <c r="E9969" s="203"/>
      <c r="F9969" s="203"/>
    </row>
    <row r="9970" spans="2:6" ht="15.75">
      <c r="B9970" s="188"/>
      <c r="C9970" s="188"/>
      <c r="D9970" s="203"/>
      <c r="E9970" s="203"/>
      <c r="F9970" s="203"/>
    </row>
    <row r="9971" spans="2:6" ht="15.75">
      <c r="B9971" s="188"/>
      <c r="C9971" s="188"/>
      <c r="D9971" s="203"/>
      <c r="E9971" s="203"/>
      <c r="F9971" s="203"/>
    </row>
    <row r="9972" spans="2:6" ht="15.75">
      <c r="B9972" s="188"/>
      <c r="C9972" s="188"/>
      <c r="D9972" s="203"/>
      <c r="E9972" s="203"/>
      <c r="F9972" s="203"/>
    </row>
    <row r="9973" spans="2:6" ht="15.75">
      <c r="B9973" s="188"/>
      <c r="C9973" s="188"/>
      <c r="D9973" s="203"/>
      <c r="E9973" s="203"/>
      <c r="F9973" s="203"/>
    </row>
    <row r="9974" spans="2:6" ht="15.75">
      <c r="B9974" s="188"/>
      <c r="C9974" s="188"/>
      <c r="D9974" s="203"/>
      <c r="E9974" s="203"/>
      <c r="F9974" s="203"/>
    </row>
    <row r="9975" spans="2:6" ht="15.75">
      <c r="B9975" s="188"/>
      <c r="C9975" s="188"/>
      <c r="D9975" s="203"/>
      <c r="E9975" s="203"/>
      <c r="F9975" s="203"/>
    </row>
    <row r="9976" spans="2:6" ht="15.75">
      <c r="B9976" s="188"/>
      <c r="C9976" s="188"/>
      <c r="D9976" s="203"/>
      <c r="E9976" s="203"/>
      <c r="F9976" s="203"/>
    </row>
    <row r="9977" spans="2:6" ht="15.75">
      <c r="B9977" s="188"/>
      <c r="C9977" s="188"/>
      <c r="D9977" s="203"/>
      <c r="E9977" s="203"/>
      <c r="F9977" s="203"/>
    </row>
    <row r="9978" spans="2:6" ht="15.75">
      <c r="B9978" s="188"/>
      <c r="C9978" s="188"/>
      <c r="D9978" s="203"/>
      <c r="E9978" s="203"/>
      <c r="F9978" s="203"/>
    </row>
    <row r="9979" spans="2:6" ht="15.75">
      <c r="B9979" s="188"/>
      <c r="C9979" s="188"/>
      <c r="D9979" s="203"/>
      <c r="E9979" s="203"/>
      <c r="F9979" s="203"/>
    </row>
    <row r="9980" spans="2:6" ht="15.75">
      <c r="B9980" s="188"/>
      <c r="C9980" s="188"/>
      <c r="D9980" s="203"/>
      <c r="E9980" s="203"/>
      <c r="F9980" s="203"/>
    </row>
    <row r="9981" spans="2:6" ht="15.75">
      <c r="B9981" s="188"/>
      <c r="C9981" s="188"/>
      <c r="D9981" s="203"/>
      <c r="E9981" s="203"/>
      <c r="F9981" s="203"/>
    </row>
    <row r="9982" spans="2:6" ht="15.75">
      <c r="B9982" s="188"/>
      <c r="C9982" s="188"/>
      <c r="D9982" s="203"/>
      <c r="E9982" s="203"/>
      <c r="F9982" s="203"/>
    </row>
    <row r="9983" spans="2:6" ht="15.75">
      <c r="B9983" s="188"/>
      <c r="C9983" s="188"/>
      <c r="D9983" s="203"/>
      <c r="E9983" s="203"/>
      <c r="F9983" s="203"/>
    </row>
    <row r="9984" spans="2:6" ht="15.75">
      <c r="B9984" s="188"/>
      <c r="C9984" s="188"/>
      <c r="D9984" s="203"/>
      <c r="E9984" s="203"/>
      <c r="F9984" s="203"/>
    </row>
    <row r="9985" spans="2:6" ht="15.75">
      <c r="B9985" s="188"/>
      <c r="C9985" s="188"/>
      <c r="D9985" s="203"/>
      <c r="E9985" s="203"/>
      <c r="F9985" s="203"/>
    </row>
    <row r="9986" spans="2:6" ht="15.75">
      <c r="B9986" s="188"/>
      <c r="C9986" s="188"/>
      <c r="D9986" s="203"/>
      <c r="E9986" s="203"/>
      <c r="F9986" s="203"/>
    </row>
    <row r="9987" spans="2:6" ht="15.75">
      <c r="B9987" s="188"/>
      <c r="C9987" s="188"/>
      <c r="D9987" s="203"/>
      <c r="E9987" s="203"/>
      <c r="F9987" s="203"/>
    </row>
    <row r="9988" spans="2:6" ht="15.75">
      <c r="B9988" s="188"/>
      <c r="C9988" s="188"/>
      <c r="D9988" s="203"/>
      <c r="E9988" s="203"/>
      <c r="F9988" s="203"/>
    </row>
    <row r="9989" spans="2:6" ht="15.75">
      <c r="B9989" s="188"/>
      <c r="C9989" s="188"/>
      <c r="D9989" s="203"/>
      <c r="E9989" s="203"/>
      <c r="F9989" s="203"/>
    </row>
    <row r="9990" spans="2:6" ht="15.75">
      <c r="B9990" s="188"/>
      <c r="C9990" s="188"/>
      <c r="D9990" s="203"/>
      <c r="E9990" s="203"/>
      <c r="F9990" s="203"/>
    </row>
    <row r="9991" spans="2:6" ht="15.75">
      <c r="B9991" s="188"/>
      <c r="C9991" s="188"/>
      <c r="D9991" s="203"/>
      <c r="E9991" s="203"/>
      <c r="F9991" s="203"/>
    </row>
    <row r="9992" spans="2:6" ht="15.75">
      <c r="B9992" s="188"/>
      <c r="C9992" s="188"/>
      <c r="D9992" s="203"/>
      <c r="E9992" s="203"/>
      <c r="F9992" s="203"/>
    </row>
    <row r="9993" spans="2:6" ht="15.75">
      <c r="B9993" s="188"/>
      <c r="C9993" s="188"/>
      <c r="D9993" s="203"/>
      <c r="E9993" s="203"/>
      <c r="F9993" s="203"/>
    </row>
    <row r="9994" spans="2:6" ht="15.75">
      <c r="B9994" s="188"/>
      <c r="C9994" s="188"/>
      <c r="D9994" s="203"/>
      <c r="E9994" s="203"/>
      <c r="F9994" s="203"/>
    </row>
    <row r="9995" spans="2:6" ht="15.75">
      <c r="B9995" s="188"/>
      <c r="C9995" s="188"/>
      <c r="D9995" s="203"/>
      <c r="E9995" s="203"/>
      <c r="F9995" s="203"/>
    </row>
    <row r="9996" spans="2:6" ht="15.75">
      <c r="B9996" s="188"/>
      <c r="C9996" s="188"/>
      <c r="D9996" s="203"/>
      <c r="E9996" s="203"/>
      <c r="F9996" s="203"/>
    </row>
    <row r="9997" spans="2:6" ht="15.75">
      <c r="B9997" s="188"/>
      <c r="C9997" s="188"/>
      <c r="D9997" s="203"/>
      <c r="E9997" s="203"/>
      <c r="F9997" s="203"/>
    </row>
    <row r="9998" spans="2:6" ht="15.75">
      <c r="B9998" s="188"/>
      <c r="C9998" s="188"/>
      <c r="D9998" s="203"/>
      <c r="E9998" s="203"/>
      <c r="F9998" s="203"/>
    </row>
    <row r="9999" spans="2:6" ht="15.75">
      <c r="B9999" s="188"/>
      <c r="C9999" s="188"/>
      <c r="D9999" s="203"/>
      <c r="E9999" s="203"/>
      <c r="F9999" s="203"/>
    </row>
    <row r="10000" spans="2:6" ht="15.75">
      <c r="B10000" s="188"/>
      <c r="C10000" s="188"/>
      <c r="D10000" s="203"/>
      <c r="E10000" s="203"/>
      <c r="F10000" s="203"/>
    </row>
    <row r="10001" spans="2:6" ht="15.75">
      <c r="B10001" s="188"/>
      <c r="C10001" s="188"/>
      <c r="D10001" s="203"/>
      <c r="E10001" s="203"/>
      <c r="F10001" s="203"/>
    </row>
    <row r="10002" spans="2:6" ht="15.75">
      <c r="B10002" s="188"/>
      <c r="C10002" s="188"/>
      <c r="D10002" s="203"/>
      <c r="E10002" s="203"/>
      <c r="F10002" s="203"/>
    </row>
    <row r="10003" spans="2:6" ht="15.75">
      <c r="B10003" s="188"/>
      <c r="C10003" s="188"/>
      <c r="D10003" s="203"/>
      <c r="E10003" s="203"/>
      <c r="F10003" s="203"/>
    </row>
    <row r="10004" spans="2:6" ht="15.75">
      <c r="B10004" s="188"/>
      <c r="C10004" s="188"/>
      <c r="D10004" s="203"/>
      <c r="E10004" s="203"/>
      <c r="F10004" s="203"/>
    </row>
    <row r="10005" spans="2:6" ht="15.75">
      <c r="B10005" s="188"/>
      <c r="C10005" s="188"/>
      <c r="D10005" s="203"/>
      <c r="E10005" s="203"/>
      <c r="F10005" s="203"/>
    </row>
    <row r="10006" spans="2:6" ht="15.75">
      <c r="B10006" s="188"/>
      <c r="C10006" s="188"/>
      <c r="D10006" s="203"/>
      <c r="E10006" s="203"/>
      <c r="F10006" s="203"/>
    </row>
    <row r="10007" spans="2:6" ht="15.75">
      <c r="B10007" s="188"/>
      <c r="C10007" s="188"/>
      <c r="D10007" s="203"/>
      <c r="E10007" s="203"/>
      <c r="F10007" s="203"/>
    </row>
    <row r="10008" spans="2:6" ht="15.75">
      <c r="B10008" s="188"/>
      <c r="C10008" s="188"/>
      <c r="D10008" s="203"/>
      <c r="E10008" s="203"/>
      <c r="F10008" s="203"/>
    </row>
    <row r="10009" spans="2:6" ht="15.75">
      <c r="B10009" s="188"/>
      <c r="C10009" s="188"/>
      <c r="D10009" s="203"/>
      <c r="E10009" s="203"/>
      <c r="F10009" s="203"/>
    </row>
    <row r="10010" spans="2:6" ht="15.75">
      <c r="B10010" s="188"/>
      <c r="C10010" s="188"/>
      <c r="D10010" s="203"/>
      <c r="E10010" s="203"/>
      <c r="F10010" s="203"/>
    </row>
    <row r="10011" spans="2:6" ht="15.75">
      <c r="B10011" s="188"/>
      <c r="C10011" s="188"/>
      <c r="D10011" s="203"/>
      <c r="E10011" s="203"/>
      <c r="F10011" s="203"/>
    </row>
    <row r="10012" spans="2:6" ht="15.75">
      <c r="B10012" s="188"/>
      <c r="C10012" s="188"/>
      <c r="D10012" s="203"/>
      <c r="E10012" s="203"/>
      <c r="F10012" s="203"/>
    </row>
    <row r="10013" spans="2:6" ht="15.75">
      <c r="B10013" s="188"/>
      <c r="C10013" s="188"/>
      <c r="D10013" s="203"/>
      <c r="E10013" s="203"/>
      <c r="F10013" s="203"/>
    </row>
    <row r="10014" spans="2:6" ht="15.75">
      <c r="B10014" s="188"/>
      <c r="C10014" s="188"/>
      <c r="D10014" s="203"/>
      <c r="E10014" s="203"/>
      <c r="F10014" s="203"/>
    </row>
    <row r="10015" spans="2:6" ht="15.75">
      <c r="B10015" s="188"/>
      <c r="C10015" s="188"/>
      <c r="D10015" s="203"/>
      <c r="E10015" s="203"/>
      <c r="F10015" s="203"/>
    </row>
    <row r="10016" spans="2:6" ht="15.75">
      <c r="B10016" s="188"/>
      <c r="C10016" s="188"/>
      <c r="D10016" s="203"/>
      <c r="E10016" s="203"/>
      <c r="F10016" s="203"/>
    </row>
    <row r="10017" spans="2:6" ht="15.75">
      <c r="B10017" s="188"/>
      <c r="C10017" s="188"/>
      <c r="D10017" s="203"/>
      <c r="E10017" s="203"/>
      <c r="F10017" s="203"/>
    </row>
    <row r="10018" spans="2:6" ht="15.75">
      <c r="B10018" s="188"/>
      <c r="C10018" s="188"/>
      <c r="D10018" s="203"/>
      <c r="E10018" s="203"/>
      <c r="F10018" s="203"/>
    </row>
    <row r="10019" spans="2:6" ht="15.75">
      <c r="B10019" s="188"/>
      <c r="C10019" s="188"/>
      <c r="D10019" s="203"/>
      <c r="E10019" s="203"/>
      <c r="F10019" s="203"/>
    </row>
    <row r="10020" spans="2:6" ht="15.75">
      <c r="B10020" s="188"/>
      <c r="C10020" s="188"/>
      <c r="D10020" s="203"/>
      <c r="E10020" s="203"/>
      <c r="F10020" s="203"/>
    </row>
    <row r="10021" spans="2:6" ht="15.75">
      <c r="B10021" s="188"/>
      <c r="C10021" s="188"/>
      <c r="D10021" s="203"/>
      <c r="E10021" s="203"/>
      <c r="F10021" s="203"/>
    </row>
    <row r="10022" spans="2:6" ht="15.75">
      <c r="B10022" s="188"/>
      <c r="C10022" s="188"/>
      <c r="D10022" s="203"/>
      <c r="E10022" s="203"/>
      <c r="F10022" s="203"/>
    </row>
    <row r="10023" spans="2:6" ht="15.75">
      <c r="B10023" s="188"/>
      <c r="C10023" s="188"/>
      <c r="D10023" s="203"/>
      <c r="E10023" s="203"/>
      <c r="F10023" s="203"/>
    </row>
    <row r="10024" spans="2:6" ht="15.75">
      <c r="B10024" s="188"/>
      <c r="C10024" s="188"/>
      <c r="D10024" s="203"/>
      <c r="E10024" s="203"/>
      <c r="F10024" s="203"/>
    </row>
    <row r="10025" spans="2:6" ht="15.75">
      <c r="B10025" s="188"/>
      <c r="C10025" s="188"/>
      <c r="D10025" s="203"/>
      <c r="E10025" s="203"/>
      <c r="F10025" s="203"/>
    </row>
    <row r="10026" spans="2:6" ht="15.75">
      <c r="B10026" s="188"/>
      <c r="C10026" s="188"/>
      <c r="D10026" s="203"/>
      <c r="E10026" s="203"/>
      <c r="F10026" s="203"/>
    </row>
    <row r="10027" spans="2:6" ht="15.75">
      <c r="B10027" s="188"/>
      <c r="C10027" s="188"/>
      <c r="D10027" s="203"/>
      <c r="E10027" s="203"/>
      <c r="F10027" s="203"/>
    </row>
    <row r="10028" spans="2:6" ht="15.75">
      <c r="B10028" s="188"/>
      <c r="C10028" s="188"/>
      <c r="D10028" s="203"/>
      <c r="E10028" s="203"/>
      <c r="F10028" s="203"/>
    </row>
    <row r="10029" spans="2:6" ht="15.75">
      <c r="B10029" s="188"/>
      <c r="C10029" s="188"/>
      <c r="D10029" s="203"/>
      <c r="E10029" s="203"/>
      <c r="F10029" s="203"/>
    </row>
    <row r="10030" spans="2:6" ht="15.75">
      <c r="B10030" s="188"/>
      <c r="C10030" s="188"/>
      <c r="D10030" s="203"/>
      <c r="E10030" s="203"/>
      <c r="F10030" s="203"/>
    </row>
    <row r="10031" spans="2:6" ht="15.75">
      <c r="B10031" s="188"/>
      <c r="C10031" s="188"/>
      <c r="D10031" s="203"/>
      <c r="E10031" s="203"/>
      <c r="F10031" s="203"/>
    </row>
    <row r="10032" spans="2:6" ht="15.75">
      <c r="B10032" s="188"/>
      <c r="C10032" s="188"/>
      <c r="D10032" s="203"/>
      <c r="E10032" s="203"/>
      <c r="F10032" s="203"/>
    </row>
    <row r="10033" spans="2:6" ht="15.75">
      <c r="B10033" s="188"/>
      <c r="C10033" s="188"/>
      <c r="D10033" s="203"/>
      <c r="E10033" s="203"/>
      <c r="F10033" s="203"/>
    </row>
    <row r="10034" spans="2:6" ht="15.75">
      <c r="B10034" s="188"/>
      <c r="C10034" s="188"/>
      <c r="D10034" s="203"/>
      <c r="E10034" s="203"/>
      <c r="F10034" s="203"/>
    </row>
    <row r="10035" spans="2:6" ht="15.75">
      <c r="B10035" s="188"/>
      <c r="C10035" s="188"/>
      <c r="D10035" s="203"/>
      <c r="E10035" s="203"/>
      <c r="F10035" s="203"/>
    </row>
    <row r="10036" spans="2:6" ht="15.75">
      <c r="B10036" s="188"/>
      <c r="C10036" s="188"/>
      <c r="D10036" s="203"/>
      <c r="E10036" s="203"/>
      <c r="F10036" s="203"/>
    </row>
    <row r="10037" spans="2:6" ht="15.75">
      <c r="B10037" s="188"/>
      <c r="C10037" s="188"/>
      <c r="D10037" s="203"/>
      <c r="E10037" s="203"/>
      <c r="F10037" s="203"/>
    </row>
    <row r="10038" spans="2:6" ht="15.75">
      <c r="B10038" s="188"/>
      <c r="C10038" s="188"/>
      <c r="D10038" s="203"/>
      <c r="E10038" s="203"/>
      <c r="F10038" s="203"/>
    </row>
    <row r="10039" spans="2:6" ht="15.75">
      <c r="B10039" s="188"/>
      <c r="C10039" s="188"/>
      <c r="D10039" s="203"/>
      <c r="E10039" s="203"/>
      <c r="F10039" s="203"/>
    </row>
    <row r="10040" spans="2:6" ht="15.75">
      <c r="B10040" s="188"/>
      <c r="C10040" s="188"/>
      <c r="D10040" s="203"/>
      <c r="E10040" s="203"/>
      <c r="F10040" s="203"/>
    </row>
    <row r="10041" spans="2:6" ht="15.75">
      <c r="B10041" s="188"/>
      <c r="C10041" s="188"/>
      <c r="D10041" s="203"/>
      <c r="E10041" s="203"/>
      <c r="F10041" s="203"/>
    </row>
    <row r="10042" spans="2:6" ht="15.75">
      <c r="B10042" s="188"/>
      <c r="C10042" s="188"/>
      <c r="D10042" s="203"/>
      <c r="E10042" s="203"/>
      <c r="F10042" s="203"/>
    </row>
    <row r="10043" spans="2:6" ht="15.75">
      <c r="B10043" s="188"/>
      <c r="C10043" s="188"/>
      <c r="D10043" s="203"/>
      <c r="E10043" s="203"/>
      <c r="F10043" s="203"/>
    </row>
    <row r="10044" spans="2:6" ht="15.75">
      <c r="B10044" s="188"/>
      <c r="C10044" s="188"/>
      <c r="D10044" s="203"/>
      <c r="E10044" s="203"/>
      <c r="F10044" s="203"/>
    </row>
    <row r="10045" spans="2:6" ht="15.75">
      <c r="B10045" s="188"/>
      <c r="C10045" s="188"/>
      <c r="D10045" s="203"/>
      <c r="E10045" s="203"/>
      <c r="F10045" s="203"/>
    </row>
    <row r="10046" spans="2:6" ht="15.75">
      <c r="B10046" s="188"/>
      <c r="C10046" s="188"/>
      <c r="D10046" s="203"/>
      <c r="E10046" s="203"/>
      <c r="F10046" s="203"/>
    </row>
    <row r="10047" spans="2:6" ht="15.75">
      <c r="B10047" s="188"/>
      <c r="C10047" s="188"/>
      <c r="D10047" s="203"/>
      <c r="E10047" s="203"/>
      <c r="F10047" s="203"/>
    </row>
    <row r="10048" spans="2:6" ht="15.75">
      <c r="B10048" s="188"/>
      <c r="C10048" s="188"/>
      <c r="D10048" s="203"/>
      <c r="E10048" s="203"/>
      <c r="F10048" s="203"/>
    </row>
    <row r="10049" spans="2:6" ht="15.75">
      <c r="B10049" s="188"/>
      <c r="C10049" s="188"/>
      <c r="D10049" s="203"/>
      <c r="E10049" s="203"/>
      <c r="F10049" s="203"/>
    </row>
    <row r="10050" spans="2:6" ht="15.75">
      <c r="B10050" s="188"/>
      <c r="C10050" s="188"/>
      <c r="D10050" s="203"/>
      <c r="E10050" s="203"/>
      <c r="F10050" s="203"/>
    </row>
    <row r="10051" spans="2:6" ht="15.75">
      <c r="B10051" s="188"/>
      <c r="C10051" s="188"/>
      <c r="D10051" s="203"/>
      <c r="E10051" s="203"/>
      <c r="F10051" s="203"/>
    </row>
    <row r="10052" spans="2:6" ht="15.75">
      <c r="B10052" s="188"/>
      <c r="C10052" s="188"/>
      <c r="D10052" s="203"/>
      <c r="E10052" s="203"/>
      <c r="F10052" s="203"/>
    </row>
    <row r="10053" spans="2:6" ht="15.75">
      <c r="B10053" s="188"/>
      <c r="C10053" s="188"/>
      <c r="D10053" s="203"/>
      <c r="E10053" s="203"/>
      <c r="F10053" s="203"/>
    </row>
    <row r="10054" spans="2:6" ht="15.75">
      <c r="B10054" s="188"/>
      <c r="C10054" s="188"/>
      <c r="D10054" s="203"/>
      <c r="E10054" s="203"/>
      <c r="F10054" s="203"/>
    </row>
    <row r="10055" spans="2:6" ht="15.75">
      <c r="B10055" s="188"/>
      <c r="C10055" s="188"/>
      <c r="D10055" s="203"/>
      <c r="E10055" s="203"/>
      <c r="F10055" s="203"/>
    </row>
    <row r="10056" spans="2:6" ht="15.75">
      <c r="B10056" s="188"/>
      <c r="C10056" s="188"/>
      <c r="D10056" s="203"/>
      <c r="E10056" s="203"/>
      <c r="F10056" s="203"/>
    </row>
    <row r="10057" spans="2:6" ht="15.75">
      <c r="B10057" s="188"/>
      <c r="C10057" s="188"/>
      <c r="D10057" s="203"/>
      <c r="E10057" s="203"/>
      <c r="F10057" s="203"/>
    </row>
    <row r="10058" spans="2:6" ht="15.75">
      <c r="B10058" s="188"/>
      <c r="C10058" s="188"/>
      <c r="D10058" s="203"/>
      <c r="E10058" s="203"/>
      <c r="F10058" s="203"/>
    </row>
    <row r="10059" spans="2:6" ht="15.75">
      <c r="B10059" s="188"/>
      <c r="C10059" s="188"/>
      <c r="D10059" s="203"/>
      <c r="E10059" s="203"/>
      <c r="F10059" s="203"/>
    </row>
    <row r="10060" spans="2:6" ht="15.75">
      <c r="B10060" s="188"/>
      <c r="C10060" s="188"/>
      <c r="D10060" s="203"/>
      <c r="E10060" s="203"/>
      <c r="F10060" s="203"/>
    </row>
    <row r="10061" spans="2:6" ht="15.75">
      <c r="B10061" s="188"/>
      <c r="C10061" s="188"/>
      <c r="D10061" s="203"/>
      <c r="E10061" s="203"/>
      <c r="F10061" s="203"/>
    </row>
    <row r="10062" spans="2:6" ht="15.75">
      <c r="B10062" s="188"/>
      <c r="C10062" s="188"/>
      <c r="D10062" s="203"/>
      <c r="E10062" s="203"/>
      <c r="F10062" s="203"/>
    </row>
    <row r="10063" spans="2:6" ht="15.75">
      <c r="B10063" s="188"/>
      <c r="C10063" s="188"/>
      <c r="D10063" s="203"/>
      <c r="E10063" s="203"/>
      <c r="F10063" s="203"/>
    </row>
    <row r="10064" spans="2:6" ht="15.75">
      <c r="B10064" s="188"/>
      <c r="C10064" s="188"/>
      <c r="D10064" s="203"/>
      <c r="E10064" s="203"/>
      <c r="F10064" s="203"/>
    </row>
    <row r="10065" spans="2:6" ht="15.75">
      <c r="B10065" s="188"/>
      <c r="C10065" s="188"/>
      <c r="D10065" s="203"/>
      <c r="E10065" s="203"/>
      <c r="F10065" s="203"/>
    </row>
    <row r="10066" spans="2:6" ht="15.75">
      <c r="B10066" s="188"/>
      <c r="C10066" s="188"/>
      <c r="D10066" s="203"/>
      <c r="E10066" s="203"/>
      <c r="F10066" s="203"/>
    </row>
    <row r="10067" spans="2:6" ht="15.75">
      <c r="B10067" s="188"/>
      <c r="C10067" s="188"/>
      <c r="D10067" s="203"/>
      <c r="E10067" s="203"/>
      <c r="F10067" s="203"/>
    </row>
    <row r="10068" spans="2:6" ht="15.75">
      <c r="B10068" s="188"/>
      <c r="C10068" s="188"/>
      <c r="D10068" s="203"/>
      <c r="E10068" s="203"/>
      <c r="F10068" s="203"/>
    </row>
    <row r="10069" spans="2:6" ht="15.75">
      <c r="B10069" s="188"/>
      <c r="C10069" s="188"/>
      <c r="D10069" s="203"/>
      <c r="E10069" s="203"/>
      <c r="F10069" s="203"/>
    </row>
    <row r="10070" spans="2:6" ht="15.75">
      <c r="B10070" s="188"/>
      <c r="C10070" s="188"/>
      <c r="D10070" s="203"/>
      <c r="E10070" s="203"/>
      <c r="F10070" s="203"/>
    </row>
    <row r="10071" spans="2:6" ht="15.75">
      <c r="B10071" s="188"/>
      <c r="C10071" s="188"/>
      <c r="D10071" s="203"/>
      <c r="E10071" s="203"/>
      <c r="F10071" s="203"/>
    </row>
    <row r="10072" spans="2:6" ht="15.75">
      <c r="B10072" s="188"/>
      <c r="C10072" s="188"/>
      <c r="D10072" s="203"/>
      <c r="E10072" s="203"/>
      <c r="F10072" s="203"/>
    </row>
    <row r="10073" spans="2:6" ht="15.75">
      <c r="B10073" s="188"/>
      <c r="C10073" s="188"/>
      <c r="D10073" s="203"/>
      <c r="E10073" s="203"/>
      <c r="F10073" s="203"/>
    </row>
    <row r="10074" spans="2:6" ht="15.75">
      <c r="B10074" s="188"/>
      <c r="C10074" s="188"/>
      <c r="D10074" s="203"/>
      <c r="E10074" s="203"/>
      <c r="F10074" s="203"/>
    </row>
    <row r="10075" spans="2:6" ht="15.75">
      <c r="B10075" s="188"/>
      <c r="C10075" s="188"/>
      <c r="D10075" s="203"/>
      <c r="E10075" s="203"/>
      <c r="F10075" s="203"/>
    </row>
    <row r="10076" spans="2:6" ht="15.75">
      <c r="B10076" s="188"/>
      <c r="C10076" s="188"/>
      <c r="D10076" s="203"/>
      <c r="E10076" s="203"/>
      <c r="F10076" s="203"/>
    </row>
    <row r="10077" spans="2:6" ht="15.75">
      <c r="B10077" s="188"/>
      <c r="C10077" s="188"/>
      <c r="D10077" s="203"/>
      <c r="E10077" s="203"/>
      <c r="F10077" s="203"/>
    </row>
    <row r="10078" spans="2:6" ht="15.75">
      <c r="B10078" s="188"/>
      <c r="C10078" s="188"/>
      <c r="D10078" s="203"/>
      <c r="E10078" s="203"/>
      <c r="F10078" s="203"/>
    </row>
    <row r="10079" spans="2:6" ht="15.75">
      <c r="B10079" s="188"/>
      <c r="C10079" s="188"/>
      <c r="D10079" s="203"/>
      <c r="E10079" s="203"/>
      <c r="F10079" s="203"/>
    </row>
    <row r="10080" spans="2:6" ht="15.75">
      <c r="B10080" s="188"/>
      <c r="C10080" s="188"/>
      <c r="D10080" s="203"/>
      <c r="E10080" s="203"/>
      <c r="F10080" s="203"/>
    </row>
    <row r="10081" spans="2:6" ht="15.75">
      <c r="B10081" s="188"/>
      <c r="C10081" s="188"/>
      <c r="D10081" s="203"/>
      <c r="E10081" s="203"/>
      <c r="F10081" s="203"/>
    </row>
    <row r="10082" spans="2:6" ht="15.75">
      <c r="B10082" s="188"/>
      <c r="C10082" s="188"/>
      <c r="D10082" s="203"/>
      <c r="E10082" s="203"/>
      <c r="F10082" s="203"/>
    </row>
    <row r="10083" spans="2:6" ht="15.75">
      <c r="B10083" s="188"/>
      <c r="C10083" s="188"/>
      <c r="D10083" s="203"/>
      <c r="E10083" s="203"/>
      <c r="F10083" s="203"/>
    </row>
    <row r="10084" spans="2:6" ht="15.75">
      <c r="B10084" s="188"/>
      <c r="C10084" s="188"/>
      <c r="D10084" s="203"/>
      <c r="E10084" s="203"/>
      <c r="F10084" s="203"/>
    </row>
    <row r="10085" spans="2:6" ht="15.75">
      <c r="B10085" s="188"/>
      <c r="C10085" s="188"/>
      <c r="D10085" s="203"/>
      <c r="E10085" s="203"/>
      <c r="F10085" s="203"/>
    </row>
    <row r="10086" spans="2:6" ht="15.75">
      <c r="B10086" s="188"/>
      <c r="C10086" s="188"/>
      <c r="D10086" s="203"/>
      <c r="E10086" s="203"/>
      <c r="F10086" s="203"/>
    </row>
    <row r="10087" spans="2:6" ht="15.75">
      <c r="B10087" s="188"/>
      <c r="C10087" s="188"/>
      <c r="D10087" s="203"/>
      <c r="E10087" s="203"/>
      <c r="F10087" s="203"/>
    </row>
    <row r="10088" spans="2:6" ht="15.75">
      <c r="B10088" s="188"/>
      <c r="C10088" s="188"/>
      <c r="D10088" s="203"/>
      <c r="E10088" s="203"/>
      <c r="F10088" s="203"/>
    </row>
    <row r="10089" spans="2:6" ht="15.75">
      <c r="B10089" s="188"/>
      <c r="C10089" s="188"/>
      <c r="D10089" s="203"/>
      <c r="E10089" s="203"/>
      <c r="F10089" s="203"/>
    </row>
    <row r="10090" spans="2:6" ht="15.75">
      <c r="B10090" s="188"/>
      <c r="C10090" s="188"/>
      <c r="D10090" s="203"/>
      <c r="E10090" s="203"/>
      <c r="F10090" s="203"/>
    </row>
    <row r="10091" spans="2:6" ht="15.75">
      <c r="B10091" s="188"/>
      <c r="C10091" s="188"/>
      <c r="D10091" s="203"/>
      <c r="E10091" s="203"/>
      <c r="F10091" s="203"/>
    </row>
    <row r="10092" spans="2:6" ht="15.75">
      <c r="B10092" s="188"/>
      <c r="C10092" s="188"/>
      <c r="D10092" s="203"/>
      <c r="E10092" s="203"/>
      <c r="F10092" s="203"/>
    </row>
    <row r="10093" spans="2:6" ht="15.75">
      <c r="B10093" s="188"/>
      <c r="C10093" s="188"/>
      <c r="D10093" s="203"/>
      <c r="E10093" s="203"/>
      <c r="F10093" s="203"/>
    </row>
    <row r="10094" spans="2:6" ht="15.75">
      <c r="B10094" s="188"/>
      <c r="C10094" s="188"/>
      <c r="D10094" s="203"/>
      <c r="E10094" s="203"/>
      <c r="F10094" s="203"/>
    </row>
    <row r="10095" spans="2:6" ht="15.75">
      <c r="B10095" s="188"/>
      <c r="C10095" s="188"/>
      <c r="D10095" s="203"/>
      <c r="E10095" s="203"/>
      <c r="F10095" s="203"/>
    </row>
    <row r="10096" spans="2:6" ht="15.75">
      <c r="B10096" s="188"/>
      <c r="C10096" s="188"/>
      <c r="D10096" s="203"/>
      <c r="E10096" s="203"/>
      <c r="F10096" s="203"/>
    </row>
    <row r="10097" spans="2:6" ht="15.75">
      <c r="B10097" s="188"/>
      <c r="C10097" s="188"/>
      <c r="D10097" s="203"/>
      <c r="E10097" s="203"/>
      <c r="F10097" s="203"/>
    </row>
    <row r="10098" spans="2:6" ht="15.75">
      <c r="B10098" s="188"/>
      <c r="C10098" s="188"/>
      <c r="D10098" s="203"/>
      <c r="E10098" s="203"/>
      <c r="F10098" s="203"/>
    </row>
    <row r="10099" spans="2:6" ht="15.75">
      <c r="B10099" s="188"/>
      <c r="C10099" s="188"/>
      <c r="D10099" s="203"/>
      <c r="E10099" s="203"/>
      <c r="F10099" s="203"/>
    </row>
    <row r="10100" spans="2:6" ht="15.75">
      <c r="B10100" s="188"/>
      <c r="C10100" s="188"/>
      <c r="D10100" s="203"/>
      <c r="E10100" s="203"/>
      <c r="F10100" s="203"/>
    </row>
    <row r="10101" spans="2:6" ht="15.75">
      <c r="B10101" s="188"/>
      <c r="C10101" s="188"/>
      <c r="D10101" s="203"/>
      <c r="E10101" s="203"/>
      <c r="F10101" s="203"/>
    </row>
    <row r="10102" spans="2:6" ht="15.75">
      <c r="B10102" s="188"/>
      <c r="C10102" s="188"/>
      <c r="D10102" s="203"/>
      <c r="E10102" s="203"/>
      <c r="F10102" s="203"/>
    </row>
    <row r="10103" spans="2:6" ht="15.75">
      <c r="B10103" s="188"/>
      <c r="C10103" s="188"/>
      <c r="D10103" s="203"/>
      <c r="E10103" s="203"/>
      <c r="F10103" s="203"/>
    </row>
    <row r="10104" spans="2:6" ht="15.75">
      <c r="B10104" s="188"/>
      <c r="C10104" s="188"/>
      <c r="D10104" s="203"/>
      <c r="E10104" s="203"/>
      <c r="F10104" s="203"/>
    </row>
    <row r="10105" spans="2:6" ht="15.75">
      <c r="B10105" s="188"/>
      <c r="C10105" s="188"/>
      <c r="D10105" s="203"/>
      <c r="E10105" s="203"/>
      <c r="F10105" s="203"/>
    </row>
    <row r="10106" spans="2:6" ht="15.75">
      <c r="B10106" s="188"/>
      <c r="C10106" s="188"/>
      <c r="D10106" s="203"/>
      <c r="E10106" s="203"/>
      <c r="F10106" s="203"/>
    </row>
    <row r="10107" spans="2:6" ht="15.75">
      <c r="B10107" s="188"/>
      <c r="C10107" s="188"/>
      <c r="D10107" s="203"/>
      <c r="E10107" s="203"/>
      <c r="F10107" s="203"/>
    </row>
    <row r="10108" spans="2:6" ht="15.75">
      <c r="B10108" s="188"/>
      <c r="C10108" s="188"/>
      <c r="D10108" s="203"/>
      <c r="E10108" s="203"/>
      <c r="F10108" s="203"/>
    </row>
    <row r="10109" spans="2:6" ht="15.75">
      <c r="B10109" s="188"/>
      <c r="C10109" s="188"/>
      <c r="D10109" s="203"/>
      <c r="E10109" s="203"/>
      <c r="F10109" s="203"/>
    </row>
    <row r="10110" spans="2:6" ht="15.75">
      <c r="B10110" s="188"/>
      <c r="C10110" s="188"/>
      <c r="D10110" s="203"/>
      <c r="E10110" s="203"/>
      <c r="F10110" s="203"/>
    </row>
    <row r="10111" spans="2:6" ht="15.75">
      <c r="B10111" s="188"/>
      <c r="C10111" s="188"/>
      <c r="D10111" s="203"/>
      <c r="E10111" s="203"/>
      <c r="F10111" s="203"/>
    </row>
    <row r="10112" spans="2:6" ht="15.75">
      <c r="B10112" s="188"/>
      <c r="C10112" s="188"/>
      <c r="D10112" s="203"/>
      <c r="E10112" s="203"/>
      <c r="F10112" s="203"/>
    </row>
    <row r="10113" spans="2:6" ht="15.75">
      <c r="B10113" s="188"/>
      <c r="C10113" s="188"/>
      <c r="D10113" s="203"/>
      <c r="E10113" s="203"/>
      <c r="F10113" s="203"/>
    </row>
    <row r="10114" spans="2:6" ht="15.75">
      <c r="B10114" s="188"/>
      <c r="C10114" s="188"/>
      <c r="D10114" s="203"/>
      <c r="E10114" s="203"/>
      <c r="F10114" s="203"/>
    </row>
    <row r="10115" spans="2:6" ht="15.75">
      <c r="B10115" s="188"/>
      <c r="C10115" s="188"/>
      <c r="D10115" s="203"/>
      <c r="E10115" s="203"/>
      <c r="F10115" s="203"/>
    </row>
    <row r="10116" spans="2:6" ht="15.75">
      <c r="B10116" s="188"/>
      <c r="C10116" s="188"/>
      <c r="D10116" s="203"/>
      <c r="E10116" s="203"/>
      <c r="F10116" s="203"/>
    </row>
    <row r="10117" spans="2:6" ht="15.75">
      <c r="B10117" s="188"/>
      <c r="C10117" s="188"/>
      <c r="D10117" s="203"/>
      <c r="E10117" s="203"/>
      <c r="F10117" s="203"/>
    </row>
    <row r="10118" spans="2:6" ht="15.75">
      <c r="B10118" s="188"/>
      <c r="C10118" s="188"/>
      <c r="D10118" s="203"/>
      <c r="E10118" s="203"/>
      <c r="F10118" s="203"/>
    </row>
    <row r="10119" spans="2:6" ht="15.75">
      <c r="B10119" s="188"/>
      <c r="C10119" s="188"/>
      <c r="D10119" s="203"/>
      <c r="E10119" s="203"/>
      <c r="F10119" s="203"/>
    </row>
    <row r="10120" spans="2:6" ht="15.75">
      <c r="B10120" s="188"/>
      <c r="C10120" s="188"/>
      <c r="D10120" s="203"/>
      <c r="E10120" s="203"/>
      <c r="F10120" s="203"/>
    </row>
    <row r="10121" spans="2:6" ht="15.75">
      <c r="B10121" s="188"/>
      <c r="C10121" s="188"/>
      <c r="D10121" s="203"/>
      <c r="E10121" s="203"/>
      <c r="F10121" s="203"/>
    </row>
    <row r="10122" spans="2:6" ht="15.75">
      <c r="B10122" s="188"/>
      <c r="C10122" s="188"/>
      <c r="D10122" s="203"/>
      <c r="E10122" s="203"/>
      <c r="F10122" s="203"/>
    </row>
    <row r="10123" spans="2:6" ht="15.75">
      <c r="B10123" s="188"/>
      <c r="C10123" s="188"/>
      <c r="D10123" s="203"/>
      <c r="E10123" s="203"/>
      <c r="F10123" s="203"/>
    </row>
    <row r="10124" spans="2:6" ht="15.75">
      <c r="B10124" s="188"/>
      <c r="C10124" s="188"/>
      <c r="D10124" s="203"/>
      <c r="E10124" s="203"/>
      <c r="F10124" s="203"/>
    </row>
    <row r="10125" spans="2:6" ht="15.75">
      <c r="B10125" s="188"/>
      <c r="C10125" s="188"/>
      <c r="D10125" s="203"/>
      <c r="E10125" s="203"/>
      <c r="F10125" s="203"/>
    </row>
    <row r="10126" spans="2:6" ht="15.75">
      <c r="B10126" s="188"/>
      <c r="C10126" s="188"/>
      <c r="D10126" s="203"/>
      <c r="E10126" s="203"/>
      <c r="F10126" s="203"/>
    </row>
    <row r="10127" spans="2:6" ht="15.75">
      <c r="B10127" s="188"/>
      <c r="C10127" s="188"/>
      <c r="D10127" s="203"/>
      <c r="E10127" s="203"/>
      <c r="F10127" s="203"/>
    </row>
    <row r="10128" spans="2:6" ht="15.75">
      <c r="B10128" s="188"/>
      <c r="C10128" s="188"/>
      <c r="D10128" s="203"/>
      <c r="E10128" s="203"/>
      <c r="F10128" s="203"/>
    </row>
    <row r="10129" spans="2:6" ht="15.75">
      <c r="B10129" s="188"/>
      <c r="C10129" s="188"/>
      <c r="D10129" s="203"/>
      <c r="E10129" s="203"/>
      <c r="F10129" s="203"/>
    </row>
    <row r="10130" spans="2:6" ht="15.75">
      <c r="B10130" s="188"/>
      <c r="C10130" s="188"/>
      <c r="D10130" s="203"/>
      <c r="E10130" s="203"/>
      <c r="F10130" s="203"/>
    </row>
    <row r="10131" spans="2:6" ht="15.75">
      <c r="B10131" s="188"/>
      <c r="C10131" s="188"/>
      <c r="D10131" s="203"/>
      <c r="E10131" s="203"/>
      <c r="F10131" s="203"/>
    </row>
    <row r="10132" spans="2:6" ht="15.75">
      <c r="B10132" s="188"/>
      <c r="C10132" s="188"/>
      <c r="D10132" s="203"/>
      <c r="E10132" s="203"/>
      <c r="F10132" s="203"/>
    </row>
    <row r="10133" spans="2:6" ht="15.75">
      <c r="B10133" s="188"/>
      <c r="C10133" s="188"/>
      <c r="D10133" s="203"/>
      <c r="E10133" s="203"/>
      <c r="F10133" s="203"/>
    </row>
    <row r="10134" spans="2:6" ht="15.75">
      <c r="B10134" s="188"/>
      <c r="C10134" s="188"/>
      <c r="D10134" s="203"/>
      <c r="E10134" s="203"/>
      <c r="F10134" s="203"/>
    </row>
    <row r="10135" spans="2:6" ht="15.75">
      <c r="B10135" s="188"/>
      <c r="C10135" s="188"/>
      <c r="D10135" s="203"/>
      <c r="E10135" s="203"/>
      <c r="F10135" s="203"/>
    </row>
    <row r="10136" spans="2:6" ht="15.75">
      <c r="B10136" s="188"/>
      <c r="C10136" s="188"/>
      <c r="D10136" s="203"/>
      <c r="E10136" s="203"/>
      <c r="F10136" s="203"/>
    </row>
    <row r="10137" spans="2:6" ht="15.75">
      <c r="B10137" s="188"/>
      <c r="C10137" s="188"/>
      <c r="D10137" s="203"/>
      <c r="E10137" s="203"/>
      <c r="F10137" s="203"/>
    </row>
    <row r="10138" spans="2:6" ht="15.75">
      <c r="B10138" s="188"/>
      <c r="C10138" s="188"/>
      <c r="D10138" s="203"/>
      <c r="E10138" s="203"/>
      <c r="F10138" s="203"/>
    </row>
    <row r="10139" spans="2:6" ht="15.75">
      <c r="B10139" s="188"/>
      <c r="C10139" s="188"/>
      <c r="D10139" s="203"/>
      <c r="E10139" s="203"/>
      <c r="F10139" s="203"/>
    </row>
    <row r="10140" spans="2:6" ht="15.75">
      <c r="B10140" s="188"/>
      <c r="C10140" s="188"/>
      <c r="D10140" s="203"/>
      <c r="E10140" s="203"/>
      <c r="F10140" s="203"/>
    </row>
    <row r="10141" spans="2:6" ht="15.75">
      <c r="B10141" s="188"/>
      <c r="C10141" s="188"/>
      <c r="D10141" s="203"/>
      <c r="E10141" s="203"/>
      <c r="F10141" s="203"/>
    </row>
    <row r="10142" spans="2:6" ht="15.75">
      <c r="B10142" s="188"/>
      <c r="C10142" s="188"/>
      <c r="D10142" s="203"/>
      <c r="E10142" s="203"/>
      <c r="F10142" s="203"/>
    </row>
    <row r="10143" spans="2:6" ht="15.75">
      <c r="B10143" s="188"/>
      <c r="C10143" s="188"/>
      <c r="D10143" s="203"/>
      <c r="E10143" s="203"/>
      <c r="F10143" s="203"/>
    </row>
    <row r="10144" spans="2:6" ht="15.75">
      <c r="B10144" s="188"/>
      <c r="C10144" s="188"/>
      <c r="D10144" s="203"/>
      <c r="E10144" s="203"/>
      <c r="F10144" s="203"/>
    </row>
    <row r="10145" spans="2:6" ht="15.75">
      <c r="B10145" s="188"/>
      <c r="C10145" s="188"/>
      <c r="D10145" s="203"/>
      <c r="E10145" s="203"/>
      <c r="F10145" s="203"/>
    </row>
    <row r="10146" spans="2:6" ht="15.75">
      <c r="B10146" s="188"/>
      <c r="C10146" s="188"/>
      <c r="D10146" s="203"/>
      <c r="E10146" s="203"/>
      <c r="F10146" s="203"/>
    </row>
    <row r="10147" spans="2:6" ht="15.75">
      <c r="B10147" s="188"/>
      <c r="C10147" s="188"/>
      <c r="D10147" s="203"/>
      <c r="E10147" s="203"/>
      <c r="F10147" s="203"/>
    </row>
    <row r="10148" spans="2:6" ht="15.75">
      <c r="B10148" s="188"/>
      <c r="C10148" s="188"/>
      <c r="D10148" s="203"/>
      <c r="E10148" s="203"/>
      <c r="F10148" s="203"/>
    </row>
    <row r="10149" spans="2:6" ht="15.75">
      <c r="B10149" s="188"/>
      <c r="C10149" s="188"/>
      <c r="D10149" s="203"/>
      <c r="E10149" s="203"/>
      <c r="F10149" s="203"/>
    </row>
    <row r="10150" spans="2:6" ht="15.75">
      <c r="B10150" s="188"/>
      <c r="C10150" s="188"/>
      <c r="D10150" s="203"/>
      <c r="E10150" s="203"/>
      <c r="F10150" s="203"/>
    </row>
    <row r="10151" spans="2:6" ht="15.75">
      <c r="B10151" s="188"/>
      <c r="C10151" s="188"/>
      <c r="D10151" s="203"/>
      <c r="E10151" s="203"/>
      <c r="F10151" s="203"/>
    </row>
    <row r="10152" spans="2:6" ht="15.75">
      <c r="B10152" s="188"/>
      <c r="C10152" s="188"/>
      <c r="D10152" s="203"/>
      <c r="E10152" s="203"/>
      <c r="F10152" s="203"/>
    </row>
    <row r="10153" spans="2:6" ht="15.75">
      <c r="B10153" s="188"/>
      <c r="C10153" s="188"/>
      <c r="D10153" s="203"/>
      <c r="E10153" s="203"/>
      <c r="F10153" s="203"/>
    </row>
    <row r="10154" spans="2:6" ht="15.75">
      <c r="B10154" s="188"/>
      <c r="C10154" s="188"/>
      <c r="D10154" s="203"/>
      <c r="E10154" s="203"/>
      <c r="F10154" s="203"/>
    </row>
    <row r="10155" spans="2:6" ht="15.75">
      <c r="B10155" s="188"/>
      <c r="C10155" s="188"/>
      <c r="D10155" s="203"/>
      <c r="E10155" s="203"/>
      <c r="F10155" s="203"/>
    </row>
    <row r="10156" spans="2:6" ht="15.75">
      <c r="B10156" s="188"/>
      <c r="C10156" s="188"/>
      <c r="D10156" s="203"/>
      <c r="E10156" s="203"/>
      <c r="F10156" s="203"/>
    </row>
    <row r="10157" spans="2:6" ht="15.75">
      <c r="B10157" s="188"/>
      <c r="C10157" s="188"/>
      <c r="D10157" s="203"/>
      <c r="E10157" s="203"/>
      <c r="F10157" s="203"/>
    </row>
    <row r="10158" spans="2:6" ht="15.75">
      <c r="B10158" s="188"/>
      <c r="C10158" s="188"/>
      <c r="D10158" s="203"/>
      <c r="E10158" s="203"/>
      <c r="F10158" s="203"/>
    </row>
    <row r="10159" spans="2:6" ht="15.75">
      <c r="B10159" s="188"/>
      <c r="C10159" s="188"/>
      <c r="D10159" s="203"/>
      <c r="E10159" s="203"/>
      <c r="F10159" s="203"/>
    </row>
    <row r="10160" spans="2:6" ht="15.75">
      <c r="B10160" s="188"/>
      <c r="C10160" s="188"/>
      <c r="D10160" s="203"/>
      <c r="E10160" s="203"/>
      <c r="F10160" s="203"/>
    </row>
    <row r="10161" spans="2:6" ht="15.75">
      <c r="B10161" s="188"/>
      <c r="C10161" s="188"/>
      <c r="D10161" s="203"/>
      <c r="E10161" s="203"/>
      <c r="F10161" s="203"/>
    </row>
    <row r="10162" spans="2:6" ht="15.75">
      <c r="B10162" s="188"/>
      <c r="C10162" s="188"/>
      <c r="D10162" s="203"/>
      <c r="E10162" s="203"/>
      <c r="F10162" s="203"/>
    </row>
    <row r="10163" spans="2:6" ht="15.75">
      <c r="B10163" s="188"/>
      <c r="C10163" s="188"/>
      <c r="D10163" s="203"/>
      <c r="E10163" s="203"/>
      <c r="F10163" s="203"/>
    </row>
    <row r="10164" spans="2:6" ht="15.75">
      <c r="B10164" s="188"/>
      <c r="C10164" s="188"/>
      <c r="D10164" s="203"/>
      <c r="E10164" s="203"/>
      <c r="F10164" s="203"/>
    </row>
    <row r="10165" spans="2:6" ht="15.75">
      <c r="B10165" s="188"/>
      <c r="C10165" s="188"/>
      <c r="D10165" s="203"/>
      <c r="E10165" s="203"/>
      <c r="F10165" s="203"/>
    </row>
    <row r="10166" spans="2:6" ht="15.75">
      <c r="B10166" s="188"/>
      <c r="C10166" s="188"/>
      <c r="D10166" s="203"/>
      <c r="E10166" s="203"/>
      <c r="F10166" s="203"/>
    </row>
    <row r="10167" spans="2:6" ht="15.75">
      <c r="B10167" s="188"/>
      <c r="C10167" s="188"/>
      <c r="D10167" s="203"/>
      <c r="E10167" s="203"/>
      <c r="F10167" s="203"/>
    </row>
    <row r="10168" spans="2:6" ht="15.75">
      <c r="B10168" s="188"/>
      <c r="C10168" s="188"/>
      <c r="D10168" s="203"/>
      <c r="E10168" s="203"/>
      <c r="F10168" s="203"/>
    </row>
    <row r="10169" spans="2:6" ht="15.75">
      <c r="B10169" s="188"/>
      <c r="C10169" s="188"/>
      <c r="D10169" s="203"/>
      <c r="E10169" s="203"/>
      <c r="F10169" s="203"/>
    </row>
    <row r="10170" spans="2:6" ht="15.75">
      <c r="B10170" s="188"/>
      <c r="C10170" s="188"/>
      <c r="D10170" s="203"/>
      <c r="E10170" s="203"/>
      <c r="F10170" s="203"/>
    </row>
    <row r="10171" spans="2:6" ht="15.75">
      <c r="B10171" s="188"/>
      <c r="C10171" s="188"/>
      <c r="D10171" s="203"/>
      <c r="E10171" s="203"/>
      <c r="F10171" s="203"/>
    </row>
    <row r="10172" spans="2:6" ht="15.75">
      <c r="B10172" s="188"/>
      <c r="C10172" s="188"/>
      <c r="D10172" s="203"/>
      <c r="E10172" s="203"/>
      <c r="F10172" s="203"/>
    </row>
    <row r="10173" spans="2:6" ht="15.75">
      <c r="B10173" s="188"/>
      <c r="C10173" s="188"/>
      <c r="D10173" s="203"/>
      <c r="E10173" s="203"/>
      <c r="F10173" s="203"/>
    </row>
    <row r="10174" spans="2:6" ht="15.75">
      <c r="B10174" s="188"/>
      <c r="C10174" s="188"/>
      <c r="D10174" s="203"/>
      <c r="E10174" s="203"/>
      <c r="F10174" s="203"/>
    </row>
    <row r="10175" spans="2:6" ht="15.75">
      <c r="B10175" s="188"/>
      <c r="C10175" s="188"/>
      <c r="D10175" s="203"/>
      <c r="E10175" s="203"/>
      <c r="F10175" s="203"/>
    </row>
    <row r="10176" spans="2:6" ht="15.75">
      <c r="B10176" s="188"/>
      <c r="C10176" s="188"/>
      <c r="D10176" s="203"/>
      <c r="E10176" s="203"/>
      <c r="F10176" s="203"/>
    </row>
    <row r="10177" spans="2:6" ht="15.75">
      <c r="B10177" s="188"/>
      <c r="C10177" s="188"/>
      <c r="D10177" s="203"/>
      <c r="E10177" s="203"/>
      <c r="F10177" s="203"/>
    </row>
    <row r="10178" spans="2:6" ht="15.75">
      <c r="B10178" s="188"/>
      <c r="C10178" s="188"/>
      <c r="D10178" s="203"/>
      <c r="E10178" s="203"/>
      <c r="F10178" s="203"/>
    </row>
    <row r="10179" spans="2:6" ht="15.75">
      <c r="B10179" s="188"/>
      <c r="C10179" s="188"/>
      <c r="D10179" s="203"/>
      <c r="E10179" s="203"/>
      <c r="F10179" s="203"/>
    </row>
    <row r="10180" spans="2:6" ht="15.75">
      <c r="B10180" s="188"/>
      <c r="C10180" s="188"/>
      <c r="D10180" s="203"/>
      <c r="E10180" s="203"/>
      <c r="F10180" s="203"/>
    </row>
    <row r="10181" spans="2:6" ht="15.75">
      <c r="B10181" s="188"/>
      <c r="C10181" s="188"/>
      <c r="D10181" s="203"/>
      <c r="E10181" s="203"/>
      <c r="F10181" s="203"/>
    </row>
    <row r="10182" spans="2:6" ht="15.75">
      <c r="B10182" s="188"/>
      <c r="C10182" s="188"/>
      <c r="D10182" s="203"/>
      <c r="E10182" s="203"/>
      <c r="F10182" s="203"/>
    </row>
    <row r="10183" spans="2:6" ht="15.75">
      <c r="B10183" s="188"/>
      <c r="C10183" s="188"/>
      <c r="D10183" s="203"/>
      <c r="E10183" s="203"/>
      <c r="F10183" s="203"/>
    </row>
    <row r="10184" spans="2:6" ht="15.75">
      <c r="B10184" s="188"/>
      <c r="C10184" s="188"/>
      <c r="D10184" s="203"/>
      <c r="E10184" s="203"/>
      <c r="F10184" s="203"/>
    </row>
    <row r="10185" spans="2:6" ht="15.75">
      <c r="B10185" s="188"/>
      <c r="C10185" s="188"/>
      <c r="D10185" s="203"/>
      <c r="E10185" s="203"/>
      <c r="F10185" s="203"/>
    </row>
    <row r="10186" spans="2:6" ht="15.75">
      <c r="B10186" s="188"/>
      <c r="C10186" s="188"/>
      <c r="D10186" s="203"/>
      <c r="E10186" s="203"/>
      <c r="F10186" s="203"/>
    </row>
    <row r="10187" spans="2:6" ht="15.75">
      <c r="B10187" s="188"/>
      <c r="C10187" s="188"/>
      <c r="D10187" s="203"/>
      <c r="E10187" s="203"/>
      <c r="F10187" s="203"/>
    </row>
    <row r="10188" spans="2:6" ht="15.75">
      <c r="B10188" s="188"/>
      <c r="C10188" s="188"/>
      <c r="D10188" s="203"/>
      <c r="E10188" s="203"/>
      <c r="F10188" s="203"/>
    </row>
    <row r="10189" spans="2:6" ht="15.75">
      <c r="B10189" s="188"/>
      <c r="C10189" s="188"/>
      <c r="D10189" s="203"/>
      <c r="E10189" s="203"/>
      <c r="F10189" s="203"/>
    </row>
    <row r="10190" spans="2:6" ht="15.75">
      <c r="B10190" s="188"/>
      <c r="C10190" s="188"/>
      <c r="D10190" s="203"/>
      <c r="E10190" s="203"/>
      <c r="F10190" s="203"/>
    </row>
    <row r="10191" spans="2:6" ht="15.75">
      <c r="B10191" s="188"/>
      <c r="C10191" s="188"/>
      <c r="D10191" s="203"/>
      <c r="E10191" s="203"/>
      <c r="F10191" s="203"/>
    </row>
    <row r="10192" spans="2:6" ht="15.75">
      <c r="B10192" s="188"/>
      <c r="C10192" s="188"/>
      <c r="D10192" s="203"/>
      <c r="E10192" s="203"/>
      <c r="F10192" s="203"/>
    </row>
    <row r="10193" spans="2:6" ht="15.75">
      <c r="B10193" s="188"/>
      <c r="C10193" s="188"/>
      <c r="D10193" s="203"/>
      <c r="E10193" s="203"/>
      <c r="F10193" s="203"/>
    </row>
    <row r="10194" spans="2:6" ht="15.75">
      <c r="B10194" s="188"/>
      <c r="C10194" s="188"/>
      <c r="D10194" s="203"/>
      <c r="E10194" s="203"/>
      <c r="F10194" s="203"/>
    </row>
    <row r="10195" spans="2:6" ht="15.75">
      <c r="B10195" s="188"/>
      <c r="C10195" s="188"/>
      <c r="D10195" s="203"/>
      <c r="E10195" s="203"/>
      <c r="F10195" s="203"/>
    </row>
    <row r="10196" spans="2:6" ht="15.75">
      <c r="B10196" s="188"/>
      <c r="C10196" s="188"/>
      <c r="D10196" s="203"/>
      <c r="E10196" s="203"/>
      <c r="F10196" s="203"/>
    </row>
    <row r="10197" spans="2:6" ht="15.75">
      <c r="B10197" s="188"/>
      <c r="C10197" s="188"/>
      <c r="D10197" s="203"/>
      <c r="E10197" s="203"/>
      <c r="F10197" s="203"/>
    </row>
    <row r="10198" spans="2:6" ht="15.75">
      <c r="B10198" s="188"/>
      <c r="C10198" s="188"/>
      <c r="D10198" s="203"/>
      <c r="E10198" s="203"/>
      <c r="F10198" s="203"/>
    </row>
    <row r="10199" spans="2:6" ht="15.75">
      <c r="B10199" s="188"/>
      <c r="C10199" s="188"/>
      <c r="D10199" s="203"/>
      <c r="E10199" s="203"/>
      <c r="F10199" s="203"/>
    </row>
    <row r="10200" spans="2:6" ht="15.75">
      <c r="B10200" s="188"/>
      <c r="C10200" s="188"/>
      <c r="D10200" s="203"/>
      <c r="E10200" s="203"/>
      <c r="F10200" s="203"/>
    </row>
    <row r="10201" spans="2:6" ht="15.75">
      <c r="B10201" s="188"/>
      <c r="C10201" s="188"/>
      <c r="D10201" s="203"/>
      <c r="E10201" s="203"/>
      <c r="F10201" s="203"/>
    </row>
    <row r="10202" spans="2:6" ht="15.75">
      <c r="B10202" s="188"/>
      <c r="C10202" s="188"/>
      <c r="D10202" s="203"/>
      <c r="E10202" s="203"/>
      <c r="F10202" s="203"/>
    </row>
    <row r="10203" spans="2:6" ht="15.75">
      <c r="B10203" s="188"/>
      <c r="C10203" s="188"/>
      <c r="D10203" s="203"/>
      <c r="E10203" s="203"/>
      <c r="F10203" s="203"/>
    </row>
    <row r="10204" spans="2:6" ht="15.75">
      <c r="B10204" s="188"/>
      <c r="C10204" s="188"/>
      <c r="D10204" s="203"/>
      <c r="E10204" s="203"/>
      <c r="F10204" s="203"/>
    </row>
    <row r="10205" spans="2:6" ht="15.75">
      <c r="B10205" s="188"/>
      <c r="C10205" s="188"/>
      <c r="D10205" s="203"/>
      <c r="E10205" s="203"/>
      <c r="F10205" s="203"/>
    </row>
    <row r="10206" spans="2:6" ht="15.75">
      <c r="B10206" s="188"/>
      <c r="C10206" s="188"/>
      <c r="D10206" s="203"/>
      <c r="E10206" s="203"/>
      <c r="F10206" s="203"/>
    </row>
    <row r="10207" spans="2:6" ht="15.75">
      <c r="B10207" s="188"/>
      <c r="C10207" s="188"/>
      <c r="D10207" s="203"/>
      <c r="E10207" s="203"/>
      <c r="F10207" s="203"/>
    </row>
    <row r="10208" spans="2:6" ht="15.75">
      <c r="B10208" s="188"/>
      <c r="C10208" s="188"/>
      <c r="D10208" s="203"/>
      <c r="E10208" s="203"/>
      <c r="F10208" s="203"/>
    </row>
    <row r="10209" spans="2:6" ht="15.75">
      <c r="B10209" s="188"/>
      <c r="C10209" s="188"/>
      <c r="D10209" s="203"/>
      <c r="E10209" s="203"/>
      <c r="F10209" s="203"/>
    </row>
    <row r="10210" spans="2:6" ht="15.75">
      <c r="B10210" s="188"/>
      <c r="C10210" s="188"/>
      <c r="D10210" s="203"/>
      <c r="E10210" s="203"/>
      <c r="F10210" s="203"/>
    </row>
    <row r="10211" spans="2:6" ht="15.75">
      <c r="B10211" s="188"/>
      <c r="C10211" s="188"/>
      <c r="D10211" s="203"/>
      <c r="E10211" s="203"/>
      <c r="F10211" s="203"/>
    </row>
    <row r="10212" spans="2:6" ht="15.75">
      <c r="B10212" s="188"/>
      <c r="C10212" s="188"/>
      <c r="D10212" s="203"/>
      <c r="E10212" s="203"/>
      <c r="F10212" s="203"/>
    </row>
    <row r="10213" spans="2:6" ht="15.75">
      <c r="B10213" s="188"/>
      <c r="C10213" s="188"/>
      <c r="D10213" s="203"/>
      <c r="E10213" s="203"/>
      <c r="F10213" s="203"/>
    </row>
    <row r="10214" spans="2:6" ht="15.75">
      <c r="B10214" s="188"/>
      <c r="C10214" s="188"/>
      <c r="D10214" s="203"/>
      <c r="E10214" s="203"/>
      <c r="F10214" s="203"/>
    </row>
    <row r="10215" spans="2:6" ht="15.75">
      <c r="B10215" s="188"/>
      <c r="C10215" s="188"/>
      <c r="D10215" s="203"/>
      <c r="E10215" s="203"/>
      <c r="F10215" s="203"/>
    </row>
    <row r="10216" spans="2:6" ht="15.75">
      <c r="B10216" s="188"/>
      <c r="C10216" s="188"/>
      <c r="D10216" s="203"/>
      <c r="E10216" s="203"/>
      <c r="F10216" s="203"/>
    </row>
    <row r="10217" spans="2:6" ht="15.75">
      <c r="B10217" s="188"/>
      <c r="C10217" s="188"/>
      <c r="D10217" s="203"/>
      <c r="E10217" s="203"/>
      <c r="F10217" s="203"/>
    </row>
    <row r="10218" spans="2:6" ht="15.75">
      <c r="B10218" s="188"/>
      <c r="C10218" s="188"/>
      <c r="D10218" s="203"/>
      <c r="E10218" s="203"/>
      <c r="F10218" s="203"/>
    </row>
    <row r="10219" spans="2:6" ht="15.75">
      <c r="B10219" s="188"/>
      <c r="C10219" s="188"/>
      <c r="D10219" s="203"/>
      <c r="E10219" s="203"/>
      <c r="F10219" s="203"/>
    </row>
    <row r="10220" spans="2:6" ht="15.75">
      <c r="B10220" s="188"/>
      <c r="C10220" s="188"/>
      <c r="D10220" s="203"/>
      <c r="E10220" s="203"/>
      <c r="F10220" s="203"/>
    </row>
    <row r="10221" spans="2:6" ht="15.75">
      <c r="B10221" s="188"/>
      <c r="C10221" s="188"/>
      <c r="D10221" s="203"/>
      <c r="E10221" s="203"/>
      <c r="F10221" s="203"/>
    </row>
    <row r="10222" spans="2:6" ht="15.75">
      <c r="B10222" s="188"/>
      <c r="C10222" s="188"/>
      <c r="D10222" s="203"/>
      <c r="E10222" s="203"/>
      <c r="F10222" s="203"/>
    </row>
    <row r="10223" spans="2:6" ht="15.75">
      <c r="B10223" s="188"/>
      <c r="C10223" s="188"/>
      <c r="D10223" s="203"/>
      <c r="E10223" s="203"/>
      <c r="F10223" s="203"/>
    </row>
    <row r="10224" spans="2:6" ht="15.75">
      <c r="B10224" s="188"/>
      <c r="C10224" s="188"/>
      <c r="D10224" s="203"/>
      <c r="E10224" s="203"/>
      <c r="F10224" s="203"/>
    </row>
    <row r="10225" spans="2:6" ht="15.75">
      <c r="B10225" s="188"/>
      <c r="C10225" s="188"/>
      <c r="D10225" s="203"/>
      <c r="E10225" s="203"/>
      <c r="F10225" s="203"/>
    </row>
    <row r="10226" spans="2:6" ht="15.75">
      <c r="B10226" s="188"/>
      <c r="C10226" s="188"/>
      <c r="D10226" s="203"/>
      <c r="E10226" s="203"/>
      <c r="F10226" s="203"/>
    </row>
    <row r="10227" spans="2:6" ht="15.75">
      <c r="B10227" s="188"/>
      <c r="C10227" s="188"/>
      <c r="D10227" s="203"/>
      <c r="E10227" s="203"/>
      <c r="F10227" s="203"/>
    </row>
    <row r="10228" spans="2:6" ht="15.75">
      <c r="B10228" s="188"/>
      <c r="C10228" s="188"/>
      <c r="D10228" s="203"/>
      <c r="E10228" s="203"/>
      <c r="F10228" s="203"/>
    </row>
    <row r="10229" spans="2:6" ht="15.75">
      <c r="B10229" s="188"/>
      <c r="C10229" s="188"/>
      <c r="D10229" s="203"/>
      <c r="E10229" s="203"/>
      <c r="F10229" s="203"/>
    </row>
    <row r="10230" spans="2:6" ht="15.75">
      <c r="B10230" s="188"/>
      <c r="C10230" s="188"/>
      <c r="D10230" s="203"/>
      <c r="E10230" s="203"/>
      <c r="F10230" s="203"/>
    </row>
    <row r="10231" spans="2:6" ht="15.75">
      <c r="B10231" s="188"/>
      <c r="C10231" s="188"/>
      <c r="D10231" s="203"/>
      <c r="E10231" s="203"/>
      <c r="F10231" s="203"/>
    </row>
    <row r="10232" spans="2:6" ht="15.75">
      <c r="B10232" s="188"/>
      <c r="C10232" s="188"/>
      <c r="D10232" s="203"/>
      <c r="E10232" s="203"/>
      <c r="F10232" s="203"/>
    </row>
    <row r="10233" spans="2:6" ht="15.75">
      <c r="B10233" s="188"/>
      <c r="C10233" s="188"/>
      <c r="D10233" s="203"/>
      <c r="E10233" s="203"/>
      <c r="F10233" s="203"/>
    </row>
    <row r="10234" spans="2:6" ht="15.75">
      <c r="B10234" s="188"/>
      <c r="C10234" s="188"/>
      <c r="D10234" s="203"/>
      <c r="E10234" s="203"/>
      <c r="F10234" s="203"/>
    </row>
    <row r="10235" spans="2:6" ht="15.75">
      <c r="B10235" s="188"/>
      <c r="C10235" s="188"/>
      <c r="D10235" s="203"/>
      <c r="E10235" s="203"/>
      <c r="F10235" s="203"/>
    </row>
    <row r="10236" spans="2:6" ht="15.75">
      <c r="B10236" s="188"/>
      <c r="C10236" s="188"/>
      <c r="D10236" s="203"/>
      <c r="E10236" s="203"/>
      <c r="F10236" s="203"/>
    </row>
    <row r="10237" spans="2:6" ht="15.75">
      <c r="B10237" s="188"/>
      <c r="C10237" s="188"/>
      <c r="D10237" s="203"/>
      <c r="E10237" s="203"/>
      <c r="F10237" s="203"/>
    </row>
    <row r="10238" spans="2:6" ht="15.75">
      <c r="B10238" s="188"/>
      <c r="C10238" s="188"/>
      <c r="D10238" s="203"/>
      <c r="E10238" s="203"/>
      <c r="F10238" s="203"/>
    </row>
    <row r="10239" spans="2:6" ht="15.75">
      <c r="B10239" s="188"/>
      <c r="C10239" s="188"/>
      <c r="D10239" s="203"/>
      <c r="E10239" s="203"/>
      <c r="F10239" s="203"/>
    </row>
    <row r="10240" spans="2:6" ht="15.75">
      <c r="B10240" s="188"/>
      <c r="C10240" s="188"/>
      <c r="D10240" s="203"/>
      <c r="E10240" s="203"/>
      <c r="F10240" s="203"/>
    </row>
    <row r="10241" spans="2:6" ht="15.75">
      <c r="B10241" s="188"/>
      <c r="C10241" s="188"/>
      <c r="D10241" s="203"/>
      <c r="E10241" s="203"/>
      <c r="F10241" s="203"/>
    </row>
    <row r="10242" spans="2:6" ht="15.75">
      <c r="B10242" s="188"/>
      <c r="C10242" s="188"/>
      <c r="D10242" s="203"/>
      <c r="E10242" s="203"/>
      <c r="F10242" s="203"/>
    </row>
    <row r="10243" spans="2:6" ht="15.75">
      <c r="B10243" s="188"/>
      <c r="C10243" s="188"/>
      <c r="D10243" s="203"/>
      <c r="E10243" s="203"/>
      <c r="F10243" s="203"/>
    </row>
    <row r="10244" spans="2:6" ht="15.75">
      <c r="B10244" s="188"/>
      <c r="C10244" s="188"/>
      <c r="D10244" s="203"/>
      <c r="E10244" s="203"/>
      <c r="F10244" s="203"/>
    </row>
    <row r="10245" spans="2:6" ht="15.75">
      <c r="B10245" s="188"/>
      <c r="C10245" s="188"/>
      <c r="D10245" s="203"/>
      <c r="E10245" s="203"/>
      <c r="F10245" s="203"/>
    </row>
    <row r="10246" spans="2:6" ht="15.75">
      <c r="B10246" s="188"/>
      <c r="C10246" s="188"/>
      <c r="D10246" s="203"/>
      <c r="E10246" s="203"/>
      <c r="F10246" s="203"/>
    </row>
    <row r="10247" spans="2:6" ht="15.75">
      <c r="B10247" s="188"/>
      <c r="C10247" s="188"/>
      <c r="D10247" s="203"/>
      <c r="E10247" s="203"/>
      <c r="F10247" s="203"/>
    </row>
    <row r="10248" spans="2:6" ht="15.75">
      <c r="B10248" s="188"/>
      <c r="C10248" s="188"/>
      <c r="D10248" s="203"/>
      <c r="E10248" s="203"/>
      <c r="F10248" s="203"/>
    </row>
    <row r="10249" spans="2:6" ht="15.75">
      <c r="B10249" s="188"/>
      <c r="C10249" s="188"/>
      <c r="D10249" s="203"/>
      <c r="E10249" s="203"/>
      <c r="F10249" s="203"/>
    </row>
    <row r="10250" spans="2:6" ht="15.75">
      <c r="B10250" s="188"/>
      <c r="C10250" s="188"/>
      <c r="D10250" s="203"/>
      <c r="E10250" s="203"/>
      <c r="F10250" s="203"/>
    </row>
    <row r="10251" spans="2:6" ht="15.75">
      <c r="B10251" s="188"/>
      <c r="C10251" s="188"/>
      <c r="D10251" s="203"/>
      <c r="E10251" s="203"/>
      <c r="F10251" s="203"/>
    </row>
    <row r="10252" spans="2:6" ht="15.75">
      <c r="B10252" s="188"/>
      <c r="C10252" s="188"/>
      <c r="D10252" s="203"/>
      <c r="E10252" s="203"/>
      <c r="F10252" s="203"/>
    </row>
    <row r="10253" spans="2:6" ht="15.75">
      <c r="B10253" s="188"/>
      <c r="C10253" s="188"/>
      <c r="D10253" s="203"/>
      <c r="E10253" s="203"/>
      <c r="F10253" s="203"/>
    </row>
    <row r="10254" spans="2:6" ht="15.75">
      <c r="B10254" s="188"/>
      <c r="C10254" s="188"/>
      <c r="D10254" s="203"/>
      <c r="E10254" s="203"/>
      <c r="F10254" s="203"/>
    </row>
    <row r="10255" spans="2:6" ht="15.75">
      <c r="B10255" s="188"/>
      <c r="C10255" s="188"/>
      <c r="D10255" s="203"/>
      <c r="E10255" s="203"/>
      <c r="F10255" s="203"/>
    </row>
    <row r="10256" spans="2:6" ht="15.75">
      <c r="B10256" s="188"/>
      <c r="C10256" s="188"/>
      <c r="D10256" s="203"/>
      <c r="E10256" s="203"/>
      <c r="F10256" s="203"/>
    </row>
    <row r="10257" spans="2:6" ht="15.75">
      <c r="B10257" s="188"/>
      <c r="C10257" s="188"/>
      <c r="D10257" s="203"/>
      <c r="E10257" s="203"/>
      <c r="F10257" s="203"/>
    </row>
    <row r="10258" spans="2:6" ht="15.75">
      <c r="B10258" s="188"/>
      <c r="C10258" s="188"/>
      <c r="D10258" s="203"/>
      <c r="E10258" s="203"/>
      <c r="F10258" s="203"/>
    </row>
    <row r="10259" spans="2:6" ht="15.75">
      <c r="B10259" s="188"/>
      <c r="C10259" s="188"/>
      <c r="D10259" s="203"/>
      <c r="E10259" s="203"/>
      <c r="F10259" s="203"/>
    </row>
    <row r="10260" spans="2:6" ht="15.75">
      <c r="B10260" s="188"/>
      <c r="C10260" s="188"/>
      <c r="D10260" s="203"/>
      <c r="E10260" s="203"/>
      <c r="F10260" s="203"/>
    </row>
    <row r="10261" spans="2:6" ht="15.75">
      <c r="B10261" s="188"/>
      <c r="C10261" s="188"/>
      <c r="D10261" s="203"/>
      <c r="E10261" s="203"/>
      <c r="F10261" s="203"/>
    </row>
    <row r="10262" spans="2:6" ht="15.75">
      <c r="B10262" s="188"/>
      <c r="C10262" s="188"/>
      <c r="D10262" s="203"/>
      <c r="E10262" s="203"/>
      <c r="F10262" s="203"/>
    </row>
    <row r="10263" spans="2:6" ht="15.75">
      <c r="B10263" s="188"/>
      <c r="C10263" s="188"/>
      <c r="D10263" s="203"/>
      <c r="E10263" s="203"/>
      <c r="F10263" s="203"/>
    </row>
    <row r="10264" spans="2:6" ht="15.75">
      <c r="B10264" s="188"/>
      <c r="C10264" s="188"/>
      <c r="D10264" s="203"/>
      <c r="E10264" s="203"/>
      <c r="F10264" s="203"/>
    </row>
    <row r="10265" spans="2:6" ht="15.75">
      <c r="B10265" s="188"/>
      <c r="C10265" s="188"/>
      <c r="D10265" s="203"/>
      <c r="E10265" s="203"/>
      <c r="F10265" s="203"/>
    </row>
    <row r="10266" spans="2:6" ht="15.75">
      <c r="B10266" s="188"/>
      <c r="C10266" s="188"/>
      <c r="D10266" s="203"/>
      <c r="E10266" s="203"/>
      <c r="F10266" s="203"/>
    </row>
    <row r="10267" spans="2:6" ht="15.75">
      <c r="B10267" s="188"/>
      <c r="C10267" s="188"/>
      <c r="D10267" s="203"/>
      <c r="E10267" s="203"/>
      <c r="F10267" s="203"/>
    </row>
    <row r="10268" spans="2:6" ht="15.75">
      <c r="B10268" s="188"/>
      <c r="C10268" s="188"/>
      <c r="D10268" s="203"/>
      <c r="E10268" s="203"/>
      <c r="F10268" s="203"/>
    </row>
    <row r="10269" spans="2:6" ht="15.75">
      <c r="B10269" s="188"/>
      <c r="C10269" s="188"/>
      <c r="D10269" s="203"/>
      <c r="E10269" s="203"/>
      <c r="F10269" s="203"/>
    </row>
    <row r="10270" spans="2:6" ht="15.75">
      <c r="B10270" s="188"/>
      <c r="C10270" s="188"/>
      <c r="D10270" s="203"/>
      <c r="E10270" s="203"/>
      <c r="F10270" s="203"/>
    </row>
    <row r="10271" spans="2:6" ht="15.75">
      <c r="B10271" s="188"/>
      <c r="C10271" s="188"/>
      <c r="D10271" s="203"/>
      <c r="E10271" s="203"/>
      <c r="F10271" s="203"/>
    </row>
    <row r="10272" spans="2:6" ht="15.75">
      <c r="B10272" s="188"/>
      <c r="C10272" s="188"/>
      <c r="D10272" s="203"/>
      <c r="E10272" s="203"/>
      <c r="F10272" s="203"/>
    </row>
    <row r="10273" spans="2:6" ht="15.75">
      <c r="B10273" s="188"/>
      <c r="C10273" s="188"/>
      <c r="D10273" s="203"/>
      <c r="E10273" s="203"/>
      <c r="F10273" s="203"/>
    </row>
    <row r="10274" spans="2:6" ht="15.75">
      <c r="B10274" s="188"/>
      <c r="C10274" s="188"/>
      <c r="D10274" s="203"/>
      <c r="E10274" s="203"/>
      <c r="F10274" s="203"/>
    </row>
    <row r="10275" spans="2:6" ht="15.75">
      <c r="B10275" s="188"/>
      <c r="C10275" s="188"/>
      <c r="D10275" s="203"/>
      <c r="E10275" s="203"/>
      <c r="F10275" s="203"/>
    </row>
    <row r="10276" spans="2:6" ht="15.75">
      <c r="B10276" s="188"/>
      <c r="C10276" s="188"/>
      <c r="D10276" s="203"/>
      <c r="E10276" s="203"/>
      <c r="F10276" s="203"/>
    </row>
    <row r="10277" spans="2:6" ht="15.75">
      <c r="B10277" s="188"/>
      <c r="C10277" s="188"/>
      <c r="D10277" s="203"/>
      <c r="E10277" s="203"/>
      <c r="F10277" s="203"/>
    </row>
    <row r="10278" spans="2:6" ht="15.75">
      <c r="B10278" s="188"/>
      <c r="C10278" s="188"/>
      <c r="D10278" s="203"/>
      <c r="E10278" s="203"/>
      <c r="F10278" s="203"/>
    </row>
    <row r="10279" spans="2:6" ht="15.75">
      <c r="B10279" s="188"/>
      <c r="C10279" s="188"/>
      <c r="D10279" s="203"/>
      <c r="E10279" s="203"/>
      <c r="F10279" s="203"/>
    </row>
    <row r="10280" spans="2:6" ht="15.75">
      <c r="B10280" s="188"/>
      <c r="C10280" s="188"/>
      <c r="D10280" s="203"/>
      <c r="E10280" s="203"/>
      <c r="F10280" s="203"/>
    </row>
    <row r="10281" spans="2:6" ht="15.75">
      <c r="B10281" s="188"/>
      <c r="C10281" s="188"/>
      <c r="D10281" s="203"/>
      <c r="E10281" s="203"/>
      <c r="F10281" s="203"/>
    </row>
    <row r="10282" spans="2:6" ht="15.75">
      <c r="B10282" s="188"/>
      <c r="C10282" s="188"/>
      <c r="D10282" s="203"/>
      <c r="E10282" s="203"/>
      <c r="F10282" s="203"/>
    </row>
    <row r="10283" spans="2:6" ht="15.75">
      <c r="B10283" s="188"/>
      <c r="C10283" s="188"/>
      <c r="D10283" s="203"/>
      <c r="E10283" s="203"/>
      <c r="F10283" s="203"/>
    </row>
    <row r="10284" spans="2:6" ht="15.75">
      <c r="B10284" s="188"/>
      <c r="C10284" s="188"/>
      <c r="D10284" s="203"/>
      <c r="E10284" s="203"/>
      <c r="F10284" s="203"/>
    </row>
    <row r="10285" spans="2:6" ht="15.75">
      <c r="B10285" s="188"/>
      <c r="C10285" s="188"/>
      <c r="D10285" s="203"/>
      <c r="E10285" s="203"/>
      <c r="F10285" s="203"/>
    </row>
    <row r="10286" spans="2:6" ht="15.75">
      <c r="B10286" s="188"/>
      <c r="C10286" s="188"/>
      <c r="D10286" s="203"/>
      <c r="E10286" s="203"/>
      <c r="F10286" s="203"/>
    </row>
    <row r="10287" spans="2:6" ht="15.75">
      <c r="B10287" s="188"/>
      <c r="C10287" s="188"/>
      <c r="D10287" s="203"/>
      <c r="E10287" s="203"/>
      <c r="F10287" s="203"/>
    </row>
    <row r="10288" spans="2:6" ht="15.75">
      <c r="B10288" s="188"/>
      <c r="C10288" s="188"/>
      <c r="D10288" s="203"/>
      <c r="E10288" s="203"/>
      <c r="F10288" s="203"/>
    </row>
    <row r="10289" spans="2:6" ht="15.75">
      <c r="B10289" s="188"/>
      <c r="C10289" s="188"/>
      <c r="D10289" s="203"/>
      <c r="E10289" s="203"/>
      <c r="F10289" s="203"/>
    </row>
    <row r="10290" spans="2:6" ht="15.75">
      <c r="B10290" s="188"/>
      <c r="C10290" s="188"/>
      <c r="D10290" s="203"/>
      <c r="E10290" s="203"/>
      <c r="F10290" s="203"/>
    </row>
    <row r="10291" spans="2:6" ht="15.75">
      <c r="B10291" s="188"/>
      <c r="C10291" s="188"/>
      <c r="D10291" s="203"/>
      <c r="E10291" s="203"/>
      <c r="F10291" s="203"/>
    </row>
    <row r="10292" spans="2:6" ht="15.75">
      <c r="B10292" s="188"/>
      <c r="C10292" s="188"/>
      <c r="D10292" s="203"/>
      <c r="E10292" s="203"/>
      <c r="F10292" s="203"/>
    </row>
    <row r="10293" spans="2:6" ht="15.75">
      <c r="B10293" s="188"/>
      <c r="C10293" s="188"/>
      <c r="D10293" s="203"/>
      <c r="E10293" s="203"/>
      <c r="F10293" s="203"/>
    </row>
    <row r="10294" spans="2:6" ht="15.75">
      <c r="B10294" s="188"/>
      <c r="C10294" s="188"/>
      <c r="D10294" s="203"/>
      <c r="E10294" s="203"/>
      <c r="F10294" s="203"/>
    </row>
    <row r="10295" spans="2:6" ht="15.75">
      <c r="B10295" s="188"/>
      <c r="C10295" s="188"/>
      <c r="D10295" s="203"/>
      <c r="E10295" s="203"/>
      <c r="F10295" s="203"/>
    </row>
    <row r="10296" spans="2:6" ht="15.75">
      <c r="B10296" s="188"/>
      <c r="C10296" s="188"/>
      <c r="D10296" s="203"/>
      <c r="E10296" s="203"/>
      <c r="F10296" s="203"/>
    </row>
    <row r="10297" spans="2:6" ht="15.75">
      <c r="B10297" s="188"/>
      <c r="C10297" s="188"/>
      <c r="D10297" s="203"/>
      <c r="E10297" s="203"/>
      <c r="F10297" s="203"/>
    </row>
    <row r="10298" spans="2:6" ht="15.75">
      <c r="B10298" s="188"/>
      <c r="C10298" s="188"/>
      <c r="D10298" s="203"/>
      <c r="E10298" s="203"/>
      <c r="F10298" s="203"/>
    </row>
    <row r="10299" spans="2:6" ht="15.75">
      <c r="B10299" s="188"/>
      <c r="C10299" s="188"/>
      <c r="D10299" s="203"/>
      <c r="E10299" s="203"/>
      <c r="F10299" s="203"/>
    </row>
    <row r="10300" spans="2:6" ht="15.75">
      <c r="B10300" s="188"/>
      <c r="C10300" s="188"/>
      <c r="D10300" s="203"/>
      <c r="E10300" s="203"/>
      <c r="F10300" s="203"/>
    </row>
    <row r="10301" spans="2:6" ht="15.75">
      <c r="B10301" s="188"/>
      <c r="C10301" s="188"/>
      <c r="D10301" s="203"/>
      <c r="E10301" s="203"/>
      <c r="F10301" s="203"/>
    </row>
    <row r="10302" spans="2:6" ht="15.75">
      <c r="B10302" s="188"/>
      <c r="C10302" s="188"/>
      <c r="D10302" s="203"/>
      <c r="E10302" s="203"/>
      <c r="F10302" s="203"/>
    </row>
    <row r="10303" spans="2:6" ht="15.75">
      <c r="B10303" s="188"/>
      <c r="C10303" s="188"/>
      <c r="D10303" s="203"/>
      <c r="E10303" s="203"/>
      <c r="F10303" s="203"/>
    </row>
    <row r="10304" spans="2:6" ht="15.75">
      <c r="B10304" s="188"/>
      <c r="C10304" s="188"/>
      <c r="D10304" s="203"/>
      <c r="E10304" s="203"/>
      <c r="F10304" s="203"/>
    </row>
    <row r="10305" spans="2:6" ht="15.75">
      <c r="B10305" s="188"/>
      <c r="C10305" s="188"/>
      <c r="D10305" s="203"/>
      <c r="E10305" s="203"/>
      <c r="F10305" s="203"/>
    </row>
    <row r="10306" spans="2:6" ht="15.75">
      <c r="B10306" s="188"/>
      <c r="C10306" s="188"/>
      <c r="D10306" s="203"/>
      <c r="E10306" s="203"/>
      <c r="F10306" s="203"/>
    </row>
    <row r="10307" spans="2:6" ht="15.75">
      <c r="B10307" s="188"/>
      <c r="C10307" s="188"/>
      <c r="D10307" s="203"/>
      <c r="E10307" s="203"/>
      <c r="F10307" s="203"/>
    </row>
    <row r="10308" spans="2:6" ht="15.75">
      <c r="B10308" s="188"/>
      <c r="C10308" s="188"/>
      <c r="D10308" s="203"/>
      <c r="E10308" s="203"/>
      <c r="F10308" s="203"/>
    </row>
    <row r="10309" spans="2:6" ht="15.75">
      <c r="B10309" s="188"/>
      <c r="C10309" s="188"/>
      <c r="D10309" s="203"/>
      <c r="E10309" s="203"/>
      <c r="F10309" s="203"/>
    </row>
    <row r="10310" spans="2:6" ht="15.75">
      <c r="B10310" s="188"/>
      <c r="C10310" s="188"/>
      <c r="D10310" s="203"/>
      <c r="E10310" s="203"/>
      <c r="F10310" s="203"/>
    </row>
    <row r="10311" spans="2:6" ht="15.75">
      <c r="B10311" s="188"/>
      <c r="C10311" s="188"/>
      <c r="D10311" s="203"/>
      <c r="E10311" s="203"/>
      <c r="F10311" s="203"/>
    </row>
    <row r="10312" spans="2:6" ht="15.75">
      <c r="B10312" s="188"/>
      <c r="C10312" s="188"/>
      <c r="D10312" s="203"/>
      <c r="E10312" s="203"/>
      <c r="F10312" s="203"/>
    </row>
    <row r="10313" spans="2:6" ht="15.75">
      <c r="B10313" s="188"/>
      <c r="C10313" s="188"/>
      <c r="D10313" s="203"/>
      <c r="E10313" s="203"/>
      <c r="F10313" s="203"/>
    </row>
    <row r="10314" spans="2:6" ht="15.75">
      <c r="B10314" s="188"/>
      <c r="C10314" s="188"/>
      <c r="D10314" s="203"/>
      <c r="E10314" s="203"/>
      <c r="F10314" s="203"/>
    </row>
    <row r="10315" spans="2:6" ht="15.75">
      <c r="B10315" s="188"/>
      <c r="C10315" s="188"/>
      <c r="D10315" s="203"/>
      <c r="E10315" s="203"/>
      <c r="F10315" s="203"/>
    </row>
    <row r="10316" spans="2:6" ht="15.75">
      <c r="B10316" s="188"/>
      <c r="C10316" s="188"/>
      <c r="D10316" s="203"/>
      <c r="E10316" s="203"/>
      <c r="F10316" s="203"/>
    </row>
    <row r="10317" spans="2:6" ht="15.75">
      <c r="B10317" s="188"/>
      <c r="C10317" s="188"/>
      <c r="D10317" s="203"/>
      <c r="E10317" s="203"/>
      <c r="F10317" s="203"/>
    </row>
    <row r="10318" spans="2:6" ht="15.75">
      <c r="B10318" s="188"/>
      <c r="C10318" s="188"/>
      <c r="D10318" s="203"/>
      <c r="E10318" s="203"/>
      <c r="F10318" s="203"/>
    </row>
    <row r="10319" spans="2:6" ht="15.75">
      <c r="B10319" s="188"/>
      <c r="C10319" s="188"/>
      <c r="D10319" s="203"/>
      <c r="E10319" s="203"/>
      <c r="F10319" s="203"/>
    </row>
    <row r="10320" spans="2:6" ht="15.75">
      <c r="B10320" s="188"/>
      <c r="C10320" s="188"/>
      <c r="D10320" s="203"/>
      <c r="E10320" s="203"/>
      <c r="F10320" s="203"/>
    </row>
    <row r="10321" spans="2:6" ht="15.75">
      <c r="B10321" s="188"/>
      <c r="C10321" s="188"/>
      <c r="D10321" s="203"/>
      <c r="E10321" s="203"/>
      <c r="F10321" s="203"/>
    </row>
    <row r="10322" spans="2:6" ht="15.75">
      <c r="B10322" s="188"/>
      <c r="C10322" s="188"/>
      <c r="D10322" s="203"/>
      <c r="E10322" s="203"/>
      <c r="F10322" s="203"/>
    </row>
    <row r="10323" spans="2:6" ht="15.75">
      <c r="B10323" s="188"/>
      <c r="C10323" s="188"/>
      <c r="D10323" s="203"/>
      <c r="E10323" s="203"/>
      <c r="F10323" s="203"/>
    </row>
    <row r="10324" spans="2:6" ht="15.75">
      <c r="B10324" s="188"/>
      <c r="C10324" s="188"/>
      <c r="D10324" s="203"/>
      <c r="E10324" s="203"/>
      <c r="F10324" s="203"/>
    </row>
    <row r="10325" spans="2:6" ht="15.75">
      <c r="B10325" s="188"/>
      <c r="C10325" s="188"/>
      <c r="D10325" s="203"/>
      <c r="E10325" s="203"/>
      <c r="F10325" s="203"/>
    </row>
    <row r="10326" spans="2:6" ht="15.75">
      <c r="B10326" s="188"/>
      <c r="C10326" s="188"/>
      <c r="D10326" s="203"/>
      <c r="E10326" s="203"/>
      <c r="F10326" s="203"/>
    </row>
    <row r="10327" spans="2:6" ht="15.75">
      <c r="B10327" s="188"/>
      <c r="C10327" s="188"/>
      <c r="D10327" s="203"/>
      <c r="E10327" s="203"/>
      <c r="F10327" s="203"/>
    </row>
    <row r="10328" spans="2:6" ht="15.75">
      <c r="B10328" s="188"/>
      <c r="C10328" s="188"/>
      <c r="D10328" s="203"/>
      <c r="E10328" s="203"/>
      <c r="F10328" s="203"/>
    </row>
    <row r="10329" spans="2:6" ht="15.75">
      <c r="B10329" s="188"/>
      <c r="C10329" s="188"/>
      <c r="D10329" s="203"/>
      <c r="E10329" s="203"/>
      <c r="F10329" s="203"/>
    </row>
    <row r="10330" spans="2:6" ht="15.75">
      <c r="B10330" s="188"/>
      <c r="C10330" s="188"/>
      <c r="D10330" s="203"/>
      <c r="E10330" s="203"/>
      <c r="F10330" s="203"/>
    </row>
    <row r="10331" spans="2:6" ht="15.75">
      <c r="B10331" s="188"/>
      <c r="C10331" s="188"/>
      <c r="D10331" s="203"/>
      <c r="E10331" s="203"/>
      <c r="F10331" s="203"/>
    </row>
    <row r="10332" spans="2:6" ht="15.75">
      <c r="B10332" s="188"/>
      <c r="C10332" s="188"/>
      <c r="D10332" s="203"/>
      <c r="E10332" s="203"/>
      <c r="F10332" s="203"/>
    </row>
    <row r="10333" spans="2:6" ht="15.75">
      <c r="B10333" s="188"/>
      <c r="C10333" s="188"/>
      <c r="D10333" s="203"/>
      <c r="E10333" s="203"/>
      <c r="F10333" s="203"/>
    </row>
    <row r="10334" spans="2:6" ht="15.75">
      <c r="B10334" s="188"/>
      <c r="C10334" s="188"/>
      <c r="D10334" s="203"/>
      <c r="E10334" s="203"/>
      <c r="F10334" s="203"/>
    </row>
    <row r="10335" spans="2:6" ht="15.75">
      <c r="B10335" s="188"/>
      <c r="C10335" s="188"/>
      <c r="D10335" s="203"/>
      <c r="E10335" s="203"/>
      <c r="F10335" s="203"/>
    </row>
    <row r="10336" spans="2:6" ht="15.75">
      <c r="B10336" s="188"/>
      <c r="C10336" s="188"/>
      <c r="D10336" s="203"/>
      <c r="E10336" s="203"/>
      <c r="F10336" s="203"/>
    </row>
    <row r="10337" spans="2:6" ht="15.75">
      <c r="B10337" s="188"/>
      <c r="C10337" s="188"/>
      <c r="D10337" s="203"/>
      <c r="E10337" s="203"/>
      <c r="F10337" s="203"/>
    </row>
    <row r="10338" spans="2:6" ht="15.75">
      <c r="B10338" s="188"/>
      <c r="C10338" s="188"/>
      <c r="D10338" s="203"/>
      <c r="E10338" s="203"/>
      <c r="F10338" s="203"/>
    </row>
    <row r="10339" spans="2:6" ht="15.75">
      <c r="B10339" s="188"/>
      <c r="C10339" s="188"/>
      <c r="D10339" s="203"/>
      <c r="E10339" s="203"/>
      <c r="F10339" s="203"/>
    </row>
    <row r="10340" spans="2:6" ht="15.75">
      <c r="B10340" s="188"/>
      <c r="C10340" s="188"/>
      <c r="D10340" s="203"/>
      <c r="E10340" s="203"/>
      <c r="F10340" s="203"/>
    </row>
    <row r="10341" spans="2:6" ht="15.75">
      <c r="B10341" s="188"/>
      <c r="C10341" s="188"/>
      <c r="D10341" s="203"/>
      <c r="E10341" s="203"/>
      <c r="F10341" s="203"/>
    </row>
    <row r="10342" spans="2:6" ht="15.75">
      <c r="B10342" s="188"/>
      <c r="C10342" s="188"/>
      <c r="D10342" s="203"/>
      <c r="E10342" s="203"/>
      <c r="F10342" s="203"/>
    </row>
    <row r="10343" spans="2:6" ht="15.75">
      <c r="B10343" s="188"/>
      <c r="C10343" s="188"/>
      <c r="D10343" s="203"/>
      <c r="E10343" s="203"/>
      <c r="F10343" s="203"/>
    </row>
    <row r="10344" spans="2:6" ht="15.75">
      <c r="B10344" s="188"/>
      <c r="C10344" s="188"/>
      <c r="D10344" s="203"/>
      <c r="E10344" s="203"/>
      <c r="F10344" s="203"/>
    </row>
    <row r="10345" spans="2:6" ht="15.75">
      <c r="B10345" s="188"/>
      <c r="C10345" s="188"/>
      <c r="D10345" s="203"/>
      <c r="E10345" s="203"/>
      <c r="F10345" s="203"/>
    </row>
    <row r="10346" spans="2:6" ht="15.75">
      <c r="B10346" s="188"/>
      <c r="C10346" s="188"/>
      <c r="D10346" s="203"/>
      <c r="E10346" s="203"/>
      <c r="F10346" s="203"/>
    </row>
    <row r="10347" spans="2:6" ht="15.75">
      <c r="B10347" s="188"/>
      <c r="C10347" s="188"/>
      <c r="D10347" s="203"/>
      <c r="E10347" s="203"/>
      <c r="F10347" s="203"/>
    </row>
    <row r="10348" spans="2:6" ht="15.75">
      <c r="B10348" s="188"/>
      <c r="C10348" s="188"/>
      <c r="D10348" s="203"/>
      <c r="E10348" s="203"/>
      <c r="F10348" s="203"/>
    </row>
    <row r="10349" spans="2:6" ht="15.75">
      <c r="B10349" s="188"/>
      <c r="C10349" s="188"/>
      <c r="D10349" s="203"/>
      <c r="E10349" s="203"/>
      <c r="F10349" s="203"/>
    </row>
    <row r="10350" spans="2:6" ht="15.75">
      <c r="B10350" s="188"/>
      <c r="C10350" s="188"/>
      <c r="D10350" s="203"/>
      <c r="E10350" s="203"/>
      <c r="F10350" s="203"/>
    </row>
    <row r="10351" spans="2:6" ht="15.75">
      <c r="B10351" s="188"/>
      <c r="C10351" s="188"/>
      <c r="D10351" s="203"/>
      <c r="E10351" s="203"/>
      <c r="F10351" s="203"/>
    </row>
    <row r="10352" spans="2:6" ht="15.75">
      <c r="B10352" s="188"/>
      <c r="C10352" s="188"/>
      <c r="D10352" s="203"/>
      <c r="E10352" s="203"/>
      <c r="F10352" s="203"/>
    </row>
    <row r="10353" spans="2:6" ht="15.75">
      <c r="B10353" s="188"/>
      <c r="C10353" s="188"/>
      <c r="D10353" s="203"/>
      <c r="E10353" s="203"/>
      <c r="F10353" s="203"/>
    </row>
    <row r="10354" spans="2:6" ht="15.75">
      <c r="B10354" s="188"/>
      <c r="C10354" s="188"/>
      <c r="D10354" s="203"/>
      <c r="E10354" s="203"/>
      <c r="F10354" s="203"/>
    </row>
    <row r="10355" spans="2:6" ht="15.75">
      <c r="B10355" s="188"/>
      <c r="C10355" s="188"/>
      <c r="D10355" s="203"/>
      <c r="E10355" s="203"/>
      <c r="F10355" s="203"/>
    </row>
    <row r="10356" spans="2:6" ht="15.75">
      <c r="B10356" s="188"/>
      <c r="C10356" s="188"/>
      <c r="D10356" s="203"/>
      <c r="E10356" s="203"/>
      <c r="F10356" s="203"/>
    </row>
    <row r="10357" spans="2:6" ht="15.75">
      <c r="B10357" s="188"/>
      <c r="C10357" s="188"/>
      <c r="D10357" s="203"/>
      <c r="E10357" s="203"/>
      <c r="F10357" s="203"/>
    </row>
    <row r="10358" spans="2:6" ht="15.75">
      <c r="B10358" s="188"/>
      <c r="C10358" s="188"/>
      <c r="D10358" s="203"/>
      <c r="E10358" s="203"/>
      <c r="F10358" s="203"/>
    </row>
    <row r="10359" spans="2:6" ht="15.75">
      <c r="B10359" s="188"/>
      <c r="C10359" s="188"/>
      <c r="D10359" s="203"/>
      <c r="E10359" s="203"/>
      <c r="F10359" s="203"/>
    </row>
    <row r="10360" spans="2:6" ht="15.75">
      <c r="B10360" s="188"/>
      <c r="C10360" s="188"/>
      <c r="D10360" s="203"/>
      <c r="E10360" s="203"/>
      <c r="F10360" s="203"/>
    </row>
    <row r="10361" spans="2:6" ht="15.75">
      <c r="B10361" s="188"/>
      <c r="C10361" s="188"/>
      <c r="D10361" s="203"/>
      <c r="E10361" s="203"/>
      <c r="F10361" s="203"/>
    </row>
    <row r="10362" spans="2:6" ht="15.75">
      <c r="B10362" s="188"/>
      <c r="C10362" s="188"/>
      <c r="D10362" s="203"/>
      <c r="E10362" s="203"/>
      <c r="F10362" s="203"/>
    </row>
    <row r="10363" spans="2:6" ht="15.75">
      <c r="B10363" s="188"/>
      <c r="C10363" s="188"/>
      <c r="D10363" s="203"/>
      <c r="E10363" s="203"/>
      <c r="F10363" s="203"/>
    </row>
    <row r="10364" spans="2:6" ht="15.75">
      <c r="B10364" s="188"/>
      <c r="C10364" s="188"/>
      <c r="D10364" s="203"/>
      <c r="E10364" s="203"/>
      <c r="F10364" s="203"/>
    </row>
    <row r="10365" spans="2:6" ht="15.75">
      <c r="B10365" s="188"/>
      <c r="C10365" s="188"/>
      <c r="D10365" s="203"/>
      <c r="E10365" s="203"/>
      <c r="F10365" s="203"/>
    </row>
    <row r="10366" spans="2:6" ht="15.75">
      <c r="B10366" s="188"/>
      <c r="C10366" s="188"/>
      <c r="D10366" s="203"/>
      <c r="E10366" s="203"/>
      <c r="F10366" s="203"/>
    </row>
    <row r="10367" spans="2:6" ht="15.75">
      <c r="B10367" s="188"/>
      <c r="C10367" s="188"/>
      <c r="D10367" s="203"/>
      <c r="E10367" s="203"/>
      <c r="F10367" s="203"/>
    </row>
    <row r="10368" spans="2:6" ht="15.75">
      <c r="B10368" s="188"/>
      <c r="C10368" s="188"/>
      <c r="D10368" s="203"/>
      <c r="E10368" s="203"/>
      <c r="F10368" s="203"/>
    </row>
    <row r="10369" spans="2:6" ht="15.75">
      <c r="B10369" s="188"/>
      <c r="C10369" s="188"/>
      <c r="D10369" s="203"/>
      <c r="E10369" s="203"/>
      <c r="F10369" s="203"/>
    </row>
    <row r="10370" spans="2:6" ht="15.75">
      <c r="B10370" s="188"/>
      <c r="C10370" s="188"/>
      <c r="D10370" s="203"/>
      <c r="E10370" s="203"/>
      <c r="F10370" s="203"/>
    </row>
    <row r="10371" spans="2:6" ht="15.75">
      <c r="B10371" s="188"/>
      <c r="C10371" s="188"/>
      <c r="D10371" s="203"/>
      <c r="E10371" s="203"/>
      <c r="F10371" s="203"/>
    </row>
    <row r="10372" spans="2:6" ht="15.75">
      <c r="B10372" s="188"/>
      <c r="C10372" s="188"/>
      <c r="D10372" s="203"/>
      <c r="E10372" s="203"/>
      <c r="F10372" s="203"/>
    </row>
    <row r="10373" spans="2:6" ht="15.75">
      <c r="B10373" s="188"/>
      <c r="C10373" s="188"/>
      <c r="D10373" s="203"/>
      <c r="E10373" s="203"/>
      <c r="F10373" s="203"/>
    </row>
    <row r="10374" spans="2:6" ht="15.75">
      <c r="B10374" s="188"/>
      <c r="C10374" s="188"/>
      <c r="D10374" s="203"/>
      <c r="E10374" s="203"/>
      <c r="F10374" s="203"/>
    </row>
    <row r="10375" spans="2:6" ht="15.75">
      <c r="B10375" s="188"/>
      <c r="C10375" s="188"/>
      <c r="D10375" s="203"/>
      <c r="E10375" s="203"/>
      <c r="F10375" s="203"/>
    </row>
    <row r="10376" spans="2:6" ht="15.75">
      <c r="B10376" s="188"/>
      <c r="C10376" s="188"/>
      <c r="D10376" s="203"/>
      <c r="E10376" s="203"/>
      <c r="F10376" s="203"/>
    </row>
    <row r="10377" spans="2:6" ht="15.75">
      <c r="B10377" s="188"/>
      <c r="C10377" s="188"/>
      <c r="D10377" s="203"/>
      <c r="E10377" s="203"/>
      <c r="F10377" s="203"/>
    </row>
    <row r="10378" spans="2:6" ht="15.75">
      <c r="B10378" s="188"/>
      <c r="C10378" s="188"/>
      <c r="D10378" s="203"/>
      <c r="E10378" s="203"/>
      <c r="F10378" s="203"/>
    </row>
    <row r="10379" spans="2:6" ht="15.75">
      <c r="B10379" s="188"/>
      <c r="C10379" s="188"/>
      <c r="D10379" s="203"/>
      <c r="E10379" s="203"/>
      <c r="F10379" s="203"/>
    </row>
    <row r="10380" spans="2:6" ht="15.75">
      <c r="B10380" s="188"/>
      <c r="C10380" s="188"/>
      <c r="D10380" s="203"/>
      <c r="E10380" s="203"/>
      <c r="F10380" s="203"/>
    </row>
    <row r="10381" spans="2:6" ht="15.75">
      <c r="B10381" s="188"/>
      <c r="C10381" s="188"/>
      <c r="D10381" s="203"/>
      <c r="E10381" s="203"/>
      <c r="F10381" s="203"/>
    </row>
    <row r="10382" spans="2:6" ht="15.75">
      <c r="B10382" s="188"/>
      <c r="C10382" s="188"/>
      <c r="D10382" s="203"/>
      <c r="E10382" s="203"/>
      <c r="F10382" s="203"/>
    </row>
    <row r="10383" spans="2:6" ht="15.75">
      <c r="B10383" s="188"/>
      <c r="C10383" s="188"/>
      <c r="D10383" s="203"/>
      <c r="E10383" s="203"/>
      <c r="F10383" s="203"/>
    </row>
    <row r="10384" spans="2:6" ht="15.75">
      <c r="B10384" s="188"/>
      <c r="C10384" s="188"/>
      <c r="D10384" s="203"/>
      <c r="E10384" s="203"/>
      <c r="F10384" s="203"/>
    </row>
    <row r="10385" spans="2:6" ht="15.75">
      <c r="B10385" s="188"/>
      <c r="C10385" s="188"/>
      <c r="D10385" s="203"/>
      <c r="E10385" s="203"/>
      <c r="F10385" s="203"/>
    </row>
    <row r="10386" spans="2:6" ht="15.75">
      <c r="B10386" s="188"/>
      <c r="C10386" s="188"/>
      <c r="D10386" s="203"/>
      <c r="E10386" s="203"/>
      <c r="F10386" s="203"/>
    </row>
    <row r="10387" spans="2:6" ht="15.75">
      <c r="B10387" s="188"/>
      <c r="C10387" s="188"/>
      <c r="D10387" s="203"/>
      <c r="E10387" s="203"/>
      <c r="F10387" s="203"/>
    </row>
    <row r="10388" spans="2:6" ht="15.75">
      <c r="B10388" s="188"/>
      <c r="C10388" s="188"/>
      <c r="D10388" s="203"/>
      <c r="E10388" s="203"/>
      <c r="F10388" s="203"/>
    </row>
    <row r="10389" spans="2:6" ht="15.75">
      <c r="B10389" s="188"/>
      <c r="C10389" s="188"/>
      <c r="D10389" s="203"/>
      <c r="E10389" s="203"/>
      <c r="F10389" s="203"/>
    </row>
    <row r="10390" spans="2:6" ht="15.75">
      <c r="B10390" s="188"/>
      <c r="C10390" s="188"/>
      <c r="D10390" s="203"/>
      <c r="E10390" s="203"/>
      <c r="F10390" s="203"/>
    </row>
    <row r="10391" spans="2:6" ht="15.75">
      <c r="B10391" s="188"/>
      <c r="C10391" s="188"/>
      <c r="D10391" s="203"/>
      <c r="E10391" s="203"/>
      <c r="F10391" s="203"/>
    </row>
    <row r="10392" spans="2:6" ht="15.75">
      <c r="B10392" s="188"/>
      <c r="C10392" s="188"/>
      <c r="D10392" s="203"/>
      <c r="E10392" s="203"/>
      <c r="F10392" s="203"/>
    </row>
    <row r="10393" spans="2:6" ht="15.75">
      <c r="B10393" s="188"/>
      <c r="C10393" s="188"/>
      <c r="D10393" s="203"/>
      <c r="E10393" s="203"/>
      <c r="F10393" s="203"/>
    </row>
    <row r="10394" spans="2:6" ht="15.75">
      <c r="B10394" s="188"/>
      <c r="C10394" s="188"/>
      <c r="D10394" s="203"/>
      <c r="E10394" s="203"/>
      <c r="F10394" s="203"/>
    </row>
    <row r="10395" spans="2:6" ht="15.75">
      <c r="B10395" s="188"/>
      <c r="C10395" s="188"/>
      <c r="D10395" s="203"/>
      <c r="E10395" s="203"/>
      <c r="F10395" s="203"/>
    </row>
    <row r="10396" spans="2:6" ht="15.75">
      <c r="B10396" s="188"/>
      <c r="C10396" s="188"/>
      <c r="D10396" s="203"/>
      <c r="E10396" s="203"/>
      <c r="F10396" s="203"/>
    </row>
    <row r="10397" spans="2:6" ht="15.75">
      <c r="B10397" s="188"/>
      <c r="C10397" s="188"/>
      <c r="D10397" s="203"/>
      <c r="E10397" s="203"/>
      <c r="F10397" s="203"/>
    </row>
    <row r="10398" spans="2:6" ht="15.75">
      <c r="B10398" s="188"/>
      <c r="C10398" s="188"/>
      <c r="D10398" s="203"/>
      <c r="E10398" s="203"/>
      <c r="F10398" s="203"/>
    </row>
    <row r="10399" spans="2:6" ht="15.75">
      <c r="B10399" s="188"/>
      <c r="C10399" s="188"/>
      <c r="D10399" s="203"/>
      <c r="E10399" s="203"/>
      <c r="F10399" s="203"/>
    </row>
    <row r="10400" spans="2:6" ht="15.75">
      <c r="B10400" s="188"/>
      <c r="C10400" s="188"/>
      <c r="D10400" s="203"/>
      <c r="E10400" s="203"/>
      <c r="F10400" s="203"/>
    </row>
    <row r="10401" spans="2:6" ht="15.75">
      <c r="B10401" s="188"/>
      <c r="C10401" s="188"/>
      <c r="D10401" s="203"/>
      <c r="E10401" s="203"/>
      <c r="F10401" s="203"/>
    </row>
    <row r="10402" spans="2:6" ht="15.75">
      <c r="B10402" s="188"/>
      <c r="C10402" s="188"/>
      <c r="D10402" s="203"/>
      <c r="E10402" s="203"/>
      <c r="F10402" s="203"/>
    </row>
    <row r="10403" spans="2:6" ht="15.75">
      <c r="B10403" s="188"/>
      <c r="C10403" s="188"/>
      <c r="D10403" s="203"/>
      <c r="E10403" s="203"/>
      <c r="F10403" s="203"/>
    </row>
    <row r="10404" spans="2:6" ht="15.75">
      <c r="B10404" s="188"/>
      <c r="C10404" s="188"/>
      <c r="D10404" s="203"/>
      <c r="E10404" s="203"/>
      <c r="F10404" s="203"/>
    </row>
    <row r="10405" spans="2:6" ht="15.75">
      <c r="B10405" s="188"/>
      <c r="C10405" s="188"/>
      <c r="D10405" s="203"/>
      <c r="E10405" s="203"/>
      <c r="F10405" s="203"/>
    </row>
    <row r="10406" spans="2:6" ht="15.75">
      <c r="B10406" s="188"/>
      <c r="C10406" s="188"/>
      <c r="D10406" s="203"/>
      <c r="E10406" s="203"/>
      <c r="F10406" s="203"/>
    </row>
    <row r="10407" spans="2:6" ht="15.75">
      <c r="B10407" s="188"/>
      <c r="C10407" s="188"/>
      <c r="D10407" s="203"/>
      <c r="E10407" s="203"/>
      <c r="F10407" s="203"/>
    </row>
    <row r="10408" spans="2:6" ht="15.75">
      <c r="B10408" s="188"/>
      <c r="C10408" s="188"/>
      <c r="D10408" s="203"/>
      <c r="E10408" s="203"/>
      <c r="F10408" s="203"/>
    </row>
    <row r="10409" spans="2:6" ht="15.75">
      <c r="B10409" s="188"/>
      <c r="C10409" s="188"/>
      <c r="D10409" s="203"/>
      <c r="E10409" s="203"/>
      <c r="F10409" s="203"/>
    </row>
    <row r="10410" spans="2:6" ht="15.75">
      <c r="B10410" s="188"/>
      <c r="C10410" s="188"/>
      <c r="D10410" s="203"/>
      <c r="E10410" s="203"/>
      <c r="F10410" s="203"/>
    </row>
    <row r="10411" spans="2:6" ht="15.75">
      <c r="B10411" s="188"/>
      <c r="C10411" s="188"/>
      <c r="D10411" s="203"/>
      <c r="E10411" s="203"/>
      <c r="F10411" s="203"/>
    </row>
    <row r="10412" spans="2:6" ht="15.75">
      <c r="B10412" s="188"/>
      <c r="C10412" s="188"/>
      <c r="D10412" s="203"/>
      <c r="E10412" s="203"/>
      <c r="F10412" s="203"/>
    </row>
    <row r="10413" spans="2:6" ht="15.75">
      <c r="B10413" s="188"/>
      <c r="C10413" s="188"/>
      <c r="D10413" s="203"/>
      <c r="E10413" s="203"/>
      <c r="F10413" s="203"/>
    </row>
    <row r="10414" spans="2:6" ht="15.75">
      <c r="B10414" s="188"/>
      <c r="C10414" s="188"/>
      <c r="D10414" s="203"/>
      <c r="E10414" s="203"/>
      <c r="F10414" s="203"/>
    </row>
    <row r="10415" spans="2:6" ht="15.75">
      <c r="B10415" s="188"/>
      <c r="C10415" s="188"/>
      <c r="D10415" s="203"/>
      <c r="E10415" s="203"/>
      <c r="F10415" s="203"/>
    </row>
    <row r="10416" spans="2:6" ht="15.75">
      <c r="B10416" s="188"/>
      <c r="C10416" s="188"/>
      <c r="D10416" s="203"/>
      <c r="E10416" s="203"/>
      <c r="F10416" s="203"/>
    </row>
    <row r="10417" spans="2:6" ht="15.75">
      <c r="B10417" s="188"/>
      <c r="C10417" s="188"/>
      <c r="D10417" s="203"/>
      <c r="E10417" s="203"/>
      <c r="F10417" s="203"/>
    </row>
    <row r="10418" spans="2:6" ht="15.75">
      <c r="B10418" s="188"/>
      <c r="C10418" s="188"/>
      <c r="D10418" s="203"/>
      <c r="E10418" s="203"/>
      <c r="F10418" s="203"/>
    </row>
    <row r="10419" spans="2:6" ht="15.75">
      <c r="B10419" s="188"/>
      <c r="C10419" s="188"/>
      <c r="D10419" s="203"/>
      <c r="E10419" s="203"/>
      <c r="F10419" s="203"/>
    </row>
    <row r="10420" spans="2:6" ht="15.75">
      <c r="B10420" s="188"/>
      <c r="C10420" s="188"/>
      <c r="D10420" s="203"/>
      <c r="E10420" s="203"/>
      <c r="F10420" s="203"/>
    </row>
    <row r="10421" spans="2:6" ht="15.75">
      <c r="B10421" s="188"/>
      <c r="C10421" s="188"/>
      <c r="D10421" s="203"/>
      <c r="E10421" s="203"/>
      <c r="F10421" s="203"/>
    </row>
    <row r="10422" spans="2:6" ht="15.75">
      <c r="B10422" s="188"/>
      <c r="C10422" s="188"/>
      <c r="D10422" s="203"/>
      <c r="E10422" s="203"/>
      <c r="F10422" s="203"/>
    </row>
    <row r="10423" spans="2:6" ht="15.75">
      <c r="B10423" s="188"/>
      <c r="C10423" s="188"/>
      <c r="D10423" s="203"/>
      <c r="E10423" s="203"/>
      <c r="F10423" s="203"/>
    </row>
    <row r="10424" spans="2:6" ht="15.75">
      <c r="B10424" s="188"/>
      <c r="C10424" s="188"/>
      <c r="D10424" s="203"/>
      <c r="E10424" s="203"/>
      <c r="F10424" s="203"/>
    </row>
    <row r="10425" spans="2:6" ht="15.75">
      <c r="B10425" s="188"/>
      <c r="C10425" s="188"/>
      <c r="D10425" s="203"/>
      <c r="E10425" s="203"/>
      <c r="F10425" s="203"/>
    </row>
    <row r="10426" spans="2:6" ht="15.75">
      <c r="B10426" s="188"/>
      <c r="C10426" s="188"/>
      <c r="D10426" s="203"/>
      <c r="E10426" s="203"/>
      <c r="F10426" s="203"/>
    </row>
    <row r="10427" spans="2:6" ht="15.75">
      <c r="B10427" s="188"/>
      <c r="C10427" s="188"/>
      <c r="D10427" s="203"/>
      <c r="E10427" s="203"/>
      <c r="F10427" s="203"/>
    </row>
    <row r="10428" spans="2:6" ht="15.75">
      <c r="B10428" s="188"/>
      <c r="C10428" s="188"/>
      <c r="D10428" s="203"/>
      <c r="E10428" s="203"/>
      <c r="F10428" s="203"/>
    </row>
    <row r="10429" spans="2:6" ht="15.75">
      <c r="B10429" s="188"/>
      <c r="C10429" s="188"/>
      <c r="D10429" s="203"/>
      <c r="E10429" s="203"/>
      <c r="F10429" s="203"/>
    </row>
    <row r="10430" spans="2:6" ht="15.75">
      <c r="B10430" s="188"/>
      <c r="C10430" s="188"/>
      <c r="D10430" s="203"/>
      <c r="E10430" s="203"/>
      <c r="F10430" s="203"/>
    </row>
    <row r="10431" spans="2:6" ht="15.75">
      <c r="B10431" s="188"/>
      <c r="C10431" s="188"/>
      <c r="D10431" s="203"/>
      <c r="E10431" s="203"/>
      <c r="F10431" s="203"/>
    </row>
    <row r="10432" spans="2:6" ht="15.75">
      <c r="B10432" s="188"/>
      <c r="C10432" s="188"/>
      <c r="D10432" s="203"/>
      <c r="E10432" s="203"/>
      <c r="F10432" s="203"/>
    </row>
    <row r="10433" spans="2:6" ht="15.75">
      <c r="B10433" s="188"/>
      <c r="C10433" s="188"/>
      <c r="D10433" s="203"/>
      <c r="E10433" s="203"/>
      <c r="F10433" s="203"/>
    </row>
    <row r="10434" spans="2:6" ht="15.75">
      <c r="B10434" s="188"/>
      <c r="C10434" s="188"/>
      <c r="D10434" s="203"/>
      <c r="E10434" s="203"/>
      <c r="F10434" s="203"/>
    </row>
    <row r="10435" spans="2:6" ht="15.75">
      <c r="B10435" s="188"/>
      <c r="C10435" s="188"/>
      <c r="D10435" s="203"/>
      <c r="E10435" s="203"/>
      <c r="F10435" s="203"/>
    </row>
    <row r="10436" spans="2:6" ht="15.75">
      <c r="B10436" s="188"/>
      <c r="C10436" s="188"/>
      <c r="D10436" s="203"/>
      <c r="E10436" s="203"/>
      <c r="F10436" s="203"/>
    </row>
    <row r="10437" spans="2:6" ht="15.75">
      <c r="B10437" s="188"/>
      <c r="C10437" s="188"/>
      <c r="D10437" s="203"/>
      <c r="E10437" s="203"/>
      <c r="F10437" s="203"/>
    </row>
    <row r="10438" spans="2:6" ht="15.75">
      <c r="B10438" s="188"/>
      <c r="C10438" s="188"/>
      <c r="D10438" s="203"/>
      <c r="E10438" s="203"/>
      <c r="F10438" s="203"/>
    </row>
    <row r="10439" spans="2:6" ht="15.75">
      <c r="B10439" s="188"/>
      <c r="C10439" s="188"/>
      <c r="D10439" s="203"/>
      <c r="E10439" s="203"/>
      <c r="F10439" s="203"/>
    </row>
    <row r="10440" spans="2:6" ht="15.75">
      <c r="B10440" s="188"/>
      <c r="C10440" s="188"/>
      <c r="D10440" s="203"/>
      <c r="E10440" s="203"/>
      <c r="F10440" s="203"/>
    </row>
    <row r="10441" spans="2:6" ht="15.75">
      <c r="B10441" s="188"/>
      <c r="C10441" s="188"/>
      <c r="D10441" s="203"/>
      <c r="E10441" s="203"/>
      <c r="F10441" s="203"/>
    </row>
    <row r="10442" spans="2:6" ht="15.75">
      <c r="B10442" s="188"/>
      <c r="C10442" s="188"/>
      <c r="D10442" s="203"/>
      <c r="E10442" s="203"/>
      <c r="F10442" s="203"/>
    </row>
    <row r="10443" spans="2:6" ht="15.75">
      <c r="B10443" s="188"/>
      <c r="C10443" s="188"/>
      <c r="D10443" s="203"/>
      <c r="E10443" s="203"/>
      <c r="F10443" s="203"/>
    </row>
    <row r="10444" spans="2:6" ht="15.75">
      <c r="B10444" s="188"/>
      <c r="C10444" s="188"/>
      <c r="D10444" s="203"/>
      <c r="E10444" s="203"/>
      <c r="F10444" s="203"/>
    </row>
    <row r="10445" spans="2:6" ht="15.75">
      <c r="B10445" s="188"/>
      <c r="C10445" s="188"/>
      <c r="D10445" s="203"/>
      <c r="E10445" s="203"/>
      <c r="F10445" s="203"/>
    </row>
    <row r="10446" spans="2:6" ht="15.75">
      <c r="B10446" s="188"/>
      <c r="C10446" s="188"/>
      <c r="D10446" s="203"/>
      <c r="E10446" s="203"/>
      <c r="F10446" s="203"/>
    </row>
    <row r="10447" spans="2:6" ht="15.75">
      <c r="B10447" s="188"/>
      <c r="C10447" s="188"/>
      <c r="D10447" s="203"/>
      <c r="E10447" s="203"/>
      <c r="F10447" s="203"/>
    </row>
    <row r="10448" spans="2:6" ht="15.75">
      <c r="B10448" s="188"/>
      <c r="C10448" s="188"/>
      <c r="D10448" s="203"/>
      <c r="E10448" s="203"/>
      <c r="F10448" s="203"/>
    </row>
    <row r="10449" spans="2:6" ht="15.75">
      <c r="B10449" s="188"/>
      <c r="C10449" s="188"/>
      <c r="D10449" s="203"/>
      <c r="E10449" s="203"/>
      <c r="F10449" s="203"/>
    </row>
    <row r="10450" spans="2:6" ht="15.75">
      <c r="B10450" s="188"/>
      <c r="C10450" s="188"/>
      <c r="D10450" s="203"/>
      <c r="E10450" s="203"/>
      <c r="F10450" s="203"/>
    </row>
    <row r="10451" spans="2:6" ht="15.75">
      <c r="B10451" s="188"/>
      <c r="C10451" s="188"/>
      <c r="D10451" s="203"/>
      <c r="E10451" s="203"/>
      <c r="F10451" s="203"/>
    </row>
    <row r="10452" spans="2:6" ht="15.75">
      <c r="B10452" s="188"/>
      <c r="C10452" s="188"/>
      <c r="D10452" s="203"/>
      <c r="E10452" s="203"/>
      <c r="F10452" s="203"/>
    </row>
    <row r="10453" spans="2:6" ht="15.75">
      <c r="B10453" s="188"/>
      <c r="C10453" s="188"/>
      <c r="D10453" s="203"/>
      <c r="E10453" s="203"/>
      <c r="F10453" s="203"/>
    </row>
    <row r="10454" spans="2:6" ht="15.75">
      <c r="B10454" s="188"/>
      <c r="C10454" s="188"/>
      <c r="D10454" s="203"/>
      <c r="E10454" s="203"/>
      <c r="F10454" s="203"/>
    </row>
    <row r="10455" spans="2:6" ht="15.75">
      <c r="B10455" s="188"/>
      <c r="C10455" s="188"/>
      <c r="D10455" s="203"/>
      <c r="E10455" s="203"/>
      <c r="F10455" s="203"/>
    </row>
    <row r="10456" spans="2:6" ht="15.75">
      <c r="B10456" s="188"/>
      <c r="C10456" s="188"/>
      <c r="D10456" s="203"/>
      <c r="E10456" s="203"/>
      <c r="F10456" s="203"/>
    </row>
    <row r="10457" spans="2:6" ht="15.75">
      <c r="B10457" s="188"/>
      <c r="C10457" s="188"/>
      <c r="D10457" s="203"/>
      <c r="E10457" s="203"/>
      <c r="F10457" s="203"/>
    </row>
    <row r="10458" spans="2:6" ht="15.75">
      <c r="B10458" s="188"/>
      <c r="C10458" s="188"/>
      <c r="D10458" s="203"/>
      <c r="E10458" s="203"/>
      <c r="F10458" s="203"/>
    </row>
    <row r="10459" spans="2:6" ht="15.75">
      <c r="B10459" s="188"/>
      <c r="C10459" s="188"/>
      <c r="D10459" s="203"/>
      <c r="E10459" s="203"/>
      <c r="F10459" s="203"/>
    </row>
    <row r="10460" spans="2:6" ht="15.75">
      <c r="B10460" s="188"/>
      <c r="C10460" s="188"/>
      <c r="D10460" s="203"/>
      <c r="E10460" s="203"/>
      <c r="F10460" s="203"/>
    </row>
    <row r="10461" spans="2:6" ht="15.75">
      <c r="B10461" s="188"/>
      <c r="C10461" s="188"/>
      <c r="D10461" s="203"/>
      <c r="E10461" s="203"/>
      <c r="F10461" s="203"/>
    </row>
    <row r="10462" spans="2:6" ht="15.75">
      <c r="B10462" s="188"/>
      <c r="C10462" s="188"/>
      <c r="D10462" s="203"/>
      <c r="E10462" s="203"/>
      <c r="F10462" s="203"/>
    </row>
    <row r="10463" spans="2:6" ht="15.75">
      <c r="B10463" s="188"/>
      <c r="C10463" s="188"/>
      <c r="D10463" s="203"/>
      <c r="E10463" s="203"/>
      <c r="F10463" s="203"/>
    </row>
    <row r="10464" spans="2:6" ht="15.75">
      <c r="B10464" s="188"/>
      <c r="C10464" s="188"/>
      <c r="D10464" s="203"/>
      <c r="E10464" s="203"/>
      <c r="F10464" s="203"/>
    </row>
    <row r="10465" spans="2:6" ht="15.75">
      <c r="B10465" s="188"/>
      <c r="C10465" s="188"/>
      <c r="D10465" s="203"/>
      <c r="E10465" s="203"/>
      <c r="F10465" s="203"/>
    </row>
    <row r="10466" spans="2:6" ht="15.75">
      <c r="B10466" s="188"/>
      <c r="C10466" s="188"/>
      <c r="D10466" s="203"/>
      <c r="E10466" s="203"/>
      <c r="F10466" s="203"/>
    </row>
    <row r="10467" spans="2:6" ht="15.75">
      <c r="B10467" s="188"/>
      <c r="C10467" s="188"/>
      <c r="D10467" s="203"/>
      <c r="E10467" s="203"/>
      <c r="F10467" s="203"/>
    </row>
    <row r="10468" spans="2:6" ht="15.75">
      <c r="B10468" s="188"/>
      <c r="C10468" s="188"/>
      <c r="D10468" s="203"/>
      <c r="E10468" s="203"/>
      <c r="F10468" s="203"/>
    </row>
    <row r="10469" spans="2:6" ht="15.75">
      <c r="B10469" s="188"/>
      <c r="C10469" s="188"/>
      <c r="D10469" s="203"/>
      <c r="E10469" s="203"/>
      <c r="F10469" s="203"/>
    </row>
    <row r="10470" spans="2:6" ht="15.75">
      <c r="B10470" s="188"/>
      <c r="C10470" s="188"/>
      <c r="D10470" s="203"/>
      <c r="E10470" s="203"/>
      <c r="F10470" s="203"/>
    </row>
    <row r="10471" spans="2:6" ht="15.75">
      <c r="B10471" s="188"/>
      <c r="C10471" s="188"/>
      <c r="D10471" s="203"/>
      <c r="E10471" s="203"/>
      <c r="F10471" s="203"/>
    </row>
    <row r="10472" spans="2:6" ht="15.75">
      <c r="B10472" s="188"/>
      <c r="C10472" s="188"/>
      <c r="D10472" s="203"/>
      <c r="E10472" s="203"/>
      <c r="F10472" s="203"/>
    </row>
    <row r="10473" spans="2:6" ht="15.75">
      <c r="B10473" s="188"/>
      <c r="C10473" s="188"/>
      <c r="D10473" s="203"/>
      <c r="E10473" s="203"/>
      <c r="F10473" s="203"/>
    </row>
    <row r="10474" spans="2:6" ht="15.75">
      <c r="B10474" s="188"/>
      <c r="C10474" s="188"/>
      <c r="D10474" s="203"/>
      <c r="E10474" s="203"/>
      <c r="F10474" s="203"/>
    </row>
    <row r="10475" spans="2:6" ht="15.75">
      <c r="B10475" s="188"/>
      <c r="C10475" s="188"/>
      <c r="D10475" s="203"/>
      <c r="E10475" s="203"/>
      <c r="F10475" s="203"/>
    </row>
    <row r="10476" spans="2:6" ht="15.75">
      <c r="B10476" s="188"/>
      <c r="C10476" s="188"/>
      <c r="D10476" s="203"/>
      <c r="E10476" s="203"/>
      <c r="F10476" s="203"/>
    </row>
    <row r="10477" spans="2:6" ht="15.75">
      <c r="B10477" s="188"/>
      <c r="C10477" s="188"/>
      <c r="D10477" s="203"/>
      <c r="E10477" s="203"/>
      <c r="F10477" s="203"/>
    </row>
    <row r="10478" spans="2:6" ht="15.75">
      <c r="B10478" s="188"/>
      <c r="C10478" s="188"/>
      <c r="D10478" s="203"/>
      <c r="E10478" s="203"/>
      <c r="F10478" s="203"/>
    </row>
    <row r="10479" spans="2:6" ht="15.75">
      <c r="B10479" s="188"/>
      <c r="C10479" s="188"/>
      <c r="D10479" s="203"/>
      <c r="E10479" s="203"/>
      <c r="F10479" s="203"/>
    </row>
    <row r="10480" spans="2:6" ht="15.75">
      <c r="B10480" s="188"/>
      <c r="C10480" s="188"/>
      <c r="D10480" s="203"/>
      <c r="E10480" s="203"/>
      <c r="F10480" s="203"/>
    </row>
    <row r="10481" spans="2:6" ht="15.75">
      <c r="B10481" s="188"/>
      <c r="C10481" s="188"/>
      <c r="D10481" s="203"/>
      <c r="E10481" s="203"/>
      <c r="F10481" s="203"/>
    </row>
    <row r="10482" spans="2:6" ht="15.75">
      <c r="B10482" s="188"/>
      <c r="C10482" s="188"/>
      <c r="D10482" s="203"/>
      <c r="E10482" s="203"/>
      <c r="F10482" s="203"/>
    </row>
    <row r="10483" spans="2:6" ht="15.75">
      <c r="B10483" s="188"/>
      <c r="C10483" s="188"/>
      <c r="D10483" s="203"/>
      <c r="E10483" s="203"/>
      <c r="F10483" s="203"/>
    </row>
    <row r="10484" spans="2:6" ht="15.75">
      <c r="B10484" s="188"/>
      <c r="C10484" s="188"/>
      <c r="D10484" s="203"/>
      <c r="E10484" s="203"/>
      <c r="F10484" s="203"/>
    </row>
    <row r="10485" spans="2:6" ht="15.75">
      <c r="B10485" s="188"/>
      <c r="C10485" s="188"/>
      <c r="D10485" s="203"/>
      <c r="E10485" s="203"/>
      <c r="F10485" s="203"/>
    </row>
    <row r="10486" spans="2:6" ht="15.75">
      <c r="B10486" s="188"/>
      <c r="C10486" s="188"/>
      <c r="D10486" s="203"/>
      <c r="E10486" s="203"/>
      <c r="F10486" s="203"/>
    </row>
    <row r="10487" spans="2:6" ht="15.75">
      <c r="B10487" s="188"/>
      <c r="C10487" s="188"/>
      <c r="D10487" s="203"/>
      <c r="E10487" s="203"/>
      <c r="F10487" s="203"/>
    </row>
    <row r="10488" spans="2:6" ht="15.75">
      <c r="B10488" s="188"/>
      <c r="C10488" s="188"/>
      <c r="D10488" s="203"/>
      <c r="E10488" s="203"/>
      <c r="F10488" s="203"/>
    </row>
    <row r="10489" spans="2:6" ht="15.75">
      <c r="B10489" s="188"/>
      <c r="C10489" s="188"/>
      <c r="D10489" s="203"/>
      <c r="E10489" s="203"/>
      <c r="F10489" s="203"/>
    </row>
    <row r="10490" spans="2:6" ht="15.75">
      <c r="B10490" s="188"/>
      <c r="C10490" s="188"/>
      <c r="D10490" s="203"/>
      <c r="E10490" s="203"/>
      <c r="F10490" s="203"/>
    </row>
    <row r="10491" spans="2:6" ht="15.75">
      <c r="B10491" s="188"/>
      <c r="C10491" s="188"/>
      <c r="D10491" s="203"/>
      <c r="E10491" s="203"/>
      <c r="F10491" s="203"/>
    </row>
    <row r="10492" spans="2:6" ht="15.75">
      <c r="B10492" s="188"/>
      <c r="C10492" s="188"/>
      <c r="D10492" s="203"/>
      <c r="E10492" s="203"/>
      <c r="F10492" s="203"/>
    </row>
    <row r="10493" spans="2:6" ht="15.75">
      <c r="B10493" s="188"/>
      <c r="C10493" s="188"/>
      <c r="D10493" s="203"/>
      <c r="E10493" s="203"/>
      <c r="F10493" s="203"/>
    </row>
    <row r="10494" spans="2:6" ht="15.75">
      <c r="B10494" s="188"/>
      <c r="C10494" s="188"/>
      <c r="D10494" s="203"/>
      <c r="E10494" s="203"/>
      <c r="F10494" s="203"/>
    </row>
    <row r="10495" spans="2:6" ht="15.75">
      <c r="B10495" s="188"/>
      <c r="C10495" s="188"/>
      <c r="D10495" s="203"/>
      <c r="E10495" s="203"/>
      <c r="F10495" s="203"/>
    </row>
    <row r="10496" spans="2:6" ht="15.75">
      <c r="B10496" s="188"/>
      <c r="C10496" s="188"/>
      <c r="D10496" s="203"/>
      <c r="E10496" s="203"/>
      <c r="F10496" s="203"/>
    </row>
    <row r="10497" spans="2:6" ht="15.75">
      <c r="B10497" s="188"/>
      <c r="C10497" s="188"/>
      <c r="D10497" s="203"/>
      <c r="E10497" s="203"/>
      <c r="F10497" s="203"/>
    </row>
    <row r="10498" spans="2:6" ht="15.75">
      <c r="B10498" s="188"/>
      <c r="C10498" s="188"/>
      <c r="D10498" s="203"/>
      <c r="E10498" s="203"/>
      <c r="F10498" s="203"/>
    </row>
    <row r="10499" spans="2:6" ht="15.75">
      <c r="B10499" s="188"/>
      <c r="C10499" s="188"/>
      <c r="D10499" s="203"/>
      <c r="E10499" s="203"/>
      <c r="F10499" s="203"/>
    </row>
    <row r="10500" spans="2:6" ht="15.75">
      <c r="B10500" s="188"/>
      <c r="C10500" s="188"/>
      <c r="D10500" s="203"/>
      <c r="E10500" s="203"/>
      <c r="F10500" s="203"/>
    </row>
    <row r="10501" spans="2:6" ht="15.75">
      <c r="B10501" s="188"/>
      <c r="C10501" s="188"/>
      <c r="D10501" s="203"/>
      <c r="E10501" s="203"/>
      <c r="F10501" s="203"/>
    </row>
    <row r="10502" spans="2:6" ht="15.75">
      <c r="B10502" s="188"/>
      <c r="C10502" s="188"/>
      <c r="D10502" s="203"/>
      <c r="E10502" s="203"/>
      <c r="F10502" s="203"/>
    </row>
    <row r="10503" spans="2:6" ht="15.75">
      <c r="B10503" s="188"/>
      <c r="C10503" s="188"/>
      <c r="D10503" s="203"/>
      <c r="E10503" s="203"/>
      <c r="F10503" s="203"/>
    </row>
    <row r="10504" spans="2:6" ht="15.75">
      <c r="B10504" s="188"/>
      <c r="C10504" s="188"/>
      <c r="D10504" s="203"/>
      <c r="E10504" s="203"/>
      <c r="F10504" s="203"/>
    </row>
    <row r="10505" spans="2:6" ht="15.75">
      <c r="B10505" s="188"/>
      <c r="C10505" s="188"/>
      <c r="D10505" s="203"/>
      <c r="E10505" s="203"/>
      <c r="F10505" s="203"/>
    </row>
    <row r="10506" spans="2:6" ht="15.75">
      <c r="B10506" s="188"/>
      <c r="C10506" s="188"/>
      <c r="D10506" s="203"/>
      <c r="E10506" s="203"/>
      <c r="F10506" s="203"/>
    </row>
    <row r="10507" spans="2:6" ht="15.75">
      <c r="B10507" s="188"/>
      <c r="C10507" s="188"/>
      <c r="D10507" s="203"/>
      <c r="E10507" s="203"/>
      <c r="F10507" s="203"/>
    </row>
    <row r="10508" spans="2:6" ht="15.75">
      <c r="B10508" s="188"/>
      <c r="C10508" s="188"/>
      <c r="D10508" s="203"/>
      <c r="E10508" s="203"/>
      <c r="F10508" s="203"/>
    </row>
    <row r="10509" spans="2:6" ht="15.75">
      <c r="B10509" s="188"/>
      <c r="C10509" s="188"/>
      <c r="D10509" s="203"/>
      <c r="E10509" s="203"/>
      <c r="F10509" s="203"/>
    </row>
    <row r="10510" spans="2:6" ht="15.75">
      <c r="B10510" s="188"/>
      <c r="C10510" s="188"/>
      <c r="D10510" s="203"/>
      <c r="E10510" s="203"/>
      <c r="F10510" s="203"/>
    </row>
    <row r="10511" spans="2:6" ht="15.75">
      <c r="B10511" s="188"/>
      <c r="C10511" s="188"/>
      <c r="D10511" s="203"/>
      <c r="E10511" s="203"/>
      <c r="F10511" s="203"/>
    </row>
    <row r="10512" spans="2:6" ht="15.75">
      <c r="B10512" s="188"/>
      <c r="C10512" s="188"/>
      <c r="D10512" s="203"/>
      <c r="E10512" s="203"/>
      <c r="F10512" s="203"/>
    </row>
    <row r="10513" spans="2:6" ht="15.75">
      <c r="B10513" s="188"/>
      <c r="C10513" s="188"/>
      <c r="D10513" s="203"/>
      <c r="E10513" s="203"/>
      <c r="F10513" s="203"/>
    </row>
    <row r="10514" spans="2:6" ht="15.75">
      <c r="B10514" s="188"/>
      <c r="C10514" s="188"/>
      <c r="D10514" s="203"/>
      <c r="E10514" s="203"/>
      <c r="F10514" s="203"/>
    </row>
    <row r="10515" spans="2:6" ht="15.75">
      <c r="B10515" s="188"/>
      <c r="C10515" s="188"/>
      <c r="D10515" s="203"/>
      <c r="E10515" s="203"/>
      <c r="F10515" s="203"/>
    </row>
    <row r="10516" spans="2:6" ht="15.75">
      <c r="B10516" s="188"/>
      <c r="C10516" s="188"/>
      <c r="D10516" s="203"/>
      <c r="E10516" s="203"/>
      <c r="F10516" s="203"/>
    </row>
    <row r="10517" spans="2:6" ht="15.75">
      <c r="B10517" s="188"/>
      <c r="C10517" s="188"/>
      <c r="D10517" s="203"/>
      <c r="E10517" s="203"/>
      <c r="F10517" s="203"/>
    </row>
    <row r="10518" spans="2:6" ht="15.75">
      <c r="B10518" s="188"/>
      <c r="C10518" s="188"/>
      <c r="D10518" s="203"/>
      <c r="E10518" s="203"/>
      <c r="F10518" s="203"/>
    </row>
    <row r="10519" spans="2:6" ht="15.75">
      <c r="B10519" s="188"/>
      <c r="C10519" s="188"/>
      <c r="D10519" s="203"/>
      <c r="E10519" s="203"/>
      <c r="F10519" s="203"/>
    </row>
    <row r="10520" spans="2:6" ht="15.75">
      <c r="B10520" s="188"/>
      <c r="C10520" s="188"/>
      <c r="D10520" s="203"/>
      <c r="E10520" s="203"/>
      <c r="F10520" s="203"/>
    </row>
    <row r="10521" spans="2:6" ht="15.75">
      <c r="B10521" s="188"/>
      <c r="C10521" s="188"/>
      <c r="D10521" s="203"/>
      <c r="E10521" s="203"/>
      <c r="F10521" s="203"/>
    </row>
    <row r="10522" spans="2:6" ht="15.75">
      <c r="B10522" s="188"/>
      <c r="C10522" s="188"/>
      <c r="D10522" s="203"/>
      <c r="E10522" s="203"/>
      <c r="F10522" s="203"/>
    </row>
    <row r="10523" spans="2:6" ht="15.75">
      <c r="B10523" s="188"/>
      <c r="C10523" s="188"/>
      <c r="D10523" s="203"/>
      <c r="E10523" s="203"/>
      <c r="F10523" s="203"/>
    </row>
    <row r="10524" spans="2:6" ht="15.75">
      <c r="B10524" s="188"/>
      <c r="C10524" s="188"/>
      <c r="D10524" s="203"/>
      <c r="E10524" s="203"/>
      <c r="F10524" s="203"/>
    </row>
    <row r="10525" spans="2:6" ht="15.75">
      <c r="B10525" s="188"/>
      <c r="C10525" s="188"/>
      <c r="D10525" s="203"/>
      <c r="E10525" s="203"/>
      <c r="F10525" s="203"/>
    </row>
    <row r="10526" spans="2:6" ht="15.75">
      <c r="B10526" s="188"/>
      <c r="C10526" s="188"/>
      <c r="D10526" s="203"/>
      <c r="E10526" s="203"/>
      <c r="F10526" s="203"/>
    </row>
    <row r="10527" spans="2:6" ht="15.75">
      <c r="B10527" s="188"/>
      <c r="C10527" s="188"/>
      <c r="D10527" s="203"/>
      <c r="E10527" s="203"/>
      <c r="F10527" s="203"/>
    </row>
    <row r="10528" spans="2:6" ht="15.75">
      <c r="B10528" s="188"/>
      <c r="C10528" s="188"/>
      <c r="D10528" s="203"/>
      <c r="E10528" s="203"/>
      <c r="F10528" s="203"/>
    </row>
    <row r="10529" spans="2:6" ht="15.75">
      <c r="B10529" s="188"/>
      <c r="C10529" s="188"/>
      <c r="D10529" s="203"/>
      <c r="E10529" s="203"/>
      <c r="F10529" s="203"/>
    </row>
    <row r="10530" spans="2:6" ht="15.75">
      <c r="B10530" s="188"/>
      <c r="C10530" s="188"/>
      <c r="D10530" s="203"/>
      <c r="E10530" s="203"/>
      <c r="F10530" s="203"/>
    </row>
    <row r="10531" spans="2:6" ht="15.75">
      <c r="B10531" s="188"/>
      <c r="C10531" s="188"/>
      <c r="D10531" s="203"/>
      <c r="E10531" s="203"/>
      <c r="F10531" s="203"/>
    </row>
    <row r="10532" spans="2:6" ht="15.75">
      <c r="B10532" s="188"/>
      <c r="C10532" s="188"/>
      <c r="D10532" s="203"/>
      <c r="E10532" s="203"/>
      <c r="F10532" s="203"/>
    </row>
    <row r="10533" spans="2:6" ht="15.75">
      <c r="B10533" s="188"/>
      <c r="C10533" s="188"/>
      <c r="D10533" s="203"/>
      <c r="E10533" s="203"/>
      <c r="F10533" s="203"/>
    </row>
    <row r="10534" spans="2:6" ht="15.75">
      <c r="B10534" s="188"/>
      <c r="C10534" s="188"/>
      <c r="D10534" s="203"/>
      <c r="E10534" s="203"/>
      <c r="F10534" s="203"/>
    </row>
    <row r="10535" spans="2:6" ht="15.75">
      <c r="B10535" s="188"/>
      <c r="C10535" s="188"/>
      <c r="D10535" s="203"/>
      <c r="E10535" s="203"/>
      <c r="F10535" s="203"/>
    </row>
    <row r="10536" spans="2:6" ht="15.75">
      <c r="B10536" s="188"/>
      <c r="C10536" s="188"/>
      <c r="D10536" s="203"/>
      <c r="E10536" s="203"/>
      <c r="F10536" s="203"/>
    </row>
    <row r="10537" spans="2:6" ht="15.75">
      <c r="B10537" s="188"/>
      <c r="C10537" s="188"/>
      <c r="D10537" s="203"/>
      <c r="E10537" s="203"/>
      <c r="F10537" s="203"/>
    </row>
    <row r="10538" spans="2:6" ht="15.75">
      <c r="B10538" s="188"/>
      <c r="C10538" s="188"/>
      <c r="D10538" s="203"/>
      <c r="E10538" s="203"/>
      <c r="F10538" s="203"/>
    </row>
    <row r="10539" spans="2:6" ht="15.75">
      <c r="B10539" s="188"/>
      <c r="C10539" s="188"/>
      <c r="D10539" s="203"/>
      <c r="E10539" s="203"/>
      <c r="F10539" s="203"/>
    </row>
    <row r="10540" spans="2:6" ht="15.75">
      <c r="B10540" s="188"/>
      <c r="C10540" s="188"/>
      <c r="D10540" s="203"/>
      <c r="E10540" s="203"/>
      <c r="F10540" s="203"/>
    </row>
    <row r="10541" spans="2:6" ht="15.75">
      <c r="B10541" s="188"/>
      <c r="C10541" s="188"/>
      <c r="D10541" s="203"/>
      <c r="E10541" s="203"/>
      <c r="F10541" s="203"/>
    </row>
    <row r="10542" spans="2:6" ht="15.75">
      <c r="B10542" s="188"/>
      <c r="C10542" s="188"/>
      <c r="D10542" s="203"/>
      <c r="E10542" s="203"/>
      <c r="F10542" s="203"/>
    </row>
    <row r="10543" spans="2:6" ht="15.75">
      <c r="B10543" s="188"/>
      <c r="C10543" s="188"/>
      <c r="D10543" s="203"/>
      <c r="E10543" s="203"/>
      <c r="F10543" s="203"/>
    </row>
    <row r="10544" spans="2:6" ht="15.75">
      <c r="B10544" s="188"/>
      <c r="C10544" s="188"/>
      <c r="D10544" s="203"/>
      <c r="E10544" s="203"/>
      <c r="F10544" s="203"/>
    </row>
    <row r="10545" spans="2:6" ht="15.75">
      <c r="B10545" s="188"/>
      <c r="C10545" s="188"/>
      <c r="D10545" s="203"/>
      <c r="E10545" s="203"/>
      <c r="F10545" s="203"/>
    </row>
    <row r="10546" spans="2:6" ht="15.75">
      <c r="B10546" s="188"/>
      <c r="C10546" s="188"/>
      <c r="D10546" s="203"/>
      <c r="E10546" s="203"/>
      <c r="F10546" s="203"/>
    </row>
    <row r="10547" spans="2:6" ht="15.75">
      <c r="B10547" s="188"/>
      <c r="C10547" s="188"/>
      <c r="D10547" s="203"/>
      <c r="E10547" s="203"/>
      <c r="F10547" s="203"/>
    </row>
    <row r="10548" spans="2:6" ht="15.75">
      <c r="B10548" s="188"/>
      <c r="C10548" s="188"/>
      <c r="D10548" s="203"/>
      <c r="E10548" s="203"/>
      <c r="F10548" s="203"/>
    </row>
    <row r="10549" spans="2:6" ht="15.75">
      <c r="B10549" s="188"/>
      <c r="C10549" s="188"/>
      <c r="D10549" s="203"/>
      <c r="E10549" s="203"/>
      <c r="F10549" s="203"/>
    </row>
    <row r="10550" spans="2:6" ht="15.75">
      <c r="B10550" s="188"/>
      <c r="C10550" s="188"/>
      <c r="D10550" s="203"/>
      <c r="E10550" s="203"/>
      <c r="F10550" s="203"/>
    </row>
    <row r="10551" spans="2:6" ht="15.75">
      <c r="B10551" s="188"/>
      <c r="C10551" s="188"/>
      <c r="D10551" s="203"/>
      <c r="E10551" s="203"/>
      <c r="F10551" s="203"/>
    </row>
    <row r="10552" spans="2:6" ht="15.75">
      <c r="B10552" s="188"/>
      <c r="C10552" s="188"/>
      <c r="D10552" s="203"/>
      <c r="E10552" s="203"/>
      <c r="F10552" s="203"/>
    </row>
    <row r="10553" spans="2:6" ht="15.75">
      <c r="B10553" s="188"/>
      <c r="C10553" s="188"/>
      <c r="D10553" s="203"/>
      <c r="E10553" s="203"/>
      <c r="F10553" s="203"/>
    </row>
    <row r="10554" spans="2:6" ht="15.75">
      <c r="B10554" s="188"/>
      <c r="C10554" s="188"/>
      <c r="D10554" s="203"/>
      <c r="E10554" s="203"/>
      <c r="F10554" s="203"/>
    </row>
    <row r="10555" spans="2:6" ht="15.75">
      <c r="B10555" s="188"/>
      <c r="C10555" s="188"/>
      <c r="D10555" s="203"/>
      <c r="E10555" s="203"/>
      <c r="F10555" s="203"/>
    </row>
    <row r="10556" spans="2:6" ht="15.75">
      <c r="B10556" s="188"/>
      <c r="C10556" s="188"/>
      <c r="D10556" s="203"/>
      <c r="E10556" s="203"/>
      <c r="F10556" s="203"/>
    </row>
    <row r="10557" spans="2:6" ht="15.75">
      <c r="B10557" s="188"/>
      <c r="C10557" s="188"/>
      <c r="D10557" s="203"/>
      <c r="E10557" s="203"/>
      <c r="F10557" s="203"/>
    </row>
    <row r="10558" spans="2:6" ht="15.75">
      <c r="B10558" s="188"/>
      <c r="C10558" s="188"/>
      <c r="D10558" s="203"/>
      <c r="E10558" s="203"/>
      <c r="F10558" s="203"/>
    </row>
    <row r="10559" spans="2:6" ht="15.75">
      <c r="B10559" s="188"/>
      <c r="C10559" s="188"/>
      <c r="D10559" s="203"/>
      <c r="E10559" s="203"/>
      <c r="F10559" s="203"/>
    </row>
    <row r="10560" spans="2:6" ht="15.75">
      <c r="B10560" s="188"/>
      <c r="C10560" s="188"/>
      <c r="D10560" s="203"/>
      <c r="E10560" s="203"/>
      <c r="F10560" s="203"/>
    </row>
    <row r="10561" spans="2:6" ht="15.75">
      <c r="B10561" s="188"/>
      <c r="C10561" s="188"/>
      <c r="D10561" s="203"/>
      <c r="E10561" s="203"/>
      <c r="F10561" s="203"/>
    </row>
    <row r="10562" spans="2:6" ht="15.75">
      <c r="B10562" s="188"/>
      <c r="C10562" s="188"/>
      <c r="D10562" s="203"/>
      <c r="E10562" s="203"/>
      <c r="F10562" s="203"/>
    </row>
    <row r="10563" spans="2:6" ht="15.75">
      <c r="B10563" s="188"/>
      <c r="C10563" s="188"/>
      <c r="D10563" s="203"/>
      <c r="E10563" s="203"/>
      <c r="F10563" s="203"/>
    </row>
    <row r="10564" spans="2:6" ht="15.75">
      <c r="B10564" s="188"/>
      <c r="C10564" s="188"/>
      <c r="D10564" s="203"/>
      <c r="E10564" s="203"/>
      <c r="F10564" s="203"/>
    </row>
    <row r="10565" spans="2:6" ht="15.75">
      <c r="B10565" s="188"/>
      <c r="C10565" s="188"/>
      <c r="D10565" s="203"/>
      <c r="E10565" s="203"/>
      <c r="F10565" s="203"/>
    </row>
    <row r="10566" spans="2:6" ht="15.75">
      <c r="B10566" s="188"/>
      <c r="C10566" s="188"/>
      <c r="D10566" s="203"/>
      <c r="E10566" s="203"/>
      <c r="F10566" s="203"/>
    </row>
    <row r="10567" spans="2:6" ht="15.75">
      <c r="B10567" s="188"/>
      <c r="C10567" s="188"/>
      <c r="D10567" s="203"/>
      <c r="E10567" s="203"/>
      <c r="F10567" s="203"/>
    </row>
    <row r="10568" spans="2:6" ht="15.75">
      <c r="B10568" s="188"/>
      <c r="C10568" s="188"/>
      <c r="D10568" s="203"/>
      <c r="E10568" s="203"/>
      <c r="F10568" s="203"/>
    </row>
    <row r="10569" spans="2:6" ht="15.75">
      <c r="B10569" s="188"/>
      <c r="C10569" s="188"/>
      <c r="D10569" s="203"/>
      <c r="E10569" s="203"/>
      <c r="F10569" s="203"/>
    </row>
    <row r="10570" spans="2:6" ht="15.75">
      <c r="B10570" s="188"/>
      <c r="C10570" s="188"/>
      <c r="D10570" s="203"/>
      <c r="E10570" s="203"/>
      <c r="F10570" s="203"/>
    </row>
    <row r="10571" spans="2:6" ht="15.75">
      <c r="B10571" s="188"/>
      <c r="C10571" s="188"/>
      <c r="D10571" s="203"/>
      <c r="E10571" s="203"/>
      <c r="F10571" s="203"/>
    </row>
    <row r="10572" spans="2:6" ht="15.75">
      <c r="B10572" s="188"/>
      <c r="C10572" s="188"/>
      <c r="D10572" s="203"/>
      <c r="E10572" s="203"/>
      <c r="F10572" s="203"/>
    </row>
    <row r="10573" spans="2:6" ht="15.75">
      <c r="B10573" s="188"/>
      <c r="C10573" s="188"/>
      <c r="D10573" s="203"/>
      <c r="E10573" s="203"/>
      <c r="F10573" s="203"/>
    </row>
    <row r="10574" spans="2:6" ht="15.75">
      <c r="B10574" s="188"/>
      <c r="C10574" s="188"/>
      <c r="D10574" s="203"/>
      <c r="E10574" s="203"/>
      <c r="F10574" s="203"/>
    </row>
    <row r="10575" spans="2:6" ht="15.75">
      <c r="B10575" s="188"/>
      <c r="C10575" s="188"/>
      <c r="D10575" s="203"/>
      <c r="E10575" s="203"/>
      <c r="F10575" s="203"/>
    </row>
    <row r="10576" spans="2:6" ht="15.75">
      <c r="B10576" s="188"/>
      <c r="C10576" s="188"/>
      <c r="D10576" s="203"/>
      <c r="E10576" s="203"/>
      <c r="F10576" s="203"/>
    </row>
    <row r="10577" spans="2:6" ht="15.75">
      <c r="B10577" s="188"/>
      <c r="C10577" s="188"/>
      <c r="D10577" s="203"/>
      <c r="E10577" s="203"/>
      <c r="F10577" s="203"/>
    </row>
    <row r="10578" spans="2:6" ht="15.75">
      <c r="B10578" s="188"/>
      <c r="C10578" s="188"/>
      <c r="D10578" s="203"/>
      <c r="E10578" s="203"/>
      <c r="F10578" s="203"/>
    </row>
    <row r="10579" spans="2:6" ht="15.75">
      <c r="B10579" s="188"/>
      <c r="C10579" s="188"/>
      <c r="D10579" s="203"/>
      <c r="E10579" s="203"/>
      <c r="F10579" s="203"/>
    </row>
    <row r="10580" spans="2:6" ht="15.75">
      <c r="B10580" s="188"/>
      <c r="C10580" s="188"/>
      <c r="D10580" s="203"/>
      <c r="E10580" s="203"/>
      <c r="F10580" s="203"/>
    </row>
    <row r="10581" spans="2:6" ht="15.75">
      <c r="B10581" s="188"/>
      <c r="C10581" s="188"/>
      <c r="D10581" s="203"/>
      <c r="E10581" s="203"/>
      <c r="F10581" s="203"/>
    </row>
    <row r="10582" spans="2:6" ht="15.75">
      <c r="B10582" s="188"/>
      <c r="C10582" s="188"/>
      <c r="D10582" s="203"/>
      <c r="E10582" s="203"/>
      <c r="F10582" s="203"/>
    </row>
    <row r="10583" spans="2:6" ht="15.75">
      <c r="B10583" s="188"/>
      <c r="C10583" s="188"/>
      <c r="D10583" s="203"/>
      <c r="E10583" s="203"/>
      <c r="F10583" s="203"/>
    </row>
    <row r="10584" spans="2:6" ht="15.75">
      <c r="B10584" s="188"/>
      <c r="C10584" s="188"/>
      <c r="D10584" s="203"/>
      <c r="E10584" s="203"/>
      <c r="F10584" s="203"/>
    </row>
    <row r="10585" spans="2:6" ht="15.75">
      <c r="B10585" s="188"/>
      <c r="C10585" s="188"/>
      <c r="D10585" s="203"/>
      <c r="E10585" s="203"/>
      <c r="F10585" s="203"/>
    </row>
    <row r="10586" spans="2:6" ht="15.75">
      <c r="B10586" s="188"/>
      <c r="C10586" s="188"/>
      <c r="D10586" s="203"/>
      <c r="E10586" s="203"/>
      <c r="F10586" s="203"/>
    </row>
    <row r="10587" spans="2:6" ht="15.75">
      <c r="B10587" s="188"/>
      <c r="C10587" s="188"/>
      <c r="D10587" s="203"/>
      <c r="E10587" s="203"/>
      <c r="F10587" s="203"/>
    </row>
    <row r="10588" spans="2:6" ht="15.75">
      <c r="B10588" s="188"/>
      <c r="C10588" s="188"/>
      <c r="D10588" s="203"/>
      <c r="E10588" s="203"/>
      <c r="F10588" s="203"/>
    </row>
    <row r="10589" spans="2:6" ht="15.75">
      <c r="B10589" s="188"/>
      <c r="C10589" s="188"/>
      <c r="D10589" s="203"/>
      <c r="E10589" s="203"/>
      <c r="F10589" s="203"/>
    </row>
    <row r="10590" spans="2:6" ht="15.75">
      <c r="B10590" s="188"/>
      <c r="C10590" s="188"/>
      <c r="D10590" s="203"/>
      <c r="E10590" s="203"/>
      <c r="F10590" s="203"/>
    </row>
    <row r="10591" spans="2:6" ht="15.75">
      <c r="B10591" s="188"/>
      <c r="C10591" s="188"/>
      <c r="D10591" s="203"/>
      <c r="E10591" s="203"/>
      <c r="F10591" s="203"/>
    </row>
    <row r="10592" spans="2:6" ht="15.75">
      <c r="B10592" s="188"/>
      <c r="C10592" s="188"/>
      <c r="D10592" s="203"/>
      <c r="E10592" s="203"/>
      <c r="F10592" s="203"/>
    </row>
    <row r="10593" spans="2:6" ht="15.75">
      <c r="B10593" s="188"/>
      <c r="C10593" s="188"/>
      <c r="D10593" s="203"/>
      <c r="E10593" s="203"/>
      <c r="F10593" s="203"/>
    </row>
    <row r="10594" spans="2:6" ht="15.75">
      <c r="B10594" s="188"/>
      <c r="C10594" s="188"/>
      <c r="D10594" s="203"/>
      <c r="E10594" s="203"/>
      <c r="F10594" s="203"/>
    </row>
    <row r="10595" spans="2:6" ht="15.75">
      <c r="B10595" s="188"/>
      <c r="C10595" s="188"/>
      <c r="D10595" s="203"/>
      <c r="E10595" s="203"/>
      <c r="F10595" s="203"/>
    </row>
    <row r="10596" spans="2:6" ht="15.75">
      <c r="B10596" s="188"/>
      <c r="C10596" s="188"/>
      <c r="D10596" s="203"/>
      <c r="E10596" s="203"/>
      <c r="F10596" s="203"/>
    </row>
    <row r="10597" spans="2:6" ht="15.75">
      <c r="B10597" s="188"/>
      <c r="C10597" s="188"/>
      <c r="D10597" s="203"/>
      <c r="E10597" s="203"/>
      <c r="F10597" s="203"/>
    </row>
    <row r="10598" spans="2:6" ht="15.75">
      <c r="B10598" s="188"/>
      <c r="C10598" s="188"/>
      <c r="D10598" s="203"/>
      <c r="E10598" s="203"/>
      <c r="F10598" s="203"/>
    </row>
    <row r="10599" spans="2:6" ht="15.75">
      <c r="B10599" s="188"/>
      <c r="C10599" s="188"/>
      <c r="D10599" s="203"/>
      <c r="E10599" s="203"/>
      <c r="F10599" s="203"/>
    </row>
    <row r="10600" spans="2:6" ht="15.75">
      <c r="B10600" s="188"/>
      <c r="C10600" s="188"/>
      <c r="D10600" s="203"/>
      <c r="E10600" s="203"/>
      <c r="F10600" s="203"/>
    </row>
    <row r="10601" spans="2:6" ht="15.75">
      <c r="B10601" s="188"/>
      <c r="C10601" s="188"/>
      <c r="D10601" s="203"/>
      <c r="E10601" s="203"/>
      <c r="F10601" s="203"/>
    </row>
    <row r="10602" spans="2:6" ht="15.75">
      <c r="B10602" s="188"/>
      <c r="C10602" s="188"/>
      <c r="D10602" s="203"/>
      <c r="E10602" s="203"/>
      <c r="F10602" s="203"/>
    </row>
    <row r="10603" spans="2:6" ht="15.75">
      <c r="B10603" s="188"/>
      <c r="C10603" s="188"/>
      <c r="D10603" s="203"/>
      <c r="E10603" s="203"/>
      <c r="F10603" s="203"/>
    </row>
    <row r="10604" spans="2:6" ht="15.75">
      <c r="B10604" s="188"/>
      <c r="C10604" s="188"/>
      <c r="D10604" s="203"/>
      <c r="E10604" s="203"/>
      <c r="F10604" s="203"/>
    </row>
    <row r="10605" spans="2:6" ht="15.75">
      <c r="B10605" s="188"/>
      <c r="C10605" s="188"/>
      <c r="D10605" s="203"/>
      <c r="E10605" s="203"/>
      <c r="F10605" s="203"/>
    </row>
    <row r="10606" spans="2:6" ht="15.75">
      <c r="B10606" s="188"/>
      <c r="C10606" s="188"/>
      <c r="D10606" s="203"/>
      <c r="E10606" s="203"/>
      <c r="F10606" s="203"/>
    </row>
    <row r="10607" spans="2:6" ht="15.75">
      <c r="B10607" s="188"/>
      <c r="C10607" s="188"/>
      <c r="D10607" s="203"/>
      <c r="E10607" s="203"/>
      <c r="F10607" s="203"/>
    </row>
    <row r="10608" spans="2:6" ht="15.75">
      <c r="B10608" s="188"/>
      <c r="C10608" s="188"/>
      <c r="D10608" s="203"/>
      <c r="E10608" s="203"/>
      <c r="F10608" s="203"/>
    </row>
    <row r="10609" spans="2:6" ht="15.75">
      <c r="B10609" s="188"/>
      <c r="C10609" s="188"/>
      <c r="D10609" s="203"/>
      <c r="E10609" s="203"/>
      <c r="F10609" s="203"/>
    </row>
    <row r="10610" spans="2:6" ht="15.75">
      <c r="B10610" s="188"/>
      <c r="C10610" s="188"/>
      <c r="D10610" s="203"/>
      <c r="E10610" s="203"/>
      <c r="F10610" s="203"/>
    </row>
    <row r="10611" spans="2:6" ht="15.75">
      <c r="B10611" s="188"/>
      <c r="C10611" s="188"/>
      <c r="D10611" s="203"/>
      <c r="E10611" s="203"/>
      <c r="F10611" s="203"/>
    </row>
    <row r="10612" spans="2:6" ht="15.75">
      <c r="B10612" s="188"/>
      <c r="C10612" s="188"/>
      <c r="D10612" s="203"/>
      <c r="E10612" s="203"/>
      <c r="F10612" s="203"/>
    </row>
    <row r="10613" spans="2:6" ht="15.75">
      <c r="B10613" s="188"/>
      <c r="C10613" s="188"/>
      <c r="D10613" s="203"/>
      <c r="E10613" s="203"/>
      <c r="F10613" s="203"/>
    </row>
    <row r="10614" spans="2:6" ht="15.75">
      <c r="B10614" s="188"/>
      <c r="C10614" s="188"/>
      <c r="D10614" s="203"/>
      <c r="E10614" s="203"/>
      <c r="F10614" s="203"/>
    </row>
    <row r="10615" spans="2:6" ht="15.75">
      <c r="B10615" s="188"/>
      <c r="C10615" s="188"/>
      <c r="D10615" s="203"/>
      <c r="E10615" s="203"/>
      <c r="F10615" s="203"/>
    </row>
    <row r="10616" spans="2:6" ht="15.75">
      <c r="B10616" s="188"/>
      <c r="C10616" s="188"/>
      <c r="D10616" s="203"/>
      <c r="E10616" s="203"/>
      <c r="F10616" s="203"/>
    </row>
    <row r="10617" spans="2:6" ht="15.75">
      <c r="B10617" s="188"/>
      <c r="C10617" s="188"/>
      <c r="D10617" s="203"/>
      <c r="E10617" s="203"/>
      <c r="F10617" s="203"/>
    </row>
    <row r="10618" spans="2:6" ht="15.75">
      <c r="B10618" s="188"/>
      <c r="C10618" s="188"/>
      <c r="D10618" s="203"/>
      <c r="E10618" s="203"/>
      <c r="F10618" s="203"/>
    </row>
    <row r="10619" spans="2:6" ht="15.75">
      <c r="B10619" s="188"/>
      <c r="C10619" s="188"/>
      <c r="D10619" s="203"/>
      <c r="E10619" s="203"/>
      <c r="F10619" s="203"/>
    </row>
    <row r="10620" spans="2:6" ht="15.75">
      <c r="B10620" s="188"/>
      <c r="C10620" s="188"/>
      <c r="D10620" s="203"/>
      <c r="E10620" s="203"/>
      <c r="F10620" s="203"/>
    </row>
    <row r="10621" spans="2:6" ht="15.75">
      <c r="B10621" s="188"/>
      <c r="C10621" s="188"/>
      <c r="D10621" s="203"/>
      <c r="E10621" s="203"/>
      <c r="F10621" s="203"/>
    </row>
    <row r="10622" spans="2:6" ht="15.75">
      <c r="B10622" s="188"/>
      <c r="C10622" s="188"/>
      <c r="D10622" s="203"/>
      <c r="E10622" s="203"/>
      <c r="F10622" s="203"/>
    </row>
    <row r="10623" spans="2:6" ht="15.75">
      <c r="B10623" s="188"/>
      <c r="C10623" s="188"/>
      <c r="D10623" s="203"/>
      <c r="E10623" s="203"/>
      <c r="F10623" s="203"/>
    </row>
    <row r="10624" spans="2:6" ht="15.75">
      <c r="B10624" s="188"/>
      <c r="C10624" s="188"/>
      <c r="D10624" s="203"/>
      <c r="E10624" s="203"/>
      <c r="F10624" s="203"/>
    </row>
    <row r="10625" spans="2:6" ht="15.75">
      <c r="B10625" s="188"/>
      <c r="C10625" s="188"/>
      <c r="D10625" s="203"/>
      <c r="E10625" s="203"/>
      <c r="F10625" s="203"/>
    </row>
    <row r="10626" spans="2:6" ht="15.75">
      <c r="B10626" s="188"/>
      <c r="C10626" s="188"/>
      <c r="D10626" s="203"/>
      <c r="E10626" s="203"/>
      <c r="F10626" s="203"/>
    </row>
    <row r="10627" spans="2:6" ht="15.75">
      <c r="B10627" s="188"/>
      <c r="C10627" s="188"/>
      <c r="D10627" s="203"/>
      <c r="E10627" s="203"/>
      <c r="F10627" s="203"/>
    </row>
    <row r="10628" spans="2:6" ht="15.75">
      <c r="B10628" s="188"/>
      <c r="C10628" s="188"/>
      <c r="D10628" s="203"/>
      <c r="E10628" s="203"/>
      <c r="F10628" s="203"/>
    </row>
    <row r="10629" spans="2:6" ht="15.75">
      <c r="B10629" s="188"/>
      <c r="C10629" s="188"/>
      <c r="D10629" s="203"/>
      <c r="E10629" s="203"/>
      <c r="F10629" s="203"/>
    </row>
    <row r="10630" spans="2:6" ht="15.75">
      <c r="B10630" s="188"/>
      <c r="C10630" s="188"/>
      <c r="D10630" s="203"/>
      <c r="E10630" s="203"/>
      <c r="F10630" s="203"/>
    </row>
    <row r="10631" spans="2:6" ht="15.75">
      <c r="B10631" s="188"/>
      <c r="C10631" s="188"/>
      <c r="D10631" s="203"/>
      <c r="E10631" s="203"/>
      <c r="F10631" s="203"/>
    </row>
    <row r="10632" spans="2:6" ht="15.75">
      <c r="B10632" s="188"/>
      <c r="C10632" s="188"/>
      <c r="D10632" s="203"/>
      <c r="E10632" s="203"/>
      <c r="F10632" s="203"/>
    </row>
    <row r="10633" spans="2:6" ht="15.75">
      <c r="B10633" s="188"/>
      <c r="C10633" s="188"/>
      <c r="D10633" s="203"/>
      <c r="E10633" s="203"/>
      <c r="F10633" s="203"/>
    </row>
    <row r="10634" spans="2:6" ht="15.75">
      <c r="B10634" s="188"/>
      <c r="C10634" s="188"/>
      <c r="D10634" s="203"/>
      <c r="E10634" s="203"/>
      <c r="F10634" s="203"/>
    </row>
    <row r="10635" spans="2:6" ht="15.75">
      <c r="B10635" s="188"/>
      <c r="C10635" s="188"/>
      <c r="D10635" s="203"/>
      <c r="E10635" s="203"/>
      <c r="F10635" s="203"/>
    </row>
    <row r="10636" spans="2:6" ht="15.75">
      <c r="B10636" s="188"/>
      <c r="C10636" s="188"/>
      <c r="D10636" s="203"/>
      <c r="E10636" s="203"/>
      <c r="F10636" s="203"/>
    </row>
    <row r="10637" spans="2:6" ht="15.75">
      <c r="B10637" s="188"/>
      <c r="C10637" s="188"/>
      <c r="D10637" s="203"/>
      <c r="E10637" s="203"/>
      <c r="F10637" s="203"/>
    </row>
    <row r="10638" spans="2:6" ht="15.75">
      <c r="B10638" s="188"/>
      <c r="C10638" s="188"/>
      <c r="D10638" s="203"/>
      <c r="E10638" s="203"/>
      <c r="F10638" s="203"/>
    </row>
    <row r="10639" spans="2:6" ht="15.75">
      <c r="B10639" s="188"/>
      <c r="C10639" s="188"/>
      <c r="D10639" s="203"/>
      <c r="E10639" s="203"/>
      <c r="F10639" s="203"/>
    </row>
    <row r="10640" spans="2:6" ht="15.75">
      <c r="B10640" s="188"/>
      <c r="C10640" s="188"/>
      <c r="D10640" s="203"/>
      <c r="E10640" s="203"/>
      <c r="F10640" s="203"/>
    </row>
    <row r="10641" spans="2:6" ht="15.75">
      <c r="B10641" s="188"/>
      <c r="C10641" s="188"/>
      <c r="D10641" s="203"/>
      <c r="E10641" s="203"/>
      <c r="F10641" s="203"/>
    </row>
    <row r="10642" spans="2:6" ht="15.75">
      <c r="B10642" s="188"/>
      <c r="C10642" s="188"/>
      <c r="D10642" s="203"/>
      <c r="E10642" s="203"/>
      <c r="F10642" s="203"/>
    </row>
    <row r="10643" spans="2:6" ht="15.75">
      <c r="B10643" s="188"/>
      <c r="C10643" s="188"/>
      <c r="D10643" s="203"/>
      <c r="E10643" s="203"/>
      <c r="F10643" s="203"/>
    </row>
    <row r="10644" spans="2:6" ht="15.75">
      <c r="B10644" s="188"/>
      <c r="C10644" s="188"/>
      <c r="D10644" s="203"/>
      <c r="E10644" s="203"/>
      <c r="F10644" s="203"/>
    </row>
    <row r="10645" spans="2:6" ht="15.75">
      <c r="B10645" s="188"/>
      <c r="C10645" s="188"/>
      <c r="D10645" s="203"/>
      <c r="E10645" s="203"/>
      <c r="F10645" s="203"/>
    </row>
    <row r="10646" spans="2:6" ht="15.75">
      <c r="B10646" s="188"/>
      <c r="C10646" s="188"/>
      <c r="D10646" s="203"/>
      <c r="E10646" s="203"/>
      <c r="F10646" s="203"/>
    </row>
    <row r="10647" spans="2:6" ht="15.75">
      <c r="B10647" s="188"/>
      <c r="C10647" s="188"/>
      <c r="D10647" s="203"/>
      <c r="E10647" s="203"/>
      <c r="F10647" s="203"/>
    </row>
    <row r="10648" spans="2:6" ht="15.75">
      <c r="B10648" s="188"/>
      <c r="C10648" s="188"/>
      <c r="D10648" s="203"/>
      <c r="E10648" s="203"/>
      <c r="F10648" s="203"/>
    </row>
    <row r="10649" spans="2:6" ht="15.75">
      <c r="B10649" s="188"/>
      <c r="C10649" s="188"/>
      <c r="D10649" s="203"/>
      <c r="E10649" s="203"/>
      <c r="F10649" s="203"/>
    </row>
    <row r="10650" spans="2:6" ht="15.75">
      <c r="B10650" s="188"/>
      <c r="C10650" s="188"/>
      <c r="D10650" s="203"/>
      <c r="E10650" s="203"/>
      <c r="F10650" s="203"/>
    </row>
    <row r="10651" spans="2:6" ht="15.75">
      <c r="B10651" s="188"/>
      <c r="C10651" s="188"/>
      <c r="D10651" s="203"/>
      <c r="E10651" s="203"/>
      <c r="F10651" s="203"/>
    </row>
    <row r="10652" spans="2:6" ht="15.75">
      <c r="B10652" s="188"/>
      <c r="C10652" s="188"/>
      <c r="D10652" s="203"/>
      <c r="E10652" s="203"/>
      <c r="F10652" s="203"/>
    </row>
    <row r="10653" spans="2:6" ht="15.75">
      <c r="B10653" s="188"/>
      <c r="C10653" s="188"/>
      <c r="D10653" s="203"/>
      <c r="E10653" s="203"/>
      <c r="F10653" s="203"/>
    </row>
    <row r="10654" spans="2:6" ht="15.75">
      <c r="B10654" s="188"/>
      <c r="C10654" s="188"/>
      <c r="D10654" s="203"/>
      <c r="E10654" s="203"/>
      <c r="F10654" s="203"/>
    </row>
    <row r="10655" spans="2:6" ht="15.75">
      <c r="B10655" s="188"/>
      <c r="C10655" s="188"/>
      <c r="D10655" s="203"/>
      <c r="E10655" s="203"/>
      <c r="F10655" s="203"/>
    </row>
    <row r="10656" spans="2:6" ht="15.75">
      <c r="B10656" s="188"/>
      <c r="C10656" s="188"/>
      <c r="D10656" s="203"/>
      <c r="E10656" s="203"/>
      <c r="F10656" s="203"/>
    </row>
    <row r="10657" spans="2:6" ht="15.75">
      <c r="B10657" s="188"/>
      <c r="C10657" s="188"/>
      <c r="D10657" s="203"/>
      <c r="E10657" s="203"/>
      <c r="F10657" s="203"/>
    </row>
    <row r="10658" spans="2:6" ht="15.75">
      <c r="B10658" s="188"/>
      <c r="C10658" s="188"/>
      <c r="D10658" s="203"/>
      <c r="E10658" s="203"/>
      <c r="F10658" s="203"/>
    </row>
    <row r="10659" spans="2:6" ht="15.75">
      <c r="B10659" s="188"/>
      <c r="C10659" s="188"/>
      <c r="D10659" s="203"/>
      <c r="E10659" s="203"/>
      <c r="F10659" s="203"/>
    </row>
    <row r="10660" spans="2:6" ht="15.75">
      <c r="B10660" s="188"/>
      <c r="C10660" s="188"/>
      <c r="D10660" s="203"/>
      <c r="E10660" s="203"/>
      <c r="F10660" s="203"/>
    </row>
    <row r="10661" spans="2:6" ht="15.75">
      <c r="B10661" s="188"/>
      <c r="C10661" s="188"/>
      <c r="D10661" s="203"/>
      <c r="E10661" s="203"/>
      <c r="F10661" s="203"/>
    </row>
    <row r="10662" spans="2:6" ht="15.75">
      <c r="B10662" s="188"/>
      <c r="C10662" s="188"/>
      <c r="D10662" s="203"/>
      <c r="E10662" s="203"/>
      <c r="F10662" s="203"/>
    </row>
    <row r="10663" spans="2:6" ht="15.75">
      <c r="B10663" s="188"/>
      <c r="C10663" s="188"/>
      <c r="D10663" s="203"/>
      <c r="E10663" s="203"/>
      <c r="F10663" s="203"/>
    </row>
    <row r="10664" spans="2:6" ht="15.75">
      <c r="B10664" s="188"/>
      <c r="C10664" s="188"/>
      <c r="D10664" s="203"/>
      <c r="E10664" s="203"/>
      <c r="F10664" s="203"/>
    </row>
    <row r="10665" spans="2:6" ht="15.75">
      <c r="B10665" s="188"/>
      <c r="C10665" s="188"/>
      <c r="D10665" s="203"/>
      <c r="E10665" s="203"/>
      <c r="F10665" s="203"/>
    </row>
    <row r="10666" spans="2:6" ht="15.75">
      <c r="B10666" s="188"/>
      <c r="C10666" s="188"/>
      <c r="D10666" s="203"/>
      <c r="E10666" s="203"/>
      <c r="F10666" s="203"/>
    </row>
    <row r="10667" spans="2:6" ht="15.75">
      <c r="B10667" s="188"/>
      <c r="C10667" s="188"/>
      <c r="D10667" s="203"/>
      <c r="E10667" s="203"/>
      <c r="F10667" s="203"/>
    </row>
    <row r="10668" spans="2:6" ht="15.75">
      <c r="B10668" s="188"/>
      <c r="C10668" s="188"/>
      <c r="D10668" s="203"/>
      <c r="E10668" s="203"/>
      <c r="F10668" s="203"/>
    </row>
    <row r="10669" spans="2:6" ht="15.75">
      <c r="B10669" s="188"/>
      <c r="C10669" s="188"/>
      <c r="D10669" s="203"/>
      <c r="E10669" s="203"/>
      <c r="F10669" s="203"/>
    </row>
    <row r="10670" spans="2:6" ht="15.75">
      <c r="B10670" s="188"/>
      <c r="C10670" s="188"/>
      <c r="D10670" s="203"/>
      <c r="E10670" s="203"/>
      <c r="F10670" s="203"/>
    </row>
    <row r="10671" spans="2:6" ht="15.75">
      <c r="B10671" s="188"/>
      <c r="C10671" s="188"/>
      <c r="D10671" s="203"/>
      <c r="E10671" s="203"/>
      <c r="F10671" s="203"/>
    </row>
    <row r="10672" spans="2:6" ht="15.75">
      <c r="B10672" s="188"/>
      <c r="C10672" s="188"/>
      <c r="D10672" s="203"/>
      <c r="E10672" s="203"/>
      <c r="F10672" s="203"/>
    </row>
    <row r="10673" spans="2:6" ht="15.75">
      <c r="B10673" s="188"/>
      <c r="C10673" s="188"/>
      <c r="D10673" s="203"/>
      <c r="E10673" s="203"/>
      <c r="F10673" s="203"/>
    </row>
    <row r="10674" spans="2:6" ht="15.75">
      <c r="B10674" s="188"/>
      <c r="C10674" s="188"/>
      <c r="D10674" s="203"/>
      <c r="E10674" s="203"/>
      <c r="F10674" s="203"/>
    </row>
    <row r="10675" spans="2:6" ht="15.75">
      <c r="B10675" s="188"/>
      <c r="C10675" s="188"/>
      <c r="D10675" s="203"/>
      <c r="E10675" s="203"/>
      <c r="F10675" s="203"/>
    </row>
    <row r="10676" spans="2:6" ht="15.75">
      <c r="B10676" s="188"/>
      <c r="C10676" s="188"/>
      <c r="D10676" s="203"/>
      <c r="E10676" s="203"/>
      <c r="F10676" s="203"/>
    </row>
    <row r="10677" spans="2:6" ht="15.75">
      <c r="B10677" s="188"/>
      <c r="C10677" s="188"/>
      <c r="D10677" s="203"/>
      <c r="E10677" s="203"/>
      <c r="F10677" s="203"/>
    </row>
    <row r="10678" spans="2:6" ht="15.75">
      <c r="B10678" s="188"/>
      <c r="C10678" s="188"/>
      <c r="D10678" s="203"/>
      <c r="E10678" s="203"/>
      <c r="F10678" s="203"/>
    </row>
    <row r="10679" spans="2:6" ht="15.75">
      <c r="B10679" s="188"/>
      <c r="C10679" s="188"/>
      <c r="D10679" s="203"/>
      <c r="E10679" s="203"/>
      <c r="F10679" s="203"/>
    </row>
    <row r="10680" spans="2:6" ht="15.75">
      <c r="B10680" s="188"/>
      <c r="C10680" s="188"/>
      <c r="D10680" s="203"/>
      <c r="E10680" s="203"/>
      <c r="F10680" s="203"/>
    </row>
    <row r="10681" spans="2:6" ht="15.75">
      <c r="B10681" s="188"/>
      <c r="C10681" s="188"/>
      <c r="D10681" s="203"/>
      <c r="E10681" s="203"/>
      <c r="F10681" s="203"/>
    </row>
    <row r="10682" spans="2:6" ht="15.75">
      <c r="B10682" s="188"/>
      <c r="C10682" s="188"/>
      <c r="D10682" s="203"/>
      <c r="E10682" s="203"/>
      <c r="F10682" s="203"/>
    </row>
    <row r="10683" spans="2:6" ht="15.75">
      <c r="B10683" s="188"/>
      <c r="C10683" s="188"/>
      <c r="D10683" s="203"/>
      <c r="E10683" s="203"/>
      <c r="F10683" s="203"/>
    </row>
    <row r="10684" spans="2:6" ht="15.75">
      <c r="B10684" s="188"/>
      <c r="C10684" s="188"/>
      <c r="D10684" s="203"/>
      <c r="E10684" s="203"/>
      <c r="F10684" s="203"/>
    </row>
    <row r="10685" spans="2:6" ht="15.75">
      <c r="B10685" s="188"/>
      <c r="C10685" s="188"/>
      <c r="D10685" s="203"/>
      <c r="E10685" s="203"/>
      <c r="F10685" s="203"/>
    </row>
    <row r="10686" spans="2:6" ht="15.75">
      <c r="B10686" s="188"/>
      <c r="C10686" s="188"/>
      <c r="D10686" s="203"/>
      <c r="E10686" s="203"/>
      <c r="F10686" s="203"/>
    </row>
    <row r="10687" spans="2:6" ht="15.75">
      <c r="B10687" s="188"/>
      <c r="C10687" s="188"/>
      <c r="D10687" s="203"/>
      <c r="E10687" s="203"/>
      <c r="F10687" s="203"/>
    </row>
    <row r="10688" spans="2:6" ht="15.75">
      <c r="B10688" s="188"/>
      <c r="C10688" s="188"/>
      <c r="D10688" s="203"/>
      <c r="E10688" s="203"/>
      <c r="F10688" s="203"/>
    </row>
    <row r="10689" spans="2:6" ht="15.75">
      <c r="B10689" s="188"/>
      <c r="C10689" s="188"/>
      <c r="D10689" s="203"/>
      <c r="E10689" s="203"/>
      <c r="F10689" s="203"/>
    </row>
    <row r="10690" spans="2:6" ht="15.75">
      <c r="B10690" s="188"/>
      <c r="C10690" s="188"/>
      <c r="D10690" s="203"/>
      <c r="E10690" s="203"/>
      <c r="F10690" s="203"/>
    </row>
    <row r="10691" spans="2:6" ht="15.75">
      <c r="B10691" s="188"/>
      <c r="C10691" s="188"/>
      <c r="D10691" s="203"/>
      <c r="E10691" s="203"/>
      <c r="F10691" s="203"/>
    </row>
    <row r="10692" spans="2:6" ht="15.75">
      <c r="B10692" s="188"/>
      <c r="C10692" s="188"/>
      <c r="D10692" s="203"/>
      <c r="E10692" s="203"/>
      <c r="F10692" s="203"/>
    </row>
    <row r="10693" spans="2:6" ht="15.75">
      <c r="B10693" s="188"/>
      <c r="C10693" s="188"/>
      <c r="D10693" s="203"/>
      <c r="E10693" s="203"/>
      <c r="F10693" s="203"/>
    </row>
    <row r="10694" spans="2:6" ht="15.75">
      <c r="B10694" s="188"/>
      <c r="C10694" s="188"/>
      <c r="D10694" s="203"/>
      <c r="E10694" s="203"/>
      <c r="F10694" s="203"/>
    </row>
    <row r="10695" spans="2:6" ht="15.75">
      <c r="B10695" s="188"/>
      <c r="C10695" s="188"/>
      <c r="D10695" s="203"/>
      <c r="E10695" s="203"/>
      <c r="F10695" s="203"/>
    </row>
    <row r="10696" spans="2:6" ht="15.75">
      <c r="B10696" s="188"/>
      <c r="C10696" s="188"/>
      <c r="D10696" s="203"/>
      <c r="E10696" s="203"/>
      <c r="F10696" s="203"/>
    </row>
    <row r="10697" spans="2:6" ht="15.75">
      <c r="B10697" s="188"/>
      <c r="C10697" s="188"/>
      <c r="D10697" s="203"/>
      <c r="E10697" s="203"/>
      <c r="F10697" s="203"/>
    </row>
    <row r="10698" spans="2:6" ht="15.75">
      <c r="B10698" s="188"/>
      <c r="C10698" s="188"/>
      <c r="D10698" s="203"/>
      <c r="E10698" s="203"/>
      <c r="F10698" s="203"/>
    </row>
    <row r="10699" spans="2:6" ht="15.75">
      <c r="B10699" s="188"/>
      <c r="C10699" s="188"/>
      <c r="D10699" s="203"/>
      <c r="E10699" s="203"/>
      <c r="F10699" s="203"/>
    </row>
    <row r="10700" spans="2:6" ht="15.75">
      <c r="B10700" s="188"/>
      <c r="C10700" s="188"/>
      <c r="D10700" s="203"/>
      <c r="E10700" s="203"/>
      <c r="F10700" s="203"/>
    </row>
    <row r="10701" spans="2:6" ht="15.75">
      <c r="B10701" s="188"/>
      <c r="C10701" s="188"/>
      <c r="D10701" s="203"/>
      <c r="E10701" s="203"/>
      <c r="F10701" s="203"/>
    </row>
    <row r="10702" spans="2:6" ht="15.75">
      <c r="B10702" s="188"/>
      <c r="C10702" s="188"/>
      <c r="D10702" s="203"/>
      <c r="E10702" s="203"/>
      <c r="F10702" s="203"/>
    </row>
    <row r="10703" spans="2:6" ht="15.75">
      <c r="B10703" s="188"/>
      <c r="C10703" s="188"/>
      <c r="D10703" s="203"/>
      <c r="E10703" s="203"/>
      <c r="F10703" s="203"/>
    </row>
    <row r="10704" spans="2:6" ht="15.75">
      <c r="B10704" s="188"/>
      <c r="C10704" s="188"/>
      <c r="D10704" s="203"/>
      <c r="E10704" s="203"/>
      <c r="F10704" s="203"/>
    </row>
    <row r="10705" spans="2:6" ht="15.75">
      <c r="B10705" s="188"/>
      <c r="C10705" s="188"/>
      <c r="D10705" s="203"/>
      <c r="E10705" s="203"/>
      <c r="F10705" s="203"/>
    </row>
    <row r="10706" spans="2:6" ht="15.75">
      <c r="B10706" s="188"/>
      <c r="C10706" s="188"/>
      <c r="D10706" s="203"/>
      <c r="E10706" s="203"/>
      <c r="F10706" s="203"/>
    </row>
    <row r="10707" spans="2:6" ht="15.75">
      <c r="B10707" s="188"/>
      <c r="C10707" s="188"/>
      <c r="D10707" s="203"/>
      <c r="E10707" s="203"/>
      <c r="F10707" s="203"/>
    </row>
    <row r="10708" spans="2:6" ht="15.75">
      <c r="B10708" s="188"/>
      <c r="C10708" s="188"/>
      <c r="D10708" s="203"/>
      <c r="E10708" s="203"/>
      <c r="F10708" s="203"/>
    </row>
    <row r="10709" spans="2:6" ht="15.75">
      <c r="B10709" s="188"/>
      <c r="C10709" s="188"/>
      <c r="D10709" s="203"/>
      <c r="E10709" s="203"/>
      <c r="F10709" s="203"/>
    </row>
    <row r="10710" spans="2:6" ht="15.75">
      <c r="B10710" s="188"/>
      <c r="C10710" s="188"/>
      <c r="D10710" s="203"/>
      <c r="E10710" s="203"/>
      <c r="F10710" s="203"/>
    </row>
    <row r="10711" spans="2:6" ht="15.75">
      <c r="B10711" s="188"/>
      <c r="C10711" s="188"/>
      <c r="D10711" s="203"/>
      <c r="E10711" s="203"/>
      <c r="F10711" s="203"/>
    </row>
    <row r="10712" spans="2:6" ht="15.75">
      <c r="B10712" s="188"/>
      <c r="C10712" s="188"/>
      <c r="D10712" s="203"/>
      <c r="E10712" s="203"/>
      <c r="F10712" s="203"/>
    </row>
    <row r="10713" spans="2:6" ht="15.75">
      <c r="B10713" s="188"/>
      <c r="C10713" s="188"/>
      <c r="D10713" s="203"/>
      <c r="E10713" s="203"/>
      <c r="F10713" s="203"/>
    </row>
    <row r="10714" spans="2:6" ht="15.75">
      <c r="B10714" s="188"/>
      <c r="C10714" s="188"/>
      <c r="D10714" s="203"/>
      <c r="E10714" s="203"/>
      <c r="F10714" s="203"/>
    </row>
    <row r="10715" spans="2:6" ht="15.75">
      <c r="B10715" s="188"/>
      <c r="C10715" s="188"/>
      <c r="D10715" s="203"/>
      <c r="E10715" s="203"/>
      <c r="F10715" s="203"/>
    </row>
    <row r="10716" spans="2:6" ht="15.75">
      <c r="B10716" s="188"/>
      <c r="C10716" s="188"/>
      <c r="D10716" s="203"/>
      <c r="E10716" s="203"/>
      <c r="F10716" s="203"/>
    </row>
    <row r="10717" spans="2:6" ht="15.75">
      <c r="B10717" s="188"/>
      <c r="C10717" s="188"/>
      <c r="D10717" s="203"/>
      <c r="E10717" s="203"/>
      <c r="F10717" s="203"/>
    </row>
    <row r="10718" spans="2:6" ht="15.75">
      <c r="B10718" s="188"/>
      <c r="C10718" s="188"/>
      <c r="D10718" s="203"/>
      <c r="E10718" s="203"/>
      <c r="F10718" s="203"/>
    </row>
    <row r="10719" spans="2:6" ht="15.75">
      <c r="B10719" s="188"/>
      <c r="C10719" s="188"/>
      <c r="D10719" s="203"/>
      <c r="E10719" s="203"/>
      <c r="F10719" s="203"/>
    </row>
    <row r="10720" spans="2:6" ht="15.75">
      <c r="B10720" s="188"/>
      <c r="C10720" s="188"/>
      <c r="D10720" s="203"/>
      <c r="E10720" s="203"/>
      <c r="F10720" s="203"/>
    </row>
    <row r="10721" spans="2:6" ht="15.75">
      <c r="B10721" s="188"/>
      <c r="C10721" s="188"/>
      <c r="D10721" s="203"/>
      <c r="E10721" s="203"/>
      <c r="F10721" s="203"/>
    </row>
    <row r="10722" spans="2:6" ht="15.75">
      <c r="B10722" s="188"/>
      <c r="C10722" s="188"/>
      <c r="D10722" s="203"/>
      <c r="E10722" s="203"/>
      <c r="F10722" s="203"/>
    </row>
    <row r="10723" spans="2:6" ht="15.75">
      <c r="B10723" s="188"/>
      <c r="C10723" s="188"/>
      <c r="D10723" s="203"/>
      <c r="E10723" s="203"/>
      <c r="F10723" s="203"/>
    </row>
    <row r="10724" spans="2:6" ht="15.75">
      <c r="B10724" s="188"/>
      <c r="C10724" s="188"/>
      <c r="D10724" s="203"/>
      <c r="E10724" s="203"/>
      <c r="F10724" s="203"/>
    </row>
    <row r="10725" spans="2:6" ht="15.75">
      <c r="B10725" s="188"/>
      <c r="C10725" s="188"/>
      <c r="D10725" s="203"/>
      <c r="E10725" s="203"/>
      <c r="F10725" s="203"/>
    </row>
    <row r="10726" spans="2:6" ht="15.75">
      <c r="B10726" s="188"/>
      <c r="C10726" s="188"/>
      <c r="D10726" s="203"/>
      <c r="E10726" s="203"/>
      <c r="F10726" s="203"/>
    </row>
    <row r="10727" spans="2:6" ht="15.75">
      <c r="B10727" s="188"/>
      <c r="C10727" s="188"/>
      <c r="D10727" s="203"/>
      <c r="E10727" s="203"/>
      <c r="F10727" s="203"/>
    </row>
    <row r="10728" spans="2:6" ht="15.75">
      <c r="B10728" s="188"/>
      <c r="C10728" s="188"/>
      <c r="D10728" s="203"/>
      <c r="E10728" s="203"/>
      <c r="F10728" s="203"/>
    </row>
    <row r="10729" spans="2:6" ht="15.75">
      <c r="B10729" s="188"/>
      <c r="C10729" s="188"/>
      <c r="D10729" s="203"/>
      <c r="E10729" s="203"/>
      <c r="F10729" s="203"/>
    </row>
    <row r="10730" spans="2:6" ht="15.75">
      <c r="B10730" s="188"/>
      <c r="C10730" s="188"/>
      <c r="D10730" s="203"/>
      <c r="E10730" s="203"/>
      <c r="F10730" s="203"/>
    </row>
    <row r="10731" spans="2:6" ht="15.75">
      <c r="B10731" s="188"/>
      <c r="C10731" s="188"/>
      <c r="D10731" s="203"/>
      <c r="E10731" s="203"/>
      <c r="F10731" s="203"/>
    </row>
    <row r="10732" spans="2:6" ht="15.75">
      <c r="B10732" s="188"/>
      <c r="C10732" s="188"/>
      <c r="D10732" s="203"/>
      <c r="E10732" s="203"/>
      <c r="F10732" s="203"/>
    </row>
    <row r="10733" spans="2:6" ht="15.75">
      <c r="B10733" s="188"/>
      <c r="C10733" s="188"/>
      <c r="D10733" s="203"/>
      <c r="E10733" s="203"/>
      <c r="F10733" s="203"/>
    </row>
    <row r="10734" spans="2:6" ht="15.75">
      <c r="B10734" s="188"/>
      <c r="C10734" s="188"/>
      <c r="D10734" s="203"/>
      <c r="E10734" s="203"/>
      <c r="F10734" s="203"/>
    </row>
    <row r="10735" spans="2:6" ht="15.75">
      <c r="B10735" s="188"/>
      <c r="C10735" s="188"/>
      <c r="D10735" s="203"/>
      <c r="E10735" s="203"/>
      <c r="F10735" s="203"/>
    </row>
    <row r="10736" spans="2:6" ht="15.75">
      <c r="B10736" s="188"/>
      <c r="C10736" s="188"/>
      <c r="D10736" s="203"/>
      <c r="E10736" s="203"/>
      <c r="F10736" s="203"/>
    </row>
    <row r="10737" spans="2:6" ht="15.75">
      <c r="B10737" s="188"/>
      <c r="C10737" s="188"/>
      <c r="D10737" s="203"/>
      <c r="E10737" s="203"/>
      <c r="F10737" s="203"/>
    </row>
    <row r="10738" spans="2:6" ht="15.75">
      <c r="B10738" s="188"/>
      <c r="C10738" s="188"/>
      <c r="D10738" s="203"/>
      <c r="E10738" s="203"/>
      <c r="F10738" s="203"/>
    </row>
    <row r="10739" spans="2:6" ht="15.75">
      <c r="B10739" s="188"/>
      <c r="C10739" s="188"/>
      <c r="D10739" s="203"/>
      <c r="E10739" s="203"/>
      <c r="F10739" s="203"/>
    </row>
    <row r="10740" spans="2:6" ht="15.75">
      <c r="B10740" s="188"/>
      <c r="C10740" s="188"/>
      <c r="D10740" s="203"/>
      <c r="E10740" s="203"/>
      <c r="F10740" s="203"/>
    </row>
    <row r="10741" spans="2:6" ht="15.75">
      <c r="B10741" s="188"/>
      <c r="C10741" s="188"/>
      <c r="D10741" s="203"/>
      <c r="E10741" s="203"/>
      <c r="F10741" s="203"/>
    </row>
    <row r="10742" spans="2:6" ht="15.75">
      <c r="B10742" s="188"/>
      <c r="C10742" s="188"/>
      <c r="D10742" s="203"/>
      <c r="E10742" s="203"/>
      <c r="F10742" s="203"/>
    </row>
    <row r="10743" spans="2:6" ht="15.75">
      <c r="B10743" s="188"/>
      <c r="C10743" s="188"/>
      <c r="D10743" s="203"/>
      <c r="E10743" s="203"/>
      <c r="F10743" s="203"/>
    </row>
    <row r="10744" spans="2:6" ht="15.75">
      <c r="B10744" s="188"/>
      <c r="C10744" s="188"/>
      <c r="D10744" s="203"/>
      <c r="E10744" s="203"/>
      <c r="F10744" s="203"/>
    </row>
    <row r="10745" spans="2:6" ht="15.75">
      <c r="B10745" s="188"/>
      <c r="C10745" s="188"/>
      <c r="D10745" s="203"/>
      <c r="E10745" s="203"/>
      <c r="F10745" s="203"/>
    </row>
    <row r="10746" spans="2:6" ht="15.75">
      <c r="B10746" s="188"/>
      <c r="C10746" s="188"/>
      <c r="D10746" s="203"/>
      <c r="E10746" s="203"/>
      <c r="F10746" s="203"/>
    </row>
    <row r="10747" spans="2:6" ht="15.75">
      <c r="B10747" s="188"/>
      <c r="C10747" s="188"/>
      <c r="D10747" s="203"/>
      <c r="E10747" s="203"/>
      <c r="F10747" s="203"/>
    </row>
    <row r="10748" spans="2:6" ht="15.75">
      <c r="B10748" s="188"/>
      <c r="C10748" s="188"/>
      <c r="D10748" s="203"/>
      <c r="E10748" s="203"/>
      <c r="F10748" s="203"/>
    </row>
    <row r="10749" spans="2:6" ht="15.75">
      <c r="B10749" s="188"/>
      <c r="C10749" s="188"/>
      <c r="D10749" s="203"/>
      <c r="E10749" s="203"/>
      <c r="F10749" s="203"/>
    </row>
    <row r="10750" spans="2:6" ht="15.75">
      <c r="B10750" s="188"/>
      <c r="C10750" s="188"/>
      <c r="D10750" s="203"/>
      <c r="E10750" s="203"/>
      <c r="F10750" s="203"/>
    </row>
    <row r="10751" spans="2:6" ht="15.75">
      <c r="B10751" s="188"/>
      <c r="C10751" s="188"/>
      <c r="D10751" s="203"/>
      <c r="E10751" s="203"/>
      <c r="F10751" s="203"/>
    </row>
    <row r="10752" spans="2:6" ht="15.75">
      <c r="B10752" s="188"/>
      <c r="C10752" s="188"/>
      <c r="D10752" s="203"/>
      <c r="E10752" s="203"/>
      <c r="F10752" s="203"/>
    </row>
    <row r="10753" spans="2:6" ht="15.75">
      <c r="B10753" s="188"/>
      <c r="C10753" s="188"/>
      <c r="D10753" s="203"/>
      <c r="E10753" s="203"/>
      <c r="F10753" s="203"/>
    </row>
    <row r="10754" spans="2:6" ht="15.75">
      <c r="B10754" s="188"/>
      <c r="C10754" s="188"/>
      <c r="D10754" s="203"/>
      <c r="E10754" s="203"/>
      <c r="F10754" s="203"/>
    </row>
    <row r="10755" spans="2:6" ht="15.75">
      <c r="B10755" s="188"/>
      <c r="C10755" s="188"/>
      <c r="D10755" s="203"/>
      <c r="E10755" s="203"/>
      <c r="F10755" s="203"/>
    </row>
    <row r="10756" spans="2:6" ht="15.75">
      <c r="B10756" s="188"/>
      <c r="C10756" s="188"/>
      <c r="D10756" s="203"/>
      <c r="E10756" s="203"/>
      <c r="F10756" s="203"/>
    </row>
    <row r="10757" spans="2:6" ht="15.75">
      <c r="B10757" s="188"/>
      <c r="C10757" s="188"/>
      <c r="D10757" s="203"/>
      <c r="E10757" s="203"/>
      <c r="F10757" s="203"/>
    </row>
    <row r="10758" spans="2:6" ht="15.75">
      <c r="B10758" s="188"/>
      <c r="C10758" s="188"/>
      <c r="D10758" s="203"/>
      <c r="E10758" s="203"/>
      <c r="F10758" s="203"/>
    </row>
    <row r="10759" spans="2:6" ht="15.75">
      <c r="B10759" s="188"/>
      <c r="C10759" s="188"/>
      <c r="D10759" s="203"/>
      <c r="E10759" s="203"/>
      <c r="F10759" s="203"/>
    </row>
    <row r="10760" spans="2:6" ht="15.75">
      <c r="B10760" s="188"/>
      <c r="C10760" s="188"/>
      <c r="D10760" s="203"/>
      <c r="E10760" s="203"/>
      <c r="F10760" s="203"/>
    </row>
    <row r="10761" spans="2:6" ht="15.75">
      <c r="B10761" s="188"/>
      <c r="C10761" s="188"/>
      <c r="D10761" s="203"/>
      <c r="E10761" s="203"/>
      <c r="F10761" s="203"/>
    </row>
    <row r="10762" spans="2:6" ht="15.75">
      <c r="B10762" s="188"/>
      <c r="C10762" s="188"/>
      <c r="D10762" s="203"/>
      <c r="E10762" s="203"/>
      <c r="F10762" s="203"/>
    </row>
    <row r="10763" spans="2:6" ht="15.75">
      <c r="B10763" s="188"/>
      <c r="C10763" s="188"/>
      <c r="D10763" s="203"/>
      <c r="E10763" s="203"/>
      <c r="F10763" s="203"/>
    </row>
    <row r="10764" spans="2:6" ht="15.75">
      <c r="B10764" s="188"/>
      <c r="C10764" s="188"/>
      <c r="D10764" s="203"/>
      <c r="E10764" s="203"/>
      <c r="F10764" s="203"/>
    </row>
    <row r="10765" spans="2:6" ht="15.75">
      <c r="B10765" s="188"/>
      <c r="C10765" s="188"/>
      <c r="D10765" s="203"/>
      <c r="E10765" s="203"/>
      <c r="F10765" s="203"/>
    </row>
    <row r="10766" spans="2:6" ht="15.75">
      <c r="B10766" s="188"/>
      <c r="C10766" s="188"/>
      <c r="D10766" s="203"/>
      <c r="E10766" s="203"/>
      <c r="F10766" s="203"/>
    </row>
    <row r="10767" spans="2:6" ht="15.75">
      <c r="B10767" s="188"/>
      <c r="C10767" s="188"/>
      <c r="D10767" s="203"/>
      <c r="E10767" s="203"/>
      <c r="F10767" s="203"/>
    </row>
    <row r="10768" spans="2:6" ht="15.75">
      <c r="B10768" s="188"/>
      <c r="C10768" s="188"/>
      <c r="D10768" s="203"/>
      <c r="E10768" s="203"/>
      <c r="F10768" s="203"/>
    </row>
    <row r="10769" spans="2:6" ht="15.75">
      <c r="B10769" s="188"/>
      <c r="C10769" s="188"/>
      <c r="D10769" s="203"/>
      <c r="E10769" s="203"/>
      <c r="F10769" s="203"/>
    </row>
    <row r="10770" spans="2:6" ht="15.75">
      <c r="B10770" s="188"/>
      <c r="C10770" s="188"/>
      <c r="D10770" s="203"/>
      <c r="E10770" s="203"/>
      <c r="F10770" s="203"/>
    </row>
    <row r="10771" spans="2:6" ht="15.75">
      <c r="B10771" s="188"/>
      <c r="C10771" s="188"/>
      <c r="D10771" s="203"/>
      <c r="E10771" s="203"/>
      <c r="F10771" s="203"/>
    </row>
    <row r="10772" spans="2:6" ht="15.75">
      <c r="B10772" s="188"/>
      <c r="C10772" s="188"/>
      <c r="D10772" s="203"/>
      <c r="E10772" s="203"/>
      <c r="F10772" s="203"/>
    </row>
    <row r="10773" spans="2:6" ht="15.75">
      <c r="B10773" s="188"/>
      <c r="C10773" s="188"/>
      <c r="D10773" s="203"/>
      <c r="E10773" s="203"/>
      <c r="F10773" s="203"/>
    </row>
    <row r="10774" spans="2:6" ht="15.75">
      <c r="B10774" s="188"/>
      <c r="C10774" s="188"/>
      <c r="D10774" s="203"/>
      <c r="E10774" s="203"/>
      <c r="F10774" s="203"/>
    </row>
    <row r="10775" spans="2:6" ht="15.75">
      <c r="B10775" s="188"/>
      <c r="C10775" s="188"/>
      <c r="D10775" s="203"/>
      <c r="E10775" s="203"/>
      <c r="F10775" s="203"/>
    </row>
    <row r="10776" spans="2:6" ht="15.75">
      <c r="B10776" s="188"/>
      <c r="C10776" s="188"/>
      <c r="D10776" s="203"/>
      <c r="E10776" s="203"/>
      <c r="F10776" s="203"/>
    </row>
    <row r="10777" spans="2:6" ht="15.75">
      <c r="B10777" s="188"/>
      <c r="C10777" s="188"/>
      <c r="D10777" s="203"/>
      <c r="E10777" s="203"/>
      <c r="F10777" s="203"/>
    </row>
    <row r="10778" spans="2:6" ht="15.75">
      <c r="B10778" s="188"/>
      <c r="C10778" s="188"/>
      <c r="D10778" s="203"/>
      <c r="E10778" s="203"/>
      <c r="F10778" s="203"/>
    </row>
    <row r="10779" spans="2:6" ht="15.75">
      <c r="B10779" s="188"/>
      <c r="C10779" s="188"/>
      <c r="D10779" s="203"/>
      <c r="E10779" s="203"/>
      <c r="F10779" s="203"/>
    </row>
    <row r="10780" spans="2:6" ht="15.75">
      <c r="B10780" s="188"/>
      <c r="C10780" s="188"/>
      <c r="D10780" s="203"/>
      <c r="E10780" s="203"/>
      <c r="F10780" s="203"/>
    </row>
    <row r="10781" spans="2:6" ht="15.75">
      <c r="B10781" s="188"/>
      <c r="C10781" s="188"/>
      <c r="D10781" s="203"/>
      <c r="E10781" s="203"/>
      <c r="F10781" s="203"/>
    </row>
    <row r="10782" spans="2:6" ht="15.75">
      <c r="B10782" s="188"/>
      <c r="C10782" s="188"/>
      <c r="D10782" s="203"/>
      <c r="E10782" s="203"/>
      <c r="F10782" s="203"/>
    </row>
    <row r="10783" spans="2:6" ht="15.75">
      <c r="B10783" s="188"/>
      <c r="C10783" s="188"/>
      <c r="D10783" s="203"/>
      <c r="E10783" s="203"/>
      <c r="F10783" s="203"/>
    </row>
    <row r="10784" spans="2:6" ht="15.75">
      <c r="B10784" s="188"/>
      <c r="C10784" s="188"/>
      <c r="D10784" s="203"/>
      <c r="E10784" s="203"/>
      <c r="F10784" s="203"/>
    </row>
    <row r="10785" spans="2:6" ht="15.75">
      <c r="B10785" s="188"/>
      <c r="C10785" s="188"/>
      <c r="D10785" s="203"/>
      <c r="E10785" s="203"/>
      <c r="F10785" s="203"/>
    </row>
    <row r="10786" spans="2:6" ht="15.75">
      <c r="B10786" s="188"/>
      <c r="C10786" s="188"/>
      <c r="D10786" s="203"/>
      <c r="E10786" s="203"/>
      <c r="F10786" s="203"/>
    </row>
    <row r="10787" spans="2:6" ht="15.75">
      <c r="B10787" s="188"/>
      <c r="C10787" s="188"/>
      <c r="D10787" s="203"/>
      <c r="E10787" s="203"/>
      <c r="F10787" s="203"/>
    </row>
    <row r="10788" spans="2:6" ht="15.75">
      <c r="B10788" s="188"/>
      <c r="C10788" s="188"/>
      <c r="D10788" s="203"/>
      <c r="E10788" s="203"/>
      <c r="F10788" s="203"/>
    </row>
    <row r="10789" spans="2:6" ht="15.75">
      <c r="B10789" s="188"/>
      <c r="C10789" s="188"/>
      <c r="D10789" s="203"/>
      <c r="E10789" s="203"/>
      <c r="F10789" s="203"/>
    </row>
    <row r="10790" spans="2:6" ht="15.75">
      <c r="B10790" s="188"/>
      <c r="C10790" s="188"/>
      <c r="D10790" s="203"/>
      <c r="E10790" s="203"/>
      <c r="F10790" s="203"/>
    </row>
    <row r="10791" spans="2:6" ht="15.75">
      <c r="B10791" s="188"/>
      <c r="C10791" s="188"/>
      <c r="D10791" s="203"/>
      <c r="E10791" s="203"/>
      <c r="F10791" s="203"/>
    </row>
    <row r="10792" spans="2:6" ht="15.75">
      <c r="B10792" s="188"/>
      <c r="C10792" s="188"/>
      <c r="D10792" s="203"/>
      <c r="E10792" s="203"/>
      <c r="F10792" s="203"/>
    </row>
    <row r="10793" spans="2:6" ht="15.75">
      <c r="B10793" s="188"/>
      <c r="C10793" s="188"/>
      <c r="D10793" s="203"/>
      <c r="E10793" s="203"/>
      <c r="F10793" s="203"/>
    </row>
    <row r="10794" spans="2:6" ht="15.75">
      <c r="B10794" s="188"/>
      <c r="C10794" s="188"/>
      <c r="D10794" s="203"/>
      <c r="E10794" s="203"/>
      <c r="F10794" s="203"/>
    </row>
    <row r="10795" spans="2:6" ht="15.75">
      <c r="B10795" s="188"/>
      <c r="C10795" s="188"/>
      <c r="D10795" s="203"/>
      <c r="E10795" s="203"/>
      <c r="F10795" s="203"/>
    </row>
    <row r="10796" spans="2:6" ht="15.75">
      <c r="B10796" s="188"/>
      <c r="C10796" s="188"/>
      <c r="D10796" s="203"/>
      <c r="E10796" s="203"/>
      <c r="F10796" s="203"/>
    </row>
    <row r="10797" spans="2:6" ht="15.75">
      <c r="B10797" s="188"/>
      <c r="C10797" s="188"/>
      <c r="D10797" s="203"/>
      <c r="E10797" s="203"/>
      <c r="F10797" s="203"/>
    </row>
    <row r="10798" spans="2:6" ht="15.75">
      <c r="B10798" s="188"/>
      <c r="C10798" s="188"/>
      <c r="D10798" s="203"/>
      <c r="E10798" s="203"/>
      <c r="F10798" s="203"/>
    </row>
    <row r="10799" spans="2:6" ht="15.75">
      <c r="B10799" s="188"/>
      <c r="C10799" s="188"/>
      <c r="D10799" s="203"/>
      <c r="E10799" s="203"/>
      <c r="F10799" s="203"/>
    </row>
    <row r="10800" spans="2:6" ht="15.75">
      <c r="B10800" s="188"/>
      <c r="C10800" s="188"/>
      <c r="D10800" s="203"/>
      <c r="E10800" s="203"/>
      <c r="F10800" s="203"/>
    </row>
    <row r="10801" spans="2:6" ht="15.75">
      <c r="B10801" s="188"/>
      <c r="C10801" s="188"/>
      <c r="D10801" s="203"/>
      <c r="E10801" s="203"/>
      <c r="F10801" s="203"/>
    </row>
    <row r="10802" spans="2:6" ht="15.75">
      <c r="B10802" s="188"/>
      <c r="C10802" s="188"/>
      <c r="D10802" s="203"/>
      <c r="E10802" s="203"/>
      <c r="F10802" s="203"/>
    </row>
    <row r="10803" spans="2:6" ht="15.75">
      <c r="B10803" s="188"/>
      <c r="C10803" s="188"/>
      <c r="D10803" s="203"/>
      <c r="E10803" s="203"/>
      <c r="F10803" s="203"/>
    </row>
    <row r="10804" spans="2:6" ht="15.75">
      <c r="B10804" s="188"/>
      <c r="C10804" s="188"/>
      <c r="D10804" s="203"/>
      <c r="E10804" s="203"/>
      <c r="F10804" s="203"/>
    </row>
    <row r="10805" spans="2:6" ht="15.75">
      <c r="B10805" s="188"/>
      <c r="C10805" s="188"/>
      <c r="D10805" s="203"/>
      <c r="E10805" s="203"/>
      <c r="F10805" s="203"/>
    </row>
    <row r="10806" spans="2:6" ht="15.75">
      <c r="B10806" s="188"/>
      <c r="C10806" s="188"/>
      <c r="D10806" s="203"/>
      <c r="E10806" s="203"/>
      <c r="F10806" s="203"/>
    </row>
    <row r="10807" spans="2:6" ht="15.75">
      <c r="B10807" s="188"/>
      <c r="C10807" s="188"/>
      <c r="D10807" s="203"/>
      <c r="E10807" s="203"/>
      <c r="F10807" s="203"/>
    </row>
    <row r="10808" spans="2:6" ht="15.75">
      <c r="B10808" s="188"/>
      <c r="C10808" s="188"/>
      <c r="D10808" s="203"/>
      <c r="E10808" s="203"/>
      <c r="F10808" s="203"/>
    </row>
    <row r="10809" spans="2:6" ht="15.75">
      <c r="B10809" s="188"/>
      <c r="C10809" s="188"/>
      <c r="D10809" s="203"/>
      <c r="E10809" s="203"/>
      <c r="F10809" s="203"/>
    </row>
    <row r="10810" spans="2:6" ht="15.75">
      <c r="B10810" s="188"/>
      <c r="C10810" s="188"/>
      <c r="D10810" s="203"/>
      <c r="E10810" s="203"/>
      <c r="F10810" s="203"/>
    </row>
    <row r="10811" spans="2:6" ht="15.75">
      <c r="B10811" s="188"/>
      <c r="C10811" s="188"/>
      <c r="D10811" s="203"/>
      <c r="E10811" s="203"/>
      <c r="F10811" s="203"/>
    </row>
    <row r="10812" spans="2:6" ht="15.75">
      <c r="B10812" s="188"/>
      <c r="C10812" s="188"/>
      <c r="D10812" s="203"/>
      <c r="E10812" s="203"/>
      <c r="F10812" s="203"/>
    </row>
    <row r="10813" spans="2:6" ht="15.75">
      <c r="B10813" s="188"/>
      <c r="C10813" s="188"/>
      <c r="D10813" s="203"/>
      <c r="E10813" s="203"/>
      <c r="F10813" s="203"/>
    </row>
    <row r="10814" spans="2:6" ht="15.75">
      <c r="B10814" s="188"/>
      <c r="C10814" s="188"/>
      <c r="D10814" s="203"/>
      <c r="E10814" s="203"/>
      <c r="F10814" s="203"/>
    </row>
    <row r="10815" spans="2:6" ht="15.75">
      <c r="B10815" s="188"/>
      <c r="C10815" s="188"/>
      <c r="D10815" s="203"/>
      <c r="E10815" s="203"/>
      <c r="F10815" s="203"/>
    </row>
    <row r="10816" spans="2:6" ht="15.75">
      <c r="B10816" s="188"/>
      <c r="C10816" s="188"/>
      <c r="D10816" s="203"/>
      <c r="E10816" s="203"/>
      <c r="F10816" s="203"/>
    </row>
    <row r="10817" spans="2:6" ht="15.75">
      <c r="B10817" s="188"/>
      <c r="C10817" s="188"/>
      <c r="D10817" s="203"/>
      <c r="E10817" s="203"/>
      <c r="F10817" s="203"/>
    </row>
    <row r="10818" spans="2:6" ht="15.75">
      <c r="B10818" s="188"/>
      <c r="C10818" s="188"/>
      <c r="D10818" s="203"/>
      <c r="E10818" s="203"/>
      <c r="F10818" s="203"/>
    </row>
    <row r="10819" spans="2:6" ht="15.75">
      <c r="B10819" s="188"/>
      <c r="C10819" s="188"/>
      <c r="D10819" s="203"/>
      <c r="E10819" s="203"/>
      <c r="F10819" s="203"/>
    </row>
    <row r="10820" spans="2:6" ht="15.75">
      <c r="B10820" s="188"/>
      <c r="C10820" s="188"/>
      <c r="D10820" s="203"/>
      <c r="E10820" s="203"/>
      <c r="F10820" s="203"/>
    </row>
    <row r="10821" spans="2:6" ht="15.75">
      <c r="B10821" s="188"/>
      <c r="C10821" s="188"/>
      <c r="D10821" s="203"/>
      <c r="E10821" s="203"/>
      <c r="F10821" s="203"/>
    </row>
    <row r="10822" spans="2:6" ht="15.75">
      <c r="B10822" s="188"/>
      <c r="C10822" s="188"/>
      <c r="D10822" s="203"/>
      <c r="E10822" s="203"/>
      <c r="F10822" s="203"/>
    </row>
    <row r="10823" spans="2:6" ht="15.75">
      <c r="B10823" s="188"/>
      <c r="C10823" s="188"/>
      <c r="D10823" s="203"/>
      <c r="E10823" s="203"/>
      <c r="F10823" s="203"/>
    </row>
    <row r="10824" spans="2:6" ht="15.75">
      <c r="B10824" s="188"/>
      <c r="C10824" s="188"/>
      <c r="D10824" s="203"/>
      <c r="E10824" s="203"/>
      <c r="F10824" s="203"/>
    </row>
    <row r="10825" spans="2:6" ht="15.75">
      <c r="B10825" s="188"/>
      <c r="C10825" s="188"/>
      <c r="D10825" s="203"/>
      <c r="E10825" s="203"/>
      <c r="F10825" s="203"/>
    </row>
    <row r="10826" spans="2:6" ht="15.75">
      <c r="B10826" s="188"/>
      <c r="C10826" s="188"/>
      <c r="D10826" s="203"/>
      <c r="E10826" s="203"/>
      <c r="F10826" s="203"/>
    </row>
    <row r="10827" spans="2:6" ht="15.75">
      <c r="B10827" s="188"/>
      <c r="C10827" s="188"/>
      <c r="D10827" s="203"/>
      <c r="E10827" s="203"/>
      <c r="F10827" s="203"/>
    </row>
    <row r="10828" spans="2:6" ht="15.75">
      <c r="B10828" s="188"/>
      <c r="C10828" s="188"/>
      <c r="D10828" s="203"/>
      <c r="E10828" s="203"/>
      <c r="F10828" s="203"/>
    </row>
    <row r="10829" spans="2:6" ht="15.75">
      <c r="B10829" s="188"/>
      <c r="C10829" s="188"/>
      <c r="D10829" s="203"/>
      <c r="E10829" s="203"/>
      <c r="F10829" s="203"/>
    </row>
    <row r="10830" spans="2:6" ht="15.75">
      <c r="B10830" s="188"/>
      <c r="C10830" s="188"/>
      <c r="D10830" s="203"/>
      <c r="E10830" s="203"/>
      <c r="F10830" s="203"/>
    </row>
    <row r="10831" spans="2:6" ht="15.75">
      <c r="B10831" s="188"/>
      <c r="C10831" s="188"/>
      <c r="D10831" s="203"/>
      <c r="E10831" s="203"/>
      <c r="F10831" s="203"/>
    </row>
    <row r="10832" spans="2:6" ht="15.75">
      <c r="B10832" s="188"/>
      <c r="C10832" s="188"/>
      <c r="D10832" s="203"/>
      <c r="E10832" s="203"/>
      <c r="F10832" s="203"/>
    </row>
    <row r="10833" spans="2:6" ht="15.75">
      <c r="B10833" s="188"/>
      <c r="C10833" s="188"/>
      <c r="D10833" s="203"/>
      <c r="E10833" s="203"/>
      <c r="F10833" s="203"/>
    </row>
    <row r="10834" spans="2:6" ht="15.75">
      <c r="B10834" s="188"/>
      <c r="C10834" s="188"/>
      <c r="D10834" s="203"/>
      <c r="E10834" s="203"/>
      <c r="F10834" s="203"/>
    </row>
    <row r="10835" spans="2:6" ht="15.75">
      <c r="B10835" s="188"/>
      <c r="C10835" s="188"/>
      <c r="D10835" s="203"/>
      <c r="E10835" s="203"/>
      <c r="F10835" s="203"/>
    </row>
    <row r="10836" spans="2:6" ht="15.75">
      <c r="B10836" s="188"/>
      <c r="C10836" s="188"/>
      <c r="D10836" s="203"/>
      <c r="E10836" s="203"/>
      <c r="F10836" s="203"/>
    </row>
    <row r="10837" spans="2:6" ht="15.75">
      <c r="B10837" s="188"/>
      <c r="C10837" s="188"/>
      <c r="D10837" s="203"/>
      <c r="E10837" s="203"/>
      <c r="F10837" s="203"/>
    </row>
    <row r="10838" spans="2:6" ht="15.75">
      <c r="B10838" s="188"/>
      <c r="C10838" s="188"/>
      <c r="D10838" s="203"/>
      <c r="E10838" s="203"/>
      <c r="F10838" s="203"/>
    </row>
    <row r="10839" spans="2:6" ht="15.75">
      <c r="B10839" s="188"/>
      <c r="C10839" s="188"/>
      <c r="D10839" s="203"/>
      <c r="E10839" s="203"/>
      <c r="F10839" s="203"/>
    </row>
    <row r="10840" spans="2:6" ht="15.75">
      <c r="B10840" s="188"/>
      <c r="C10840" s="188"/>
      <c r="D10840" s="203"/>
      <c r="E10840" s="203"/>
      <c r="F10840" s="203"/>
    </row>
    <row r="10841" spans="2:6" ht="15.75">
      <c r="B10841" s="188"/>
      <c r="C10841" s="188"/>
      <c r="D10841" s="203"/>
      <c r="E10841" s="203"/>
      <c r="F10841" s="203"/>
    </row>
    <row r="10842" spans="2:6" ht="15.75">
      <c r="B10842" s="188"/>
      <c r="C10842" s="188"/>
      <c r="D10842" s="203"/>
      <c r="E10842" s="203"/>
      <c r="F10842" s="203"/>
    </row>
    <row r="10843" spans="2:6" ht="15.75">
      <c r="B10843" s="188"/>
      <c r="C10843" s="188"/>
      <c r="D10843" s="203"/>
      <c r="E10843" s="203"/>
      <c r="F10843" s="203"/>
    </row>
    <row r="10844" spans="2:6" ht="15.75">
      <c r="B10844" s="188"/>
      <c r="C10844" s="188"/>
      <c r="D10844" s="203"/>
      <c r="E10844" s="203"/>
      <c r="F10844" s="203"/>
    </row>
    <row r="10845" spans="2:6" ht="15.75">
      <c r="B10845" s="188"/>
      <c r="C10845" s="188"/>
      <c r="D10845" s="203"/>
      <c r="E10845" s="203"/>
      <c r="F10845" s="203"/>
    </row>
    <row r="10846" spans="2:6" ht="15.75">
      <c r="B10846" s="188"/>
      <c r="C10846" s="188"/>
      <c r="D10846" s="203"/>
      <c r="E10846" s="203"/>
      <c r="F10846" s="203"/>
    </row>
    <row r="10847" spans="2:6" ht="15.75">
      <c r="B10847" s="188"/>
      <c r="C10847" s="188"/>
      <c r="D10847" s="203"/>
      <c r="E10847" s="203"/>
      <c r="F10847" s="203"/>
    </row>
    <row r="10848" spans="2:6" ht="15.75">
      <c r="B10848" s="188"/>
      <c r="C10848" s="188"/>
      <c r="D10848" s="203"/>
      <c r="E10848" s="203"/>
      <c r="F10848" s="203"/>
    </row>
    <row r="10849" spans="2:6" ht="15.75">
      <c r="B10849" s="188"/>
      <c r="C10849" s="188"/>
      <c r="D10849" s="203"/>
      <c r="E10849" s="203"/>
      <c r="F10849" s="203"/>
    </row>
    <row r="10850" spans="2:6" ht="15.75">
      <c r="B10850" s="188"/>
      <c r="C10850" s="188"/>
      <c r="D10850" s="203"/>
      <c r="E10850" s="203"/>
      <c r="F10850" s="203"/>
    </row>
    <row r="10851" spans="2:6" ht="15.75">
      <c r="B10851" s="188"/>
      <c r="C10851" s="188"/>
      <c r="D10851" s="203"/>
      <c r="E10851" s="203"/>
      <c r="F10851" s="203"/>
    </row>
    <row r="10852" spans="2:6" ht="15.75">
      <c r="B10852" s="188"/>
      <c r="C10852" s="188"/>
      <c r="D10852" s="203"/>
      <c r="E10852" s="203"/>
      <c r="F10852" s="203"/>
    </row>
    <row r="10853" spans="2:6" ht="15.75">
      <c r="B10853" s="188"/>
      <c r="C10853" s="188"/>
      <c r="D10853" s="203"/>
      <c r="E10853" s="203"/>
      <c r="F10853" s="203"/>
    </row>
    <row r="10854" spans="2:6" ht="15.75">
      <c r="B10854" s="188"/>
      <c r="C10854" s="188"/>
      <c r="D10854" s="203"/>
      <c r="E10854" s="203"/>
      <c r="F10854" s="203"/>
    </row>
    <row r="10855" spans="2:6" ht="15.75">
      <c r="B10855" s="188"/>
      <c r="C10855" s="188"/>
      <c r="D10855" s="203"/>
      <c r="E10855" s="203"/>
      <c r="F10855" s="203"/>
    </row>
    <row r="10856" spans="2:6" ht="15.75">
      <c r="B10856" s="188"/>
      <c r="C10856" s="188"/>
      <c r="D10856" s="203"/>
      <c r="E10856" s="203"/>
      <c r="F10856" s="203"/>
    </row>
    <row r="10857" spans="2:6" ht="15.75">
      <c r="B10857" s="188"/>
      <c r="C10857" s="188"/>
      <c r="D10857" s="203"/>
      <c r="E10857" s="203"/>
      <c r="F10857" s="203"/>
    </row>
    <row r="10858" spans="2:6" ht="15.75">
      <c r="B10858" s="188"/>
      <c r="C10858" s="188"/>
      <c r="D10858" s="203"/>
      <c r="E10858" s="203"/>
      <c r="F10858" s="203"/>
    </row>
    <row r="10859" spans="2:6" ht="15.75">
      <c r="B10859" s="188"/>
      <c r="C10859" s="188"/>
      <c r="D10859" s="203"/>
      <c r="E10859" s="203"/>
      <c r="F10859" s="203"/>
    </row>
    <row r="10860" spans="2:6" ht="15.75">
      <c r="B10860" s="188"/>
      <c r="C10860" s="188"/>
      <c r="D10860" s="203"/>
      <c r="E10860" s="203"/>
      <c r="F10860" s="203"/>
    </row>
    <row r="10861" spans="2:6" ht="15.75">
      <c r="B10861" s="188"/>
      <c r="C10861" s="188"/>
      <c r="D10861" s="203"/>
      <c r="E10861" s="203"/>
      <c r="F10861" s="203"/>
    </row>
    <row r="10862" spans="2:6" ht="15.75">
      <c r="B10862" s="188"/>
      <c r="C10862" s="188"/>
      <c r="D10862" s="203"/>
      <c r="E10862" s="203"/>
      <c r="F10862" s="203"/>
    </row>
    <row r="10863" spans="2:6" ht="15.75">
      <c r="B10863" s="188"/>
      <c r="C10863" s="188"/>
      <c r="D10863" s="203"/>
      <c r="E10863" s="203"/>
      <c r="F10863" s="203"/>
    </row>
    <row r="10864" spans="2:6" ht="15.75">
      <c r="B10864" s="188"/>
      <c r="C10864" s="188"/>
      <c r="D10864" s="203"/>
      <c r="E10864" s="203"/>
      <c r="F10864" s="203"/>
    </row>
    <row r="10865" spans="2:6" ht="15.75">
      <c r="B10865" s="188"/>
      <c r="C10865" s="188"/>
      <c r="D10865" s="203"/>
      <c r="E10865" s="203"/>
      <c r="F10865" s="203"/>
    </row>
    <row r="10866" spans="2:6" ht="15.75">
      <c r="B10866" s="188"/>
      <c r="C10866" s="188"/>
      <c r="D10866" s="203"/>
      <c r="E10866" s="203"/>
      <c r="F10866" s="203"/>
    </row>
    <row r="10867" spans="2:6" ht="15.75">
      <c r="B10867" s="188"/>
      <c r="C10867" s="188"/>
      <c r="D10867" s="203"/>
      <c r="E10867" s="203"/>
      <c r="F10867" s="203"/>
    </row>
    <row r="10868" spans="2:6" ht="15.75">
      <c r="B10868" s="188"/>
      <c r="C10868" s="188"/>
      <c r="D10868" s="203"/>
      <c r="E10868" s="203"/>
      <c r="F10868" s="203"/>
    </row>
    <row r="10869" spans="2:6" ht="15.75">
      <c r="B10869" s="188"/>
      <c r="C10869" s="188"/>
      <c r="D10869" s="203"/>
      <c r="E10869" s="203"/>
      <c r="F10869" s="203"/>
    </row>
    <row r="10870" spans="2:6" ht="15.75">
      <c r="B10870" s="188"/>
      <c r="C10870" s="188"/>
      <c r="D10870" s="203"/>
      <c r="E10870" s="203"/>
      <c r="F10870" s="203"/>
    </row>
    <row r="10871" spans="2:6" ht="15.75">
      <c r="B10871" s="188"/>
      <c r="C10871" s="188"/>
      <c r="D10871" s="203"/>
      <c r="E10871" s="203"/>
      <c r="F10871" s="203"/>
    </row>
    <row r="10872" spans="2:6" ht="15.75">
      <c r="B10872" s="188"/>
      <c r="C10872" s="188"/>
      <c r="D10872" s="203"/>
      <c r="E10872" s="203"/>
      <c r="F10872" s="203"/>
    </row>
    <row r="10873" spans="2:6" ht="15.75">
      <c r="B10873" s="188"/>
      <c r="C10873" s="188"/>
      <c r="D10873" s="203"/>
      <c r="E10873" s="203"/>
      <c r="F10873" s="203"/>
    </row>
    <row r="10874" spans="2:6" ht="15.75">
      <c r="B10874" s="188"/>
      <c r="C10874" s="188"/>
      <c r="D10874" s="203"/>
      <c r="E10874" s="203"/>
      <c r="F10874" s="203"/>
    </row>
    <row r="10875" spans="2:6" ht="15.75">
      <c r="B10875" s="188"/>
      <c r="C10875" s="188"/>
      <c r="D10875" s="203"/>
      <c r="E10875" s="203"/>
      <c r="F10875" s="203"/>
    </row>
    <row r="10876" spans="2:6" ht="15.75">
      <c r="B10876" s="188"/>
      <c r="C10876" s="188"/>
      <c r="D10876" s="203"/>
      <c r="E10876" s="203"/>
      <c r="F10876" s="203"/>
    </row>
    <row r="10877" spans="2:6" ht="15.75">
      <c r="B10877" s="188"/>
      <c r="C10877" s="188"/>
      <c r="D10877" s="203"/>
      <c r="E10877" s="203"/>
      <c r="F10877" s="203"/>
    </row>
    <row r="10878" spans="2:6" ht="15.75">
      <c r="B10878" s="188"/>
      <c r="C10878" s="188"/>
      <c r="D10878" s="203"/>
      <c r="E10878" s="203"/>
      <c r="F10878" s="203"/>
    </row>
    <row r="10879" spans="2:6" ht="15.75">
      <c r="B10879" s="188"/>
      <c r="C10879" s="188"/>
      <c r="D10879" s="203"/>
      <c r="E10879" s="203"/>
      <c r="F10879" s="203"/>
    </row>
    <row r="10880" spans="2:6" ht="15.75">
      <c r="B10880" s="188"/>
      <c r="C10880" s="188"/>
      <c r="D10880" s="203"/>
      <c r="E10880" s="203"/>
      <c r="F10880" s="203"/>
    </row>
    <row r="10881" spans="2:6" ht="15.75">
      <c r="B10881" s="188"/>
      <c r="C10881" s="188"/>
      <c r="D10881" s="203"/>
      <c r="E10881" s="203"/>
      <c r="F10881" s="203"/>
    </row>
    <row r="10882" spans="2:6" ht="15.75">
      <c r="B10882" s="188"/>
      <c r="C10882" s="188"/>
      <c r="D10882" s="203"/>
      <c r="E10882" s="203"/>
      <c r="F10882" s="203"/>
    </row>
    <row r="10883" spans="2:6" ht="15.75">
      <c r="B10883" s="188"/>
      <c r="C10883" s="188"/>
      <c r="D10883" s="203"/>
      <c r="E10883" s="203"/>
      <c r="F10883" s="203"/>
    </row>
    <row r="10884" spans="2:6" ht="15.75">
      <c r="B10884" s="188"/>
      <c r="C10884" s="188"/>
      <c r="D10884" s="203"/>
      <c r="E10884" s="203"/>
      <c r="F10884" s="203"/>
    </row>
    <row r="10885" spans="2:6" ht="15.75">
      <c r="B10885" s="188"/>
      <c r="C10885" s="188"/>
      <c r="D10885" s="203"/>
      <c r="E10885" s="203"/>
      <c r="F10885" s="203"/>
    </row>
    <row r="10886" spans="2:6" ht="15.75">
      <c r="B10886" s="188"/>
      <c r="C10886" s="188"/>
      <c r="D10886" s="203"/>
      <c r="E10886" s="203"/>
      <c r="F10886" s="203"/>
    </row>
    <row r="10887" spans="2:6" ht="15.75">
      <c r="B10887" s="188"/>
      <c r="C10887" s="188"/>
      <c r="D10887" s="203"/>
      <c r="E10887" s="203"/>
      <c r="F10887" s="203"/>
    </row>
    <row r="10888" spans="2:6" ht="15.75">
      <c r="B10888" s="188"/>
      <c r="C10888" s="188"/>
      <c r="D10888" s="203"/>
      <c r="E10888" s="203"/>
      <c r="F10888" s="203"/>
    </row>
    <row r="10889" spans="2:6" ht="15.75">
      <c r="B10889" s="188"/>
      <c r="C10889" s="188"/>
      <c r="D10889" s="203"/>
      <c r="E10889" s="203"/>
      <c r="F10889" s="203"/>
    </row>
    <row r="10890" spans="2:6" ht="15.75">
      <c r="B10890" s="188"/>
      <c r="C10890" s="188"/>
      <c r="D10890" s="203"/>
      <c r="E10890" s="203"/>
      <c r="F10890" s="203"/>
    </row>
    <row r="10891" spans="2:6" ht="15.75">
      <c r="B10891" s="188"/>
      <c r="C10891" s="188"/>
      <c r="D10891" s="203"/>
      <c r="E10891" s="203"/>
      <c r="F10891" s="203"/>
    </row>
    <row r="10892" spans="2:6" ht="15.75">
      <c r="B10892" s="188"/>
      <c r="C10892" s="188"/>
      <c r="D10892" s="203"/>
      <c r="E10892" s="203"/>
      <c r="F10892" s="203"/>
    </row>
    <row r="10893" spans="2:6" ht="15.75">
      <c r="B10893" s="188"/>
      <c r="C10893" s="188"/>
      <c r="D10893" s="203"/>
      <c r="E10893" s="203"/>
      <c r="F10893" s="203"/>
    </row>
    <row r="10894" spans="2:6" ht="15.75">
      <c r="B10894" s="188"/>
      <c r="C10894" s="188"/>
      <c r="D10894" s="203"/>
      <c r="E10894" s="203"/>
      <c r="F10894" s="203"/>
    </row>
    <row r="10895" spans="2:6" ht="15.75">
      <c r="B10895" s="188"/>
      <c r="C10895" s="188"/>
      <c r="D10895" s="203"/>
      <c r="E10895" s="203"/>
      <c r="F10895" s="203"/>
    </row>
    <row r="10896" spans="2:6" ht="15.75">
      <c r="B10896" s="188"/>
      <c r="C10896" s="188"/>
      <c r="D10896" s="203"/>
      <c r="E10896" s="203"/>
      <c r="F10896" s="203"/>
    </row>
    <row r="10897" spans="2:6" ht="15.75">
      <c r="B10897" s="188"/>
      <c r="C10897" s="188"/>
      <c r="D10897" s="203"/>
      <c r="E10897" s="203"/>
      <c r="F10897" s="203"/>
    </row>
    <row r="10898" spans="2:6" ht="15.75">
      <c r="B10898" s="188"/>
      <c r="C10898" s="188"/>
      <c r="D10898" s="203"/>
      <c r="E10898" s="203"/>
      <c r="F10898" s="203"/>
    </row>
    <row r="10899" spans="2:6" ht="15.75">
      <c r="B10899" s="188"/>
      <c r="C10899" s="188"/>
      <c r="D10899" s="203"/>
      <c r="E10899" s="203"/>
      <c r="F10899" s="203"/>
    </row>
    <row r="10900" spans="2:6" ht="15.75">
      <c r="B10900" s="188"/>
      <c r="C10900" s="188"/>
      <c r="D10900" s="203"/>
      <c r="E10900" s="203"/>
      <c r="F10900" s="203"/>
    </row>
    <row r="10901" spans="2:6" ht="15.75">
      <c r="B10901" s="188"/>
      <c r="C10901" s="188"/>
      <c r="D10901" s="203"/>
      <c r="E10901" s="203"/>
      <c r="F10901" s="203"/>
    </row>
    <row r="10902" spans="2:6" ht="15.75">
      <c r="B10902" s="188"/>
      <c r="C10902" s="188"/>
      <c r="D10902" s="203"/>
      <c r="E10902" s="203"/>
      <c r="F10902" s="203"/>
    </row>
    <row r="10903" spans="2:6" ht="15.75">
      <c r="B10903" s="188"/>
      <c r="C10903" s="188"/>
      <c r="D10903" s="203"/>
      <c r="E10903" s="203"/>
      <c r="F10903" s="203"/>
    </row>
    <row r="10904" spans="2:6" ht="15.75">
      <c r="B10904" s="188"/>
      <c r="C10904" s="188"/>
      <c r="D10904" s="203"/>
      <c r="E10904" s="203"/>
      <c r="F10904" s="203"/>
    </row>
    <row r="10905" spans="2:6" ht="15.75">
      <c r="B10905" s="188"/>
      <c r="C10905" s="188"/>
      <c r="D10905" s="203"/>
      <c r="E10905" s="203"/>
      <c r="F10905" s="203"/>
    </row>
    <row r="10906" spans="2:6" ht="15.75">
      <c r="B10906" s="188"/>
      <c r="C10906" s="188"/>
      <c r="D10906" s="203"/>
      <c r="E10906" s="203"/>
      <c r="F10906" s="203"/>
    </row>
    <row r="10907" spans="2:6" ht="15.75">
      <c r="B10907" s="188"/>
      <c r="C10907" s="188"/>
      <c r="D10907" s="203"/>
      <c r="E10907" s="203"/>
      <c r="F10907" s="203"/>
    </row>
    <row r="10908" spans="2:6" ht="15.75">
      <c r="B10908" s="188"/>
      <c r="C10908" s="188"/>
      <c r="D10908" s="203"/>
      <c r="E10908" s="203"/>
      <c r="F10908" s="203"/>
    </row>
    <row r="10909" spans="2:6" ht="15.75">
      <c r="B10909" s="188"/>
      <c r="C10909" s="188"/>
      <c r="D10909" s="203"/>
      <c r="E10909" s="203"/>
      <c r="F10909" s="203"/>
    </row>
    <row r="10910" spans="2:6" ht="15.75">
      <c r="B10910" s="188"/>
      <c r="C10910" s="188"/>
      <c r="D10910" s="203"/>
      <c r="E10910" s="203"/>
      <c r="F10910" s="203"/>
    </row>
    <row r="10911" spans="2:6" ht="15.75">
      <c r="B10911" s="188"/>
      <c r="C10911" s="188"/>
      <c r="D10911" s="203"/>
      <c r="E10911" s="203"/>
      <c r="F10911" s="203"/>
    </row>
    <row r="10912" spans="2:6" ht="15.75">
      <c r="B10912" s="188"/>
      <c r="C10912" s="188"/>
      <c r="D10912" s="203"/>
      <c r="E10912" s="203"/>
      <c r="F10912" s="203"/>
    </row>
    <row r="10913" spans="2:6" ht="15.75">
      <c r="B10913" s="188"/>
      <c r="C10913" s="188"/>
      <c r="D10913" s="203"/>
      <c r="E10913" s="203"/>
      <c r="F10913" s="203"/>
    </row>
    <row r="10914" spans="2:6" ht="15.75">
      <c r="B10914" s="188"/>
      <c r="C10914" s="188"/>
      <c r="D10914" s="203"/>
      <c r="E10914" s="203"/>
      <c r="F10914" s="203"/>
    </row>
    <row r="10915" spans="2:6" ht="15.75">
      <c r="B10915" s="188"/>
      <c r="C10915" s="188"/>
      <c r="D10915" s="203"/>
      <c r="E10915" s="203"/>
      <c r="F10915" s="203"/>
    </row>
    <row r="10916" spans="2:6" ht="15.75">
      <c r="B10916" s="188"/>
      <c r="C10916" s="188"/>
      <c r="D10916" s="203"/>
      <c r="E10916" s="203"/>
      <c r="F10916" s="203"/>
    </row>
    <row r="10917" spans="2:6" ht="15.75">
      <c r="B10917" s="188"/>
      <c r="C10917" s="188"/>
      <c r="D10917" s="203"/>
      <c r="E10917" s="203"/>
      <c r="F10917" s="203"/>
    </row>
    <row r="10918" spans="2:6" ht="15.75">
      <c r="B10918" s="188"/>
      <c r="C10918" s="188"/>
      <c r="D10918" s="203"/>
      <c r="E10918" s="203"/>
      <c r="F10918" s="203"/>
    </row>
    <row r="10919" spans="2:6" ht="15.75">
      <c r="B10919" s="188"/>
      <c r="C10919" s="188"/>
      <c r="D10919" s="203"/>
      <c r="E10919" s="203"/>
      <c r="F10919" s="203"/>
    </row>
    <row r="10920" spans="2:6" ht="15.75">
      <c r="B10920" s="188"/>
      <c r="C10920" s="188"/>
      <c r="D10920" s="203"/>
      <c r="E10920" s="203"/>
      <c r="F10920" s="203"/>
    </row>
    <row r="10921" spans="2:6" ht="15.75">
      <c r="B10921" s="188"/>
      <c r="C10921" s="188"/>
      <c r="D10921" s="203"/>
      <c r="E10921" s="203"/>
      <c r="F10921" s="203"/>
    </row>
    <row r="10922" spans="2:6" ht="15.75">
      <c r="B10922" s="188"/>
      <c r="C10922" s="188"/>
      <c r="D10922" s="203"/>
      <c r="E10922" s="203"/>
      <c r="F10922" s="203"/>
    </row>
    <row r="10923" spans="2:6" ht="15.75">
      <c r="B10923" s="188"/>
      <c r="C10923" s="188"/>
      <c r="D10923" s="203"/>
      <c r="E10923" s="203"/>
      <c r="F10923" s="203"/>
    </row>
    <row r="10924" spans="2:6" ht="15.75">
      <c r="B10924" s="188"/>
      <c r="C10924" s="188"/>
      <c r="D10924" s="203"/>
      <c r="E10924" s="203"/>
      <c r="F10924" s="203"/>
    </row>
    <row r="10925" spans="2:6" ht="15.75">
      <c r="B10925" s="188"/>
      <c r="C10925" s="188"/>
      <c r="D10925" s="203"/>
      <c r="E10925" s="203"/>
      <c r="F10925" s="203"/>
    </row>
    <row r="10926" spans="2:6" ht="15.75">
      <c r="B10926" s="188"/>
      <c r="C10926" s="188"/>
      <c r="D10926" s="203"/>
      <c r="E10926" s="203"/>
      <c r="F10926" s="203"/>
    </row>
    <row r="10927" spans="2:6" ht="15.75">
      <c r="B10927" s="188"/>
      <c r="C10927" s="188"/>
      <c r="D10927" s="203"/>
      <c r="E10927" s="203"/>
      <c r="F10927" s="203"/>
    </row>
    <row r="10928" spans="2:6" ht="15.75">
      <c r="B10928" s="188"/>
      <c r="C10928" s="188"/>
      <c r="D10928" s="203"/>
      <c r="E10928" s="203"/>
      <c r="F10928" s="203"/>
    </row>
    <row r="10929" spans="2:6" ht="15.75">
      <c r="B10929" s="188"/>
      <c r="C10929" s="188"/>
      <c r="D10929" s="203"/>
      <c r="E10929" s="203"/>
      <c r="F10929" s="203"/>
    </row>
    <row r="10930" spans="2:6" ht="15.75">
      <c r="B10930" s="188"/>
      <c r="C10930" s="188"/>
      <c r="D10930" s="203"/>
      <c r="E10930" s="203"/>
      <c r="F10930" s="203"/>
    </row>
    <row r="10931" spans="2:6" ht="15.75">
      <c r="B10931" s="188"/>
      <c r="C10931" s="188"/>
      <c r="D10931" s="203"/>
      <c r="E10931" s="203"/>
      <c r="F10931" s="203"/>
    </row>
    <row r="10932" spans="2:6" ht="15.75">
      <c r="B10932" s="188"/>
      <c r="C10932" s="188"/>
      <c r="D10932" s="203"/>
      <c r="E10932" s="203"/>
      <c r="F10932" s="203"/>
    </row>
    <row r="10933" spans="2:6" ht="15.75">
      <c r="B10933" s="188"/>
      <c r="C10933" s="188"/>
      <c r="D10933" s="203"/>
      <c r="E10933" s="203"/>
      <c r="F10933" s="203"/>
    </row>
    <row r="10934" spans="2:6" ht="15.75">
      <c r="B10934" s="188"/>
      <c r="C10934" s="188"/>
      <c r="D10934" s="203"/>
      <c r="E10934" s="203"/>
      <c r="F10934" s="203"/>
    </row>
    <row r="10935" spans="2:6" ht="15.75">
      <c r="B10935" s="188"/>
      <c r="C10935" s="188"/>
      <c r="D10935" s="203"/>
      <c r="E10935" s="203"/>
      <c r="F10935" s="203"/>
    </row>
    <row r="10936" spans="2:6" ht="15.75">
      <c r="B10936" s="188"/>
      <c r="C10936" s="188"/>
      <c r="D10936" s="203"/>
      <c r="E10936" s="203"/>
      <c r="F10936" s="203"/>
    </row>
    <row r="10937" spans="2:6" ht="15.75">
      <c r="B10937" s="188"/>
      <c r="C10937" s="188"/>
      <c r="D10937" s="203"/>
      <c r="E10937" s="203"/>
      <c r="F10937" s="203"/>
    </row>
    <row r="10938" spans="2:6" ht="15.75">
      <c r="B10938" s="188"/>
      <c r="C10938" s="188"/>
      <c r="D10938" s="203"/>
      <c r="E10938" s="203"/>
      <c r="F10938" s="203"/>
    </row>
    <row r="10939" spans="2:6" ht="15.75">
      <c r="B10939" s="188"/>
      <c r="C10939" s="188"/>
      <c r="D10939" s="203"/>
      <c r="E10939" s="203"/>
      <c r="F10939" s="203"/>
    </row>
    <row r="10940" spans="2:6" ht="15.75">
      <c r="B10940" s="188"/>
      <c r="C10940" s="188"/>
      <c r="D10940" s="203"/>
      <c r="E10940" s="203"/>
      <c r="F10940" s="203"/>
    </row>
    <row r="10941" spans="2:6" ht="15.75">
      <c r="B10941" s="188"/>
      <c r="C10941" s="188"/>
      <c r="D10941" s="203"/>
      <c r="E10941" s="203"/>
      <c r="F10941" s="203"/>
    </row>
    <row r="10942" spans="2:6" ht="15.75">
      <c r="B10942" s="188"/>
      <c r="C10942" s="188"/>
      <c r="D10942" s="203"/>
      <c r="E10942" s="203"/>
      <c r="F10942" s="203"/>
    </row>
    <row r="10943" spans="2:6" ht="15.75">
      <c r="B10943" s="188"/>
      <c r="C10943" s="188"/>
      <c r="D10943" s="203"/>
      <c r="E10943" s="203"/>
      <c r="F10943" s="203"/>
    </row>
    <row r="10944" spans="2:6" ht="15.75">
      <c r="B10944" s="188"/>
      <c r="C10944" s="188"/>
      <c r="D10944" s="203"/>
      <c r="E10944" s="203"/>
      <c r="F10944" s="203"/>
    </row>
    <row r="10945" spans="2:6" ht="15.75">
      <c r="B10945" s="188"/>
      <c r="C10945" s="188"/>
      <c r="D10945" s="203"/>
      <c r="E10945" s="203"/>
      <c r="F10945" s="203"/>
    </row>
    <row r="10946" spans="2:6" ht="15.75">
      <c r="B10946" s="188"/>
      <c r="C10946" s="188"/>
      <c r="D10946" s="203"/>
      <c r="E10946" s="203"/>
      <c r="F10946" s="203"/>
    </row>
    <row r="10947" spans="2:6" ht="15.75">
      <c r="B10947" s="188"/>
      <c r="C10947" s="188"/>
      <c r="D10947" s="203"/>
      <c r="E10947" s="203"/>
      <c r="F10947" s="203"/>
    </row>
    <row r="10948" spans="2:6" ht="15.75">
      <c r="B10948" s="188"/>
      <c r="C10948" s="188"/>
      <c r="D10948" s="203"/>
      <c r="E10948" s="203"/>
      <c r="F10948" s="203"/>
    </row>
    <row r="10949" spans="2:6" ht="15.75">
      <c r="B10949" s="188"/>
      <c r="C10949" s="188"/>
      <c r="D10949" s="203"/>
      <c r="E10949" s="203"/>
      <c r="F10949" s="203"/>
    </row>
    <row r="10950" spans="2:6" ht="15.75">
      <c r="B10950" s="188"/>
      <c r="C10950" s="188"/>
      <c r="D10950" s="203"/>
      <c r="E10950" s="203"/>
      <c r="F10950" s="203"/>
    </row>
    <row r="10951" spans="2:6" ht="15.75">
      <c r="B10951" s="188"/>
      <c r="C10951" s="188"/>
      <c r="D10951" s="203"/>
      <c r="E10951" s="203"/>
      <c r="F10951" s="203"/>
    </row>
    <row r="10952" spans="2:6" ht="15.75">
      <c r="B10952" s="188"/>
      <c r="C10952" s="188"/>
      <c r="D10952" s="203"/>
      <c r="E10952" s="203"/>
      <c r="F10952" s="203"/>
    </row>
    <row r="10953" spans="2:6" ht="15.75">
      <c r="B10953" s="188"/>
      <c r="C10953" s="188"/>
      <c r="D10953" s="203"/>
      <c r="E10953" s="203"/>
      <c r="F10953" s="203"/>
    </row>
    <row r="10954" spans="2:6" ht="15.75">
      <c r="B10954" s="188"/>
      <c r="C10954" s="188"/>
      <c r="D10954" s="203"/>
      <c r="E10954" s="203"/>
      <c r="F10954" s="203"/>
    </row>
    <row r="10955" spans="2:6" ht="15.75">
      <c r="B10955" s="188"/>
      <c r="C10955" s="188"/>
      <c r="D10955" s="203"/>
      <c r="E10955" s="203"/>
      <c r="F10955" s="203"/>
    </row>
    <row r="10956" spans="2:6" ht="15.75">
      <c r="B10956" s="188"/>
      <c r="C10956" s="188"/>
      <c r="D10956" s="203"/>
      <c r="E10956" s="203"/>
      <c r="F10956" s="203"/>
    </row>
    <row r="10957" spans="2:6" ht="15.75">
      <c r="B10957" s="188"/>
      <c r="C10957" s="188"/>
      <c r="D10957" s="203"/>
      <c r="E10957" s="203"/>
      <c r="F10957" s="203"/>
    </row>
    <row r="10958" spans="2:6" ht="15.75">
      <c r="B10958" s="188"/>
      <c r="C10958" s="188"/>
      <c r="D10958" s="203"/>
      <c r="E10958" s="203"/>
      <c r="F10958" s="203"/>
    </row>
    <row r="10959" spans="2:6" ht="15.75">
      <c r="B10959" s="188"/>
      <c r="C10959" s="188"/>
      <c r="D10959" s="203"/>
      <c r="E10959" s="203"/>
      <c r="F10959" s="203"/>
    </row>
    <row r="10960" spans="2:6" ht="15.75">
      <c r="B10960" s="188"/>
      <c r="C10960" s="188"/>
      <c r="D10960" s="203"/>
      <c r="E10960" s="203"/>
      <c r="F10960" s="203"/>
    </row>
    <row r="10961" spans="2:6" ht="15.75">
      <c r="B10961" s="188"/>
      <c r="C10961" s="188"/>
      <c r="D10961" s="203"/>
      <c r="E10961" s="203"/>
      <c r="F10961" s="203"/>
    </row>
    <row r="10962" spans="2:6" ht="15.75">
      <c r="B10962" s="188"/>
      <c r="C10962" s="188"/>
      <c r="D10962" s="203"/>
      <c r="E10962" s="203"/>
      <c r="F10962" s="203"/>
    </row>
    <row r="10963" spans="2:6" ht="15.75">
      <c r="B10963" s="188"/>
      <c r="C10963" s="188"/>
      <c r="D10963" s="203"/>
      <c r="E10963" s="203"/>
      <c r="F10963" s="203"/>
    </row>
    <row r="10964" spans="2:6" ht="15.75">
      <c r="B10964" s="188"/>
      <c r="C10964" s="188"/>
      <c r="D10964" s="203"/>
      <c r="E10964" s="203"/>
      <c r="F10964" s="203"/>
    </row>
    <row r="10965" spans="2:6" ht="15.75">
      <c r="B10965" s="188"/>
      <c r="C10965" s="188"/>
      <c r="D10965" s="203"/>
      <c r="E10965" s="203"/>
      <c r="F10965" s="203"/>
    </row>
    <row r="10966" spans="2:6" ht="15.75">
      <c r="B10966" s="188"/>
      <c r="C10966" s="188"/>
      <c r="D10966" s="203"/>
      <c r="E10966" s="203"/>
      <c r="F10966" s="203"/>
    </row>
    <row r="10967" spans="2:6" ht="15.75">
      <c r="B10967" s="188"/>
      <c r="C10967" s="188"/>
      <c r="D10967" s="203"/>
      <c r="E10967" s="203"/>
      <c r="F10967" s="203"/>
    </row>
    <row r="10968" spans="2:6" ht="15.75">
      <c r="B10968" s="188"/>
      <c r="C10968" s="188"/>
      <c r="D10968" s="203"/>
      <c r="E10968" s="203"/>
      <c r="F10968" s="203"/>
    </row>
    <row r="10969" spans="2:6" ht="15.75">
      <c r="B10969" s="188"/>
      <c r="C10969" s="188"/>
      <c r="D10969" s="203"/>
      <c r="E10969" s="203"/>
      <c r="F10969" s="203"/>
    </row>
    <row r="10970" spans="2:6" ht="15.75">
      <c r="B10970" s="188"/>
      <c r="C10970" s="188"/>
      <c r="D10970" s="203"/>
      <c r="E10970" s="203"/>
      <c r="F10970" s="203"/>
    </row>
    <row r="10971" spans="2:6" ht="15.75">
      <c r="B10971" s="188"/>
      <c r="C10971" s="188"/>
      <c r="D10971" s="203"/>
      <c r="E10971" s="203"/>
      <c r="F10971" s="203"/>
    </row>
    <row r="10972" spans="2:6" ht="15.75">
      <c r="B10972" s="188"/>
      <c r="C10972" s="188"/>
      <c r="D10972" s="203"/>
      <c r="E10972" s="203"/>
      <c r="F10972" s="203"/>
    </row>
    <row r="10973" spans="2:6" ht="15.75">
      <c r="B10973" s="188"/>
      <c r="C10973" s="188"/>
      <c r="D10973" s="203"/>
      <c r="E10973" s="203"/>
      <c r="F10973" s="203"/>
    </row>
    <row r="10974" spans="2:6" ht="15.75">
      <c r="B10974" s="188"/>
      <c r="C10974" s="188"/>
      <c r="D10974" s="203"/>
      <c r="E10974" s="203"/>
      <c r="F10974" s="203"/>
    </row>
    <row r="10975" spans="2:6" ht="15.75">
      <c r="B10975" s="188"/>
      <c r="C10975" s="188"/>
      <c r="D10975" s="203"/>
      <c r="E10975" s="203"/>
      <c r="F10975" s="203"/>
    </row>
    <row r="10976" spans="2:6" ht="15.75">
      <c r="B10976" s="188"/>
      <c r="C10976" s="188"/>
      <c r="D10976" s="203"/>
      <c r="E10976" s="203"/>
      <c r="F10976" s="203"/>
    </row>
    <row r="10977" spans="2:6" ht="15.75">
      <c r="B10977" s="188"/>
      <c r="C10977" s="188"/>
      <c r="D10977" s="203"/>
      <c r="E10977" s="203"/>
      <c r="F10977" s="203"/>
    </row>
    <row r="10978" spans="2:6" ht="15.75">
      <c r="B10978" s="188"/>
      <c r="C10978" s="188"/>
      <c r="D10978" s="203"/>
      <c r="E10978" s="203"/>
      <c r="F10978" s="203"/>
    </row>
    <row r="10979" spans="2:6" ht="15.75">
      <c r="B10979" s="188"/>
      <c r="C10979" s="188"/>
      <c r="D10979" s="203"/>
      <c r="E10979" s="203"/>
      <c r="F10979" s="203"/>
    </row>
    <row r="10980" spans="2:6" ht="15.75">
      <c r="B10980" s="188"/>
      <c r="C10980" s="188"/>
      <c r="D10980" s="203"/>
      <c r="E10980" s="203"/>
      <c r="F10980" s="203"/>
    </row>
    <row r="10981" spans="2:6" ht="15.75">
      <c r="B10981" s="188"/>
      <c r="C10981" s="188"/>
      <c r="D10981" s="203"/>
      <c r="E10981" s="203"/>
      <c r="F10981" s="203"/>
    </row>
    <row r="10982" spans="2:6" ht="15.75">
      <c r="B10982" s="188"/>
      <c r="C10982" s="188"/>
      <c r="D10982" s="203"/>
      <c r="E10982" s="203"/>
      <c r="F10982" s="203"/>
    </row>
    <row r="10983" spans="2:6" ht="15.75">
      <c r="B10983" s="188"/>
      <c r="C10983" s="188"/>
      <c r="D10983" s="203"/>
      <c r="E10983" s="203"/>
      <c r="F10983" s="203"/>
    </row>
    <row r="10984" spans="2:6" ht="15.75">
      <c r="B10984" s="188"/>
      <c r="C10984" s="188"/>
      <c r="D10984" s="203"/>
      <c r="E10984" s="203"/>
      <c r="F10984" s="203"/>
    </row>
    <row r="10985" spans="2:6" ht="15.75">
      <c r="B10985" s="188"/>
      <c r="C10985" s="188"/>
      <c r="D10985" s="203"/>
      <c r="E10985" s="203"/>
      <c r="F10985" s="203"/>
    </row>
    <row r="10986" spans="2:6" ht="15.75">
      <c r="B10986" s="188"/>
      <c r="C10986" s="188"/>
      <c r="D10986" s="203"/>
      <c r="E10986" s="203"/>
      <c r="F10986" s="203"/>
    </row>
    <row r="10987" spans="2:6" ht="15.75">
      <c r="B10987" s="188"/>
      <c r="C10987" s="188"/>
      <c r="D10987" s="203"/>
      <c r="E10987" s="203"/>
      <c r="F10987" s="203"/>
    </row>
    <row r="10988" spans="2:6" ht="15.75">
      <c r="B10988" s="188"/>
      <c r="C10988" s="188"/>
      <c r="D10988" s="203"/>
      <c r="E10988" s="203"/>
      <c r="F10988" s="203"/>
    </row>
    <row r="10989" spans="2:6" ht="15.75">
      <c r="B10989" s="188"/>
      <c r="C10989" s="188"/>
      <c r="D10989" s="203"/>
      <c r="E10989" s="203"/>
      <c r="F10989" s="203"/>
    </row>
    <row r="10990" spans="2:6" ht="15.75">
      <c r="B10990" s="188"/>
      <c r="C10990" s="188"/>
      <c r="D10990" s="203"/>
      <c r="E10990" s="203"/>
      <c r="F10990" s="203"/>
    </row>
    <row r="10991" spans="2:6" ht="15.75">
      <c r="B10991" s="188"/>
      <c r="C10991" s="188"/>
      <c r="D10991" s="203"/>
      <c r="E10991" s="203"/>
      <c r="F10991" s="203"/>
    </row>
    <row r="10992" spans="2:6" ht="15.75">
      <c r="B10992" s="188"/>
      <c r="C10992" s="188"/>
      <c r="D10992" s="203"/>
      <c r="E10992" s="203"/>
      <c r="F10992" s="203"/>
    </row>
    <row r="10993" spans="2:6" ht="15.75">
      <c r="B10993" s="188"/>
      <c r="C10993" s="188"/>
      <c r="D10993" s="203"/>
      <c r="E10993" s="203"/>
      <c r="F10993" s="203"/>
    </row>
    <row r="10994" spans="2:6" ht="15.75">
      <c r="B10994" s="188"/>
      <c r="C10994" s="188"/>
      <c r="D10994" s="203"/>
      <c r="E10994" s="203"/>
      <c r="F10994" s="203"/>
    </row>
    <row r="10995" spans="2:6" ht="15.75">
      <c r="B10995" s="188"/>
      <c r="C10995" s="188"/>
      <c r="D10995" s="203"/>
      <c r="E10995" s="203"/>
      <c r="F10995" s="203"/>
    </row>
    <row r="10996" spans="2:6" ht="15.75">
      <c r="B10996" s="188"/>
      <c r="C10996" s="188"/>
      <c r="D10996" s="203"/>
      <c r="E10996" s="203"/>
      <c r="F10996" s="203"/>
    </row>
    <row r="10997" spans="2:6" ht="15.75">
      <c r="B10997" s="188"/>
      <c r="C10997" s="188"/>
      <c r="D10997" s="203"/>
      <c r="E10997" s="203"/>
      <c r="F10997" s="203"/>
    </row>
    <row r="10998" spans="2:6" ht="15.75">
      <c r="B10998" s="188"/>
      <c r="C10998" s="188"/>
      <c r="D10998" s="203"/>
      <c r="E10998" s="203"/>
      <c r="F10998" s="203"/>
    </row>
    <row r="10999" spans="2:6" ht="15.75">
      <c r="B10999" s="188"/>
      <c r="C10999" s="188"/>
      <c r="D10999" s="203"/>
      <c r="E10999" s="203"/>
      <c r="F10999" s="203"/>
    </row>
    <row r="11000" spans="2:6" ht="15.75">
      <c r="B11000" s="188"/>
      <c r="C11000" s="188"/>
      <c r="D11000" s="203"/>
      <c r="E11000" s="203"/>
      <c r="F11000" s="203"/>
    </row>
    <row r="11001" spans="2:6" ht="15.75">
      <c r="B11001" s="188"/>
      <c r="C11001" s="188"/>
      <c r="D11001" s="203"/>
      <c r="E11001" s="203"/>
      <c r="F11001" s="203"/>
    </row>
    <row r="11002" spans="2:6" ht="15.75">
      <c r="B11002" s="188"/>
      <c r="C11002" s="188"/>
      <c r="D11002" s="203"/>
      <c r="E11002" s="203"/>
      <c r="F11002" s="203"/>
    </row>
    <row r="11003" spans="2:6" ht="15.75">
      <c r="B11003" s="188"/>
      <c r="C11003" s="188"/>
      <c r="D11003" s="203"/>
      <c r="E11003" s="203"/>
      <c r="F11003" s="203"/>
    </row>
    <row r="11004" spans="2:6" ht="15.75">
      <c r="B11004" s="188"/>
      <c r="C11004" s="188"/>
      <c r="D11004" s="203"/>
      <c r="E11004" s="203"/>
      <c r="F11004" s="203"/>
    </row>
    <row r="11005" spans="2:6" ht="15.75">
      <c r="B11005" s="188"/>
      <c r="C11005" s="188"/>
      <c r="D11005" s="203"/>
      <c r="E11005" s="203"/>
      <c r="F11005" s="203"/>
    </row>
    <row r="11006" spans="2:6" ht="15.75">
      <c r="B11006" s="188"/>
      <c r="C11006" s="188"/>
      <c r="D11006" s="203"/>
      <c r="E11006" s="203"/>
      <c r="F11006" s="203"/>
    </row>
    <row r="11007" spans="2:6" ht="15.75">
      <c r="B11007" s="188"/>
      <c r="C11007" s="188"/>
      <c r="D11007" s="203"/>
      <c r="E11007" s="203"/>
      <c r="F11007" s="203"/>
    </row>
    <row r="11008" spans="2:6" ht="15.75">
      <c r="B11008" s="188"/>
      <c r="C11008" s="188"/>
      <c r="D11008" s="203"/>
      <c r="E11008" s="203"/>
      <c r="F11008" s="203"/>
    </row>
    <row r="11009" spans="2:6" ht="15.75">
      <c r="B11009" s="188"/>
      <c r="C11009" s="188"/>
      <c r="D11009" s="203"/>
      <c r="E11009" s="203"/>
      <c r="F11009" s="203"/>
    </row>
    <row r="11010" spans="2:6" ht="15.75">
      <c r="B11010" s="188"/>
      <c r="C11010" s="188"/>
      <c r="D11010" s="203"/>
      <c r="E11010" s="203"/>
      <c r="F11010" s="203"/>
    </row>
    <row r="11011" spans="2:6" ht="15.75">
      <c r="B11011" s="188"/>
      <c r="C11011" s="188"/>
      <c r="D11011" s="203"/>
      <c r="E11011" s="203"/>
      <c r="F11011" s="203"/>
    </row>
    <row r="11012" spans="2:6" ht="15.75">
      <c r="B11012" s="188"/>
      <c r="C11012" s="188"/>
      <c r="D11012" s="203"/>
      <c r="E11012" s="203"/>
      <c r="F11012" s="203"/>
    </row>
    <row r="11013" spans="2:6" ht="15.75">
      <c r="B11013" s="188"/>
      <c r="C11013" s="188"/>
      <c r="D11013" s="203"/>
      <c r="E11013" s="203"/>
      <c r="F11013" s="203"/>
    </row>
    <row r="11014" spans="2:6" ht="15.75">
      <c r="B11014" s="188"/>
      <c r="C11014" s="188"/>
      <c r="D11014" s="203"/>
      <c r="E11014" s="203"/>
      <c r="F11014" s="203"/>
    </row>
    <row r="11015" spans="2:6" ht="15.75">
      <c r="B11015" s="188"/>
      <c r="C11015" s="188"/>
      <c r="D11015" s="203"/>
      <c r="E11015" s="203"/>
      <c r="F11015" s="203"/>
    </row>
    <row r="11016" spans="2:6" ht="15.75">
      <c r="B11016" s="188"/>
      <c r="C11016" s="188"/>
      <c r="D11016" s="203"/>
      <c r="E11016" s="203"/>
      <c r="F11016" s="203"/>
    </row>
    <row r="11017" spans="2:6" ht="15.75">
      <c r="B11017" s="188"/>
      <c r="C11017" s="188"/>
      <c r="D11017" s="203"/>
      <c r="E11017" s="203"/>
      <c r="F11017" s="203"/>
    </row>
    <row r="11018" spans="2:6" ht="15.75">
      <c r="B11018" s="188"/>
      <c r="C11018" s="188"/>
      <c r="D11018" s="203"/>
      <c r="E11018" s="203"/>
      <c r="F11018" s="203"/>
    </row>
    <row r="11019" spans="2:6" ht="15.75">
      <c r="B11019" s="188"/>
      <c r="C11019" s="188"/>
      <c r="D11019" s="203"/>
      <c r="E11019" s="203"/>
      <c r="F11019" s="203"/>
    </row>
    <row r="11020" spans="2:6" ht="15.75">
      <c r="B11020" s="188"/>
      <c r="C11020" s="188"/>
      <c r="D11020" s="203"/>
      <c r="E11020" s="203"/>
      <c r="F11020" s="203"/>
    </row>
    <row r="11021" spans="2:6" ht="15.75">
      <c r="B11021" s="188"/>
      <c r="C11021" s="188"/>
      <c r="D11021" s="203"/>
      <c r="E11021" s="203"/>
      <c r="F11021" s="203"/>
    </row>
    <row r="11022" spans="2:6" ht="15.75">
      <c r="B11022" s="188"/>
      <c r="C11022" s="188"/>
      <c r="D11022" s="203"/>
      <c r="E11022" s="203"/>
      <c r="F11022" s="203"/>
    </row>
    <row r="11023" spans="2:6" ht="15.75">
      <c r="B11023" s="188"/>
      <c r="C11023" s="188"/>
      <c r="D11023" s="203"/>
      <c r="E11023" s="203"/>
      <c r="F11023" s="203"/>
    </row>
    <row r="11024" spans="2:6" ht="15.75">
      <c r="B11024" s="188"/>
      <c r="C11024" s="188"/>
      <c r="D11024" s="203"/>
      <c r="E11024" s="203"/>
      <c r="F11024" s="203"/>
    </row>
    <row r="11025" spans="2:6" ht="15.75">
      <c r="B11025" s="188"/>
      <c r="C11025" s="188"/>
      <c r="D11025" s="203"/>
      <c r="E11025" s="203"/>
      <c r="F11025" s="203"/>
    </row>
    <row r="11026" spans="2:6" ht="15.75">
      <c r="B11026" s="188"/>
      <c r="C11026" s="188"/>
      <c r="D11026" s="203"/>
      <c r="E11026" s="203"/>
      <c r="F11026" s="203"/>
    </row>
    <row r="11027" spans="2:6" ht="15.75">
      <c r="B11027" s="188"/>
      <c r="C11027" s="188"/>
      <c r="D11027" s="203"/>
      <c r="E11027" s="203"/>
      <c r="F11027" s="203"/>
    </row>
    <row r="11028" spans="2:6" ht="15.75">
      <c r="B11028" s="188"/>
      <c r="C11028" s="188"/>
      <c r="D11028" s="203"/>
      <c r="E11028" s="203"/>
      <c r="F11028" s="203"/>
    </row>
    <row r="11029" spans="2:6" ht="15.75">
      <c r="B11029" s="188"/>
      <c r="C11029" s="188"/>
      <c r="D11029" s="203"/>
      <c r="E11029" s="203"/>
      <c r="F11029" s="203"/>
    </row>
    <row r="11030" spans="2:6" ht="15.75">
      <c r="B11030" s="188"/>
      <c r="C11030" s="188"/>
      <c r="D11030" s="203"/>
      <c r="E11030" s="203"/>
      <c r="F11030" s="203"/>
    </row>
    <row r="11031" spans="2:6" ht="15.75">
      <c r="B11031" s="188"/>
      <c r="C11031" s="188"/>
      <c r="D11031" s="203"/>
      <c r="E11031" s="203"/>
      <c r="F11031" s="203"/>
    </row>
    <row r="11032" spans="2:6" ht="15.75">
      <c r="B11032" s="188"/>
      <c r="C11032" s="188"/>
      <c r="D11032" s="203"/>
      <c r="E11032" s="203"/>
      <c r="F11032" s="203"/>
    </row>
    <row r="11033" spans="2:6" ht="15.75">
      <c r="B11033" s="188"/>
      <c r="C11033" s="188"/>
      <c r="D11033" s="203"/>
      <c r="E11033" s="203"/>
      <c r="F11033" s="203"/>
    </row>
    <row r="11034" spans="2:6" ht="15.75">
      <c r="B11034" s="188"/>
      <c r="C11034" s="188"/>
      <c r="D11034" s="203"/>
      <c r="E11034" s="203"/>
      <c r="F11034" s="203"/>
    </row>
    <row r="11035" spans="2:6" ht="15.75">
      <c r="B11035" s="188"/>
      <c r="C11035" s="188"/>
      <c r="D11035" s="203"/>
      <c r="E11035" s="203"/>
      <c r="F11035" s="203"/>
    </row>
    <row r="11036" spans="2:6" ht="15.75">
      <c r="B11036" s="188"/>
      <c r="C11036" s="188"/>
      <c r="D11036" s="203"/>
      <c r="E11036" s="203"/>
      <c r="F11036" s="203"/>
    </row>
    <row r="11037" spans="2:6" ht="15.75">
      <c r="B11037" s="188"/>
      <c r="C11037" s="188"/>
      <c r="D11037" s="203"/>
      <c r="E11037" s="203"/>
      <c r="F11037" s="203"/>
    </row>
    <row r="11038" spans="2:6" ht="15.75">
      <c r="B11038" s="188"/>
      <c r="C11038" s="188"/>
      <c r="D11038" s="203"/>
      <c r="E11038" s="203"/>
      <c r="F11038" s="203"/>
    </row>
    <row r="11039" spans="2:6" ht="15.75">
      <c r="B11039" s="188"/>
      <c r="C11039" s="188"/>
      <c r="D11039" s="203"/>
      <c r="E11039" s="203"/>
      <c r="F11039" s="203"/>
    </row>
    <row r="11040" spans="2:6" ht="15.75">
      <c r="B11040" s="188"/>
      <c r="C11040" s="188"/>
      <c r="D11040" s="203"/>
      <c r="E11040" s="203"/>
      <c r="F11040" s="203"/>
    </row>
    <row r="11041" spans="2:6" ht="15.75">
      <c r="B11041" s="188"/>
      <c r="C11041" s="188"/>
      <c r="D11041" s="203"/>
      <c r="E11041" s="203"/>
      <c r="F11041" s="203"/>
    </row>
    <row r="11042" spans="2:6" ht="15.75">
      <c r="B11042" s="188"/>
      <c r="C11042" s="188"/>
      <c r="D11042" s="203"/>
      <c r="E11042" s="203"/>
      <c r="F11042" s="203"/>
    </row>
    <row r="11043" spans="2:6" ht="15.75">
      <c r="B11043" s="188"/>
      <c r="C11043" s="188"/>
      <c r="D11043" s="203"/>
      <c r="E11043" s="203"/>
      <c r="F11043" s="203"/>
    </row>
    <row r="11044" spans="2:6" ht="15.75">
      <c r="B11044" s="188"/>
      <c r="C11044" s="188"/>
      <c r="D11044" s="203"/>
      <c r="E11044" s="203"/>
      <c r="F11044" s="203"/>
    </row>
    <row r="11045" spans="2:6" ht="15.75">
      <c r="B11045" s="188"/>
      <c r="C11045" s="188"/>
      <c r="D11045" s="203"/>
      <c r="E11045" s="203"/>
      <c r="F11045" s="203"/>
    </row>
    <row r="11046" spans="2:6" ht="15.75">
      <c r="B11046" s="188"/>
      <c r="C11046" s="188"/>
      <c r="D11046" s="203"/>
      <c r="E11046" s="203"/>
      <c r="F11046" s="203"/>
    </row>
    <row r="11047" spans="2:6" ht="15.75">
      <c r="B11047" s="188"/>
      <c r="C11047" s="188"/>
      <c r="D11047" s="203"/>
      <c r="E11047" s="203"/>
      <c r="F11047" s="203"/>
    </row>
    <row r="11048" spans="2:6" ht="15.75">
      <c r="B11048" s="188"/>
      <c r="C11048" s="188"/>
      <c r="D11048" s="203"/>
      <c r="E11048" s="203"/>
      <c r="F11048" s="203"/>
    </row>
    <row r="11049" spans="2:6" ht="15.75">
      <c r="B11049" s="188"/>
      <c r="C11049" s="188"/>
      <c r="D11049" s="203"/>
      <c r="E11049" s="203"/>
      <c r="F11049" s="203"/>
    </row>
    <row r="11050" spans="2:6" ht="15.75">
      <c r="B11050" s="188"/>
      <c r="C11050" s="188"/>
      <c r="D11050" s="203"/>
      <c r="E11050" s="203"/>
      <c r="F11050" s="203"/>
    </row>
    <row r="11051" spans="2:6" ht="15.75">
      <c r="B11051" s="188"/>
      <c r="C11051" s="188"/>
      <c r="D11051" s="203"/>
      <c r="E11051" s="203"/>
      <c r="F11051" s="203"/>
    </row>
    <row r="11052" spans="2:6" ht="15.75">
      <c r="B11052" s="188"/>
      <c r="C11052" s="188"/>
      <c r="D11052" s="203"/>
      <c r="E11052" s="203"/>
      <c r="F11052" s="203"/>
    </row>
    <row r="11053" spans="2:6" ht="15.75">
      <c r="B11053" s="188"/>
      <c r="C11053" s="188"/>
      <c r="D11053" s="203"/>
      <c r="E11053" s="203"/>
      <c r="F11053" s="203"/>
    </row>
    <row r="11054" spans="2:6" ht="15.75">
      <c r="B11054" s="188"/>
      <c r="C11054" s="188"/>
      <c r="D11054" s="203"/>
      <c r="E11054" s="203"/>
      <c r="F11054" s="203"/>
    </row>
    <row r="11055" spans="2:6" ht="15.75">
      <c r="B11055" s="188"/>
      <c r="C11055" s="188"/>
      <c r="D11055" s="203"/>
      <c r="E11055" s="203"/>
      <c r="F11055" s="203"/>
    </row>
    <row r="11056" spans="2:6" ht="15.75">
      <c r="B11056" s="188"/>
      <c r="C11056" s="188"/>
      <c r="D11056" s="203"/>
      <c r="E11056" s="203"/>
      <c r="F11056" s="203"/>
    </row>
    <row r="11057" spans="2:6" ht="15.75">
      <c r="B11057" s="188"/>
      <c r="C11057" s="188"/>
      <c r="D11057" s="203"/>
      <c r="E11057" s="203"/>
      <c r="F11057" s="203"/>
    </row>
    <row r="11058" spans="2:6" ht="15.75">
      <c r="B11058" s="188"/>
      <c r="C11058" s="188"/>
      <c r="D11058" s="203"/>
      <c r="E11058" s="203"/>
      <c r="F11058" s="203"/>
    </row>
    <row r="11059" spans="2:6" ht="15.75">
      <c r="B11059" s="188"/>
      <c r="C11059" s="188"/>
      <c r="D11059" s="203"/>
      <c r="E11059" s="203"/>
      <c r="F11059" s="203"/>
    </row>
    <row r="11060" spans="2:6" ht="15.75">
      <c r="B11060" s="188"/>
      <c r="C11060" s="188"/>
      <c r="D11060" s="203"/>
      <c r="E11060" s="203"/>
      <c r="F11060" s="203"/>
    </row>
    <row r="11061" spans="2:6" ht="15.75">
      <c r="B11061" s="188"/>
      <c r="C11061" s="188"/>
      <c r="D11061" s="203"/>
      <c r="E11061" s="203"/>
      <c r="F11061" s="203"/>
    </row>
    <row r="11062" spans="2:6" ht="15.75">
      <c r="B11062" s="188"/>
      <c r="C11062" s="188"/>
      <c r="D11062" s="203"/>
      <c r="E11062" s="203"/>
      <c r="F11062" s="203"/>
    </row>
    <row r="11063" spans="2:6" ht="15.75">
      <c r="B11063" s="188"/>
      <c r="C11063" s="188"/>
      <c r="D11063" s="203"/>
      <c r="E11063" s="203"/>
      <c r="F11063" s="203"/>
    </row>
    <row r="11064" spans="2:6" ht="15.75">
      <c r="B11064" s="188"/>
      <c r="C11064" s="188"/>
      <c r="D11064" s="203"/>
      <c r="E11064" s="203"/>
      <c r="F11064" s="203"/>
    </row>
    <row r="11065" spans="2:6" ht="15.75">
      <c r="B11065" s="188"/>
      <c r="C11065" s="188"/>
      <c r="D11065" s="203"/>
      <c r="E11065" s="203"/>
      <c r="F11065" s="203"/>
    </row>
    <row r="11066" spans="2:6" ht="15.75">
      <c r="B11066" s="188"/>
      <c r="C11066" s="188"/>
      <c r="D11066" s="203"/>
      <c r="E11066" s="203"/>
      <c r="F11066" s="203"/>
    </row>
    <row r="11067" spans="2:6" ht="15.75">
      <c r="B11067" s="188"/>
      <c r="C11067" s="188"/>
      <c r="D11067" s="203"/>
      <c r="E11067" s="203"/>
      <c r="F11067" s="203"/>
    </row>
    <row r="11068" spans="2:6" ht="15.75">
      <c r="B11068" s="188"/>
      <c r="C11068" s="188"/>
      <c r="D11068" s="203"/>
      <c r="E11068" s="203"/>
      <c r="F11068" s="203"/>
    </row>
    <row r="11069" spans="2:6" ht="15.75">
      <c r="B11069" s="188"/>
      <c r="C11069" s="188"/>
      <c r="D11069" s="203"/>
      <c r="E11069" s="203"/>
      <c r="F11069" s="203"/>
    </row>
    <row r="11070" spans="2:6" ht="15.75">
      <c r="B11070" s="188"/>
      <c r="C11070" s="188"/>
      <c r="D11070" s="203"/>
      <c r="E11070" s="203"/>
      <c r="F11070" s="203"/>
    </row>
    <row r="11071" spans="2:6" ht="15.75">
      <c r="B11071" s="188"/>
      <c r="C11071" s="188"/>
      <c r="D11071" s="203"/>
      <c r="E11071" s="203"/>
      <c r="F11071" s="203"/>
    </row>
    <row r="11072" spans="2:6" ht="15.75">
      <c r="B11072" s="188"/>
      <c r="C11072" s="188"/>
      <c r="D11072" s="203"/>
      <c r="E11072" s="203"/>
      <c r="F11072" s="203"/>
    </row>
    <row r="11073" spans="2:6" ht="15.75">
      <c r="B11073" s="188"/>
      <c r="C11073" s="188"/>
      <c r="D11073" s="203"/>
      <c r="E11073" s="203"/>
      <c r="F11073" s="203"/>
    </row>
    <row r="11074" spans="2:6" ht="15.75">
      <c r="B11074" s="188"/>
      <c r="C11074" s="188"/>
      <c r="D11074" s="203"/>
      <c r="E11074" s="203"/>
      <c r="F11074" s="203"/>
    </row>
    <row r="11075" spans="2:6" ht="15.75">
      <c r="B11075" s="188"/>
      <c r="C11075" s="188"/>
      <c r="D11075" s="203"/>
      <c r="E11075" s="203"/>
      <c r="F11075" s="203"/>
    </row>
    <row r="11076" spans="2:6" ht="15.75">
      <c r="B11076" s="188"/>
      <c r="C11076" s="188"/>
      <c r="D11076" s="203"/>
      <c r="E11076" s="203"/>
      <c r="F11076" s="203"/>
    </row>
    <row r="11077" spans="2:6" ht="15.75">
      <c r="B11077" s="188"/>
      <c r="C11077" s="188"/>
      <c r="D11077" s="203"/>
      <c r="E11077" s="203"/>
      <c r="F11077" s="203"/>
    </row>
    <row r="11078" spans="2:6" ht="15.75">
      <c r="B11078" s="188"/>
      <c r="C11078" s="188"/>
      <c r="D11078" s="203"/>
      <c r="E11078" s="203"/>
      <c r="F11078" s="203"/>
    </row>
    <row r="11079" spans="2:6" ht="15.75">
      <c r="B11079" s="188"/>
      <c r="C11079" s="188"/>
      <c r="D11079" s="203"/>
      <c r="E11079" s="203"/>
      <c r="F11079" s="203"/>
    </row>
    <row r="11080" spans="2:6" ht="15.75">
      <c r="B11080" s="188"/>
      <c r="C11080" s="188"/>
      <c r="D11080" s="203"/>
      <c r="E11080" s="203"/>
      <c r="F11080" s="203"/>
    </row>
    <row r="11081" spans="2:6" ht="15.75">
      <c r="B11081" s="188"/>
      <c r="C11081" s="188"/>
      <c r="D11081" s="203"/>
      <c r="E11081" s="203"/>
      <c r="F11081" s="203"/>
    </row>
    <row r="11082" spans="2:6" ht="15.75">
      <c r="B11082" s="188"/>
      <c r="C11082" s="188"/>
      <c r="D11082" s="203"/>
      <c r="E11082" s="203"/>
      <c r="F11082" s="203"/>
    </row>
    <row r="11083" spans="2:6" ht="15.75">
      <c r="B11083" s="188"/>
      <c r="C11083" s="188"/>
      <c r="D11083" s="203"/>
      <c r="E11083" s="203"/>
      <c r="F11083" s="203"/>
    </row>
    <row r="11084" spans="2:6" ht="15.75">
      <c r="B11084" s="188"/>
      <c r="C11084" s="188"/>
      <c r="D11084" s="203"/>
      <c r="E11084" s="203"/>
      <c r="F11084" s="203"/>
    </row>
    <row r="11085" spans="2:6" ht="15.75">
      <c r="B11085" s="188"/>
      <c r="C11085" s="188"/>
      <c r="D11085" s="203"/>
      <c r="E11085" s="203"/>
      <c r="F11085" s="203"/>
    </row>
    <row r="11086" spans="2:6" ht="15.75">
      <c r="B11086" s="188"/>
      <c r="C11086" s="188"/>
      <c r="D11086" s="203"/>
      <c r="E11086" s="203"/>
      <c r="F11086" s="203"/>
    </row>
    <row r="11087" spans="2:6" ht="15.75">
      <c r="B11087" s="188"/>
      <c r="C11087" s="188"/>
      <c r="D11087" s="203"/>
      <c r="E11087" s="203"/>
      <c r="F11087" s="203"/>
    </row>
    <row r="11088" spans="2:6" ht="15.75">
      <c r="B11088" s="188"/>
      <c r="C11088" s="188"/>
      <c r="D11088" s="203"/>
      <c r="E11088" s="203"/>
      <c r="F11088" s="203"/>
    </row>
    <row r="11089" spans="2:6" ht="15.75">
      <c r="B11089" s="188"/>
      <c r="C11089" s="188"/>
      <c r="D11089" s="203"/>
      <c r="E11089" s="203"/>
      <c r="F11089" s="203"/>
    </row>
    <row r="11090" spans="2:6" ht="15.75">
      <c r="B11090" s="188"/>
      <c r="C11090" s="188"/>
      <c r="D11090" s="203"/>
      <c r="E11090" s="203"/>
      <c r="F11090" s="203"/>
    </row>
    <row r="11091" spans="2:6" ht="15.75">
      <c r="B11091" s="188"/>
      <c r="C11091" s="188"/>
      <c r="D11091" s="203"/>
      <c r="E11091" s="203"/>
      <c r="F11091" s="203"/>
    </row>
    <row r="11092" spans="2:6" ht="15.75">
      <c r="B11092" s="188"/>
      <c r="C11092" s="188"/>
      <c r="D11092" s="203"/>
      <c r="E11092" s="203"/>
      <c r="F11092" s="203"/>
    </row>
    <row r="11093" spans="2:6" ht="15.75">
      <c r="B11093" s="188"/>
      <c r="C11093" s="188"/>
      <c r="D11093" s="203"/>
      <c r="E11093" s="203"/>
      <c r="F11093" s="203"/>
    </row>
    <row r="11094" spans="2:6" ht="15.75">
      <c r="B11094" s="188"/>
      <c r="C11094" s="188"/>
      <c r="D11094" s="203"/>
      <c r="E11094" s="203"/>
      <c r="F11094" s="203"/>
    </row>
    <row r="11095" spans="2:6" ht="15.75">
      <c r="B11095" s="188"/>
      <c r="C11095" s="188"/>
      <c r="D11095" s="203"/>
      <c r="E11095" s="203"/>
      <c r="F11095" s="203"/>
    </row>
    <row r="11096" spans="2:6" ht="15.75">
      <c r="B11096" s="188"/>
      <c r="C11096" s="188"/>
      <c r="D11096" s="203"/>
      <c r="E11096" s="203"/>
      <c r="F11096" s="203"/>
    </row>
    <row r="11097" spans="2:6" ht="15.75">
      <c r="B11097" s="188"/>
      <c r="C11097" s="188"/>
      <c r="D11097" s="203"/>
      <c r="E11097" s="203"/>
      <c r="F11097" s="203"/>
    </row>
    <row r="11098" spans="2:6" ht="15.75">
      <c r="B11098" s="188"/>
      <c r="C11098" s="188"/>
      <c r="D11098" s="203"/>
      <c r="E11098" s="203"/>
      <c r="F11098" s="203"/>
    </row>
    <row r="11099" spans="2:6" ht="15.75">
      <c r="B11099" s="188"/>
      <c r="C11099" s="188"/>
      <c r="D11099" s="203"/>
      <c r="E11099" s="203"/>
      <c r="F11099" s="203"/>
    </row>
    <row r="11100" spans="2:6" ht="15.75">
      <c r="B11100" s="188"/>
      <c r="C11100" s="188"/>
      <c r="D11100" s="203"/>
      <c r="E11100" s="203"/>
      <c r="F11100" s="203"/>
    </row>
    <row r="11101" spans="2:6" ht="15.75">
      <c r="B11101" s="188"/>
      <c r="C11101" s="188"/>
      <c r="D11101" s="203"/>
      <c r="E11101" s="203"/>
      <c r="F11101" s="203"/>
    </row>
    <row r="11102" spans="2:6" ht="15.75">
      <c r="B11102" s="188"/>
      <c r="C11102" s="188"/>
      <c r="D11102" s="203"/>
      <c r="E11102" s="203"/>
      <c r="F11102" s="203"/>
    </row>
    <row r="11103" spans="2:6" ht="15.75">
      <c r="B11103" s="188"/>
      <c r="C11103" s="188"/>
      <c r="D11103" s="203"/>
      <c r="E11103" s="203"/>
      <c r="F11103" s="203"/>
    </row>
    <row r="11104" spans="2:6" ht="15.75">
      <c r="B11104" s="188"/>
      <c r="C11104" s="188"/>
      <c r="D11104" s="203"/>
      <c r="E11104" s="203"/>
      <c r="F11104" s="203"/>
    </row>
    <row r="11105" spans="2:6" ht="15.75">
      <c r="B11105" s="188"/>
      <c r="C11105" s="188"/>
      <c r="D11105" s="203"/>
      <c r="E11105" s="203"/>
      <c r="F11105" s="203"/>
    </row>
    <row r="11106" spans="2:6" ht="15.75">
      <c r="B11106" s="188"/>
      <c r="C11106" s="188"/>
      <c r="D11106" s="203"/>
      <c r="E11106" s="203"/>
      <c r="F11106" s="203"/>
    </row>
    <row r="11107" spans="2:6" ht="15.75">
      <c r="B11107" s="188"/>
      <c r="C11107" s="188"/>
      <c r="D11107" s="203"/>
      <c r="E11107" s="203"/>
      <c r="F11107" s="203"/>
    </row>
    <row r="11108" spans="2:6" ht="15.75">
      <c r="B11108" s="188"/>
      <c r="C11108" s="188"/>
      <c r="D11108" s="203"/>
      <c r="E11108" s="203"/>
      <c r="F11108" s="203"/>
    </row>
    <row r="11109" spans="2:6" ht="15.75">
      <c r="B11109" s="188"/>
      <c r="C11109" s="188"/>
      <c r="D11109" s="203"/>
      <c r="E11109" s="203"/>
      <c r="F11109" s="203"/>
    </row>
    <row r="11110" spans="2:6" ht="15.75">
      <c r="B11110" s="188"/>
      <c r="C11110" s="188"/>
      <c r="D11110" s="203"/>
      <c r="E11110" s="203"/>
      <c r="F11110" s="203"/>
    </row>
    <row r="11111" spans="2:6" ht="15.75">
      <c r="B11111" s="188"/>
      <c r="C11111" s="188"/>
      <c r="D11111" s="203"/>
      <c r="E11111" s="203"/>
      <c r="F11111" s="203"/>
    </row>
    <row r="11112" spans="2:6" ht="15.75">
      <c r="B11112" s="188"/>
      <c r="C11112" s="188"/>
      <c r="D11112" s="203"/>
      <c r="E11112" s="203"/>
      <c r="F11112" s="203"/>
    </row>
    <row r="11113" spans="2:6" ht="15.75">
      <c r="B11113" s="188"/>
      <c r="C11113" s="188"/>
      <c r="D11113" s="203"/>
      <c r="E11113" s="203"/>
      <c r="F11113" s="203"/>
    </row>
    <row r="11114" spans="2:6" ht="15.75">
      <c r="B11114" s="188"/>
      <c r="C11114" s="188"/>
      <c r="D11114" s="203"/>
      <c r="E11114" s="203"/>
      <c r="F11114" s="203"/>
    </row>
    <row r="11115" spans="2:6" ht="15.75">
      <c r="B11115" s="188"/>
      <c r="C11115" s="188"/>
      <c r="D11115" s="203"/>
      <c r="E11115" s="203"/>
      <c r="F11115" s="203"/>
    </row>
    <row r="11116" spans="2:6" ht="15.75">
      <c r="B11116" s="188"/>
      <c r="C11116" s="188"/>
      <c r="D11116" s="203"/>
      <c r="E11116" s="203"/>
      <c r="F11116" s="203"/>
    </row>
    <row r="11117" spans="2:6" ht="15.75">
      <c r="B11117" s="188"/>
      <c r="C11117" s="188"/>
      <c r="D11117" s="203"/>
      <c r="E11117" s="203"/>
      <c r="F11117" s="203"/>
    </row>
    <row r="11118" spans="2:6" ht="15.75">
      <c r="B11118" s="188"/>
      <c r="C11118" s="188"/>
      <c r="D11118" s="203"/>
      <c r="E11118" s="203"/>
      <c r="F11118" s="203"/>
    </row>
    <row r="11119" spans="2:6" ht="15.75">
      <c r="B11119" s="188"/>
      <c r="C11119" s="188"/>
      <c r="D11119" s="203"/>
      <c r="E11119" s="203"/>
      <c r="F11119" s="203"/>
    </row>
    <row r="11120" spans="2:6" ht="15.75">
      <c r="B11120" s="188"/>
      <c r="C11120" s="188"/>
      <c r="D11120" s="203"/>
      <c r="E11120" s="203"/>
      <c r="F11120" s="203"/>
    </row>
    <row r="11121" spans="2:6" ht="15.75">
      <c r="B11121" s="188"/>
      <c r="C11121" s="188"/>
      <c r="D11121" s="203"/>
      <c r="E11121" s="203"/>
      <c r="F11121" s="203"/>
    </row>
    <row r="11122" spans="2:6" ht="15.75">
      <c r="B11122" s="188"/>
      <c r="C11122" s="188"/>
      <c r="D11122" s="203"/>
      <c r="E11122" s="203"/>
      <c r="F11122" s="203"/>
    </row>
    <row r="11123" spans="2:6" ht="15.75">
      <c r="B11123" s="188"/>
      <c r="C11123" s="188"/>
      <c r="D11123" s="203"/>
      <c r="E11123" s="203"/>
      <c r="F11123" s="203"/>
    </row>
    <row r="11124" spans="2:6" ht="15.75">
      <c r="B11124" s="188"/>
      <c r="C11124" s="188"/>
      <c r="D11124" s="203"/>
      <c r="E11124" s="203"/>
      <c r="F11124" s="203"/>
    </row>
    <row r="11125" spans="2:6" ht="15.75">
      <c r="B11125" s="188"/>
      <c r="C11125" s="188"/>
      <c r="D11125" s="203"/>
      <c r="E11125" s="203"/>
      <c r="F11125" s="203"/>
    </row>
    <row r="11126" spans="2:6" ht="15.75">
      <c r="B11126" s="188"/>
      <c r="C11126" s="188"/>
      <c r="D11126" s="203"/>
      <c r="E11126" s="203"/>
      <c r="F11126" s="203"/>
    </row>
    <row r="11127" spans="2:6" ht="15.75">
      <c r="B11127" s="188"/>
      <c r="C11127" s="188"/>
      <c r="D11127" s="203"/>
      <c r="E11127" s="203"/>
      <c r="F11127" s="203"/>
    </row>
    <row r="11128" spans="2:6" ht="15.75">
      <c r="B11128" s="188"/>
      <c r="C11128" s="188"/>
      <c r="D11128" s="203"/>
      <c r="E11128" s="203"/>
      <c r="F11128" s="203"/>
    </row>
    <row r="11129" spans="2:6" ht="15.75">
      <c r="B11129" s="188"/>
      <c r="C11129" s="188"/>
      <c r="D11129" s="203"/>
      <c r="E11129" s="203"/>
      <c r="F11129" s="203"/>
    </row>
    <row r="11130" spans="2:6" ht="15.75">
      <c r="B11130" s="188"/>
      <c r="C11130" s="188"/>
      <c r="D11130" s="203"/>
      <c r="E11130" s="203"/>
      <c r="F11130" s="203"/>
    </row>
    <row r="11131" spans="2:6" ht="15.75">
      <c r="B11131" s="188"/>
      <c r="C11131" s="188"/>
      <c r="D11131" s="203"/>
      <c r="E11131" s="203"/>
      <c r="F11131" s="203"/>
    </row>
    <row r="11132" spans="2:6" ht="15.75">
      <c r="B11132" s="188"/>
      <c r="C11132" s="188"/>
      <c r="D11132" s="203"/>
      <c r="E11132" s="203"/>
      <c r="F11132" s="203"/>
    </row>
    <row r="11133" spans="2:6" ht="15.75">
      <c r="B11133" s="188"/>
      <c r="C11133" s="188"/>
      <c r="D11133" s="203"/>
      <c r="E11133" s="203"/>
      <c r="F11133" s="203"/>
    </row>
    <row r="11134" spans="2:6" ht="15.75">
      <c r="B11134" s="188"/>
      <c r="C11134" s="188"/>
      <c r="D11134" s="203"/>
      <c r="E11134" s="203"/>
      <c r="F11134" s="203"/>
    </row>
    <row r="11135" spans="2:6" ht="15.75">
      <c r="B11135" s="188"/>
      <c r="C11135" s="188"/>
      <c r="D11135" s="203"/>
      <c r="E11135" s="203"/>
      <c r="F11135" s="203"/>
    </row>
    <row r="11136" spans="2:6" ht="15.75">
      <c r="B11136" s="188"/>
      <c r="C11136" s="188"/>
      <c r="D11136" s="203"/>
      <c r="E11136" s="203"/>
      <c r="F11136" s="203"/>
    </row>
    <row r="11137" spans="2:6" ht="15.75">
      <c r="B11137" s="188"/>
      <c r="C11137" s="188"/>
      <c r="D11137" s="203"/>
      <c r="E11137" s="203"/>
      <c r="F11137" s="203"/>
    </row>
    <row r="11138" spans="2:6" ht="15.75">
      <c r="B11138" s="188"/>
      <c r="C11138" s="188"/>
      <c r="D11138" s="203"/>
      <c r="E11138" s="203"/>
      <c r="F11138" s="203"/>
    </row>
    <row r="11139" spans="2:6" ht="15.75">
      <c r="B11139" s="188"/>
      <c r="C11139" s="188"/>
      <c r="D11139" s="203"/>
      <c r="E11139" s="203"/>
      <c r="F11139" s="203"/>
    </row>
    <row r="11140" spans="2:6" ht="15.75">
      <c r="B11140" s="188"/>
      <c r="C11140" s="188"/>
      <c r="D11140" s="203"/>
      <c r="E11140" s="203"/>
      <c r="F11140" s="203"/>
    </row>
    <row r="11141" spans="2:6" ht="15.75">
      <c r="B11141" s="188"/>
      <c r="C11141" s="188"/>
      <c r="D11141" s="203"/>
      <c r="E11141" s="203"/>
      <c r="F11141" s="203"/>
    </row>
    <row r="11142" spans="2:6" ht="15.75">
      <c r="B11142" s="188"/>
      <c r="C11142" s="188"/>
      <c r="D11142" s="203"/>
      <c r="E11142" s="203"/>
      <c r="F11142" s="203"/>
    </row>
    <row r="11143" spans="2:6" ht="15.75">
      <c r="B11143" s="188"/>
      <c r="C11143" s="188"/>
      <c r="D11143" s="203"/>
      <c r="E11143" s="203"/>
      <c r="F11143" s="203"/>
    </row>
    <row r="11144" spans="2:6" ht="15.75">
      <c r="B11144" s="188"/>
      <c r="C11144" s="188"/>
      <c r="D11144" s="203"/>
      <c r="E11144" s="203"/>
      <c r="F11144" s="203"/>
    </row>
    <row r="11145" spans="2:6" ht="15.75">
      <c r="B11145" s="188"/>
      <c r="C11145" s="188"/>
      <c r="D11145" s="203"/>
      <c r="E11145" s="203"/>
      <c r="F11145" s="203"/>
    </row>
    <row r="11146" spans="2:6" ht="15.75">
      <c r="B11146" s="188"/>
      <c r="C11146" s="188"/>
      <c r="D11146" s="203"/>
      <c r="E11146" s="203"/>
      <c r="F11146" s="203"/>
    </row>
    <row r="11147" spans="2:6" ht="15.75">
      <c r="B11147" s="188"/>
      <c r="C11147" s="188"/>
      <c r="D11147" s="203"/>
      <c r="E11147" s="203"/>
      <c r="F11147" s="203"/>
    </row>
    <row r="11148" spans="2:6" ht="15.75">
      <c r="B11148" s="188"/>
      <c r="C11148" s="188"/>
      <c r="D11148" s="203"/>
      <c r="E11148" s="203"/>
      <c r="F11148" s="203"/>
    </row>
    <row r="11149" spans="2:6" ht="15.75">
      <c r="B11149" s="188"/>
      <c r="C11149" s="188"/>
      <c r="D11149" s="203"/>
      <c r="E11149" s="203"/>
      <c r="F11149" s="203"/>
    </row>
    <row r="11150" spans="2:6" ht="15.75">
      <c r="B11150" s="188"/>
      <c r="C11150" s="188"/>
      <c r="D11150" s="203"/>
      <c r="E11150" s="203"/>
      <c r="F11150" s="203"/>
    </row>
    <row r="11151" spans="2:6" ht="15.75">
      <c r="B11151" s="188"/>
      <c r="C11151" s="188"/>
      <c r="D11151" s="203"/>
      <c r="E11151" s="203"/>
      <c r="F11151" s="203"/>
    </row>
    <row r="11152" spans="2:6" ht="15.75">
      <c r="B11152" s="188"/>
      <c r="C11152" s="188"/>
      <c r="D11152" s="203"/>
      <c r="E11152" s="203"/>
      <c r="F11152" s="203"/>
    </row>
    <row r="11153" spans="2:6" ht="15.75">
      <c r="B11153" s="188"/>
      <c r="C11153" s="188"/>
      <c r="D11153" s="203"/>
      <c r="E11153" s="203"/>
      <c r="F11153" s="203"/>
    </row>
    <row r="11154" spans="2:6" ht="15.75">
      <c r="B11154" s="188"/>
      <c r="C11154" s="188"/>
      <c r="D11154" s="203"/>
      <c r="E11154" s="203"/>
      <c r="F11154" s="203"/>
    </row>
    <row r="11155" spans="2:6" ht="15.75">
      <c r="B11155" s="188"/>
      <c r="C11155" s="188"/>
      <c r="D11155" s="203"/>
      <c r="E11155" s="203"/>
      <c r="F11155" s="203"/>
    </row>
    <row r="11156" spans="2:6" ht="15.75">
      <c r="B11156" s="188"/>
      <c r="C11156" s="188"/>
      <c r="D11156" s="203"/>
      <c r="E11156" s="203"/>
      <c r="F11156" s="203"/>
    </row>
    <row r="11157" spans="2:6" ht="15.75">
      <c r="B11157" s="188"/>
      <c r="C11157" s="188"/>
      <c r="D11157" s="203"/>
      <c r="E11157" s="203"/>
      <c r="F11157" s="203"/>
    </row>
    <row r="11158" spans="2:6" ht="15.75">
      <c r="B11158" s="188"/>
      <c r="C11158" s="188"/>
      <c r="D11158" s="203"/>
      <c r="E11158" s="203"/>
      <c r="F11158" s="203"/>
    </row>
    <row r="11159" spans="2:6" ht="15.75">
      <c r="B11159" s="188"/>
      <c r="C11159" s="188"/>
      <c r="D11159" s="203"/>
      <c r="E11159" s="203"/>
      <c r="F11159" s="203"/>
    </row>
    <row r="11160" spans="2:6" ht="15.75">
      <c r="B11160" s="188"/>
      <c r="C11160" s="188"/>
      <c r="D11160" s="203"/>
      <c r="E11160" s="203"/>
      <c r="F11160" s="203"/>
    </row>
    <row r="11161" spans="2:6" ht="15.75">
      <c r="B11161" s="188"/>
      <c r="C11161" s="188"/>
      <c r="D11161" s="203"/>
      <c r="E11161" s="203"/>
      <c r="F11161" s="203"/>
    </row>
    <row r="11162" spans="2:6" ht="15.75">
      <c r="B11162" s="188"/>
      <c r="C11162" s="188"/>
      <c r="D11162" s="203"/>
      <c r="E11162" s="203"/>
      <c r="F11162" s="203"/>
    </row>
    <row r="11163" spans="2:6" ht="15.75">
      <c r="B11163" s="188"/>
      <c r="C11163" s="188"/>
      <c r="D11163" s="203"/>
      <c r="E11163" s="203"/>
      <c r="F11163" s="203"/>
    </row>
    <row r="11164" spans="2:6" ht="15.75">
      <c r="B11164" s="188"/>
      <c r="C11164" s="188"/>
      <c r="D11164" s="203"/>
      <c r="E11164" s="203"/>
      <c r="F11164" s="203"/>
    </row>
    <row r="11165" spans="2:6" ht="15.75">
      <c r="B11165" s="188"/>
      <c r="C11165" s="188"/>
      <c r="D11165" s="203"/>
      <c r="E11165" s="203"/>
      <c r="F11165" s="203"/>
    </row>
    <row r="11166" spans="2:6" ht="15.75">
      <c r="B11166" s="188"/>
      <c r="C11166" s="188"/>
      <c r="D11166" s="203"/>
      <c r="E11166" s="203"/>
      <c r="F11166" s="203"/>
    </row>
    <row r="11167" spans="2:6" ht="15.75">
      <c r="B11167" s="188"/>
      <c r="C11167" s="188"/>
      <c r="D11167" s="203"/>
      <c r="E11167" s="203"/>
      <c r="F11167" s="203"/>
    </row>
    <row r="11168" spans="2:6" ht="15.75">
      <c r="B11168" s="188"/>
      <c r="C11168" s="188"/>
      <c r="D11168" s="203"/>
      <c r="E11168" s="203"/>
      <c r="F11168" s="203"/>
    </row>
    <row r="11169" spans="2:6" ht="15.75">
      <c r="B11169" s="188"/>
      <c r="C11169" s="188"/>
      <c r="D11169" s="203"/>
      <c r="E11169" s="203"/>
      <c r="F11169" s="203"/>
    </row>
    <row r="11170" spans="2:6" ht="15.75">
      <c r="B11170" s="188"/>
      <c r="C11170" s="188"/>
      <c r="D11170" s="203"/>
      <c r="E11170" s="203"/>
      <c r="F11170" s="203"/>
    </row>
    <row r="11171" spans="2:6" ht="15.75">
      <c r="B11171" s="188"/>
      <c r="C11171" s="188"/>
      <c r="D11171" s="203"/>
      <c r="E11171" s="203"/>
      <c r="F11171" s="203"/>
    </row>
    <row r="11172" spans="2:6" ht="15.75">
      <c r="B11172" s="188"/>
      <c r="C11172" s="188"/>
      <c r="D11172" s="203"/>
      <c r="E11172" s="203"/>
      <c r="F11172" s="203"/>
    </row>
    <row r="11173" spans="2:6" ht="15.75">
      <c r="B11173" s="188"/>
      <c r="C11173" s="188"/>
      <c r="D11173" s="203"/>
      <c r="E11173" s="203"/>
      <c r="F11173" s="203"/>
    </row>
    <row r="11174" spans="2:6" ht="15.75">
      <c r="B11174" s="188"/>
      <c r="C11174" s="188"/>
      <c r="D11174" s="203"/>
      <c r="E11174" s="203"/>
      <c r="F11174" s="203"/>
    </row>
    <row r="11175" spans="2:6" ht="15.75">
      <c r="B11175" s="188"/>
      <c r="C11175" s="188"/>
      <c r="D11175" s="203"/>
      <c r="E11175" s="203"/>
      <c r="F11175" s="203"/>
    </row>
    <row r="11176" spans="2:6" ht="15.75">
      <c r="B11176" s="188"/>
      <c r="C11176" s="188"/>
      <c r="D11176" s="203"/>
      <c r="E11176" s="203"/>
      <c r="F11176" s="203"/>
    </row>
    <row r="11177" spans="2:6" ht="15.75">
      <c r="B11177" s="188"/>
      <c r="C11177" s="188"/>
      <c r="D11177" s="203"/>
      <c r="E11177" s="203"/>
      <c r="F11177" s="203"/>
    </row>
    <row r="11178" spans="2:6" ht="15.75">
      <c r="B11178" s="188"/>
      <c r="C11178" s="188"/>
      <c r="D11178" s="203"/>
      <c r="E11178" s="203"/>
      <c r="F11178" s="203"/>
    </row>
    <row r="11179" spans="2:6" ht="15.75">
      <c r="B11179" s="188"/>
      <c r="C11179" s="188"/>
      <c r="D11179" s="203"/>
      <c r="E11179" s="203"/>
      <c r="F11179" s="203"/>
    </row>
    <row r="11180" spans="2:6" ht="15.75">
      <c r="B11180" s="188"/>
      <c r="C11180" s="188"/>
      <c r="D11180" s="203"/>
      <c r="E11180" s="203"/>
      <c r="F11180" s="203"/>
    </row>
    <row r="11181" spans="2:6" ht="15.75">
      <c r="B11181" s="188"/>
      <c r="C11181" s="188"/>
      <c r="D11181" s="203"/>
      <c r="E11181" s="203"/>
      <c r="F11181" s="203"/>
    </row>
    <row r="11182" spans="2:6" ht="15.75">
      <c r="B11182" s="188"/>
      <c r="C11182" s="188"/>
      <c r="D11182" s="203"/>
      <c r="E11182" s="203"/>
      <c r="F11182" s="203"/>
    </row>
    <row r="11183" spans="2:6" ht="15.75">
      <c r="B11183" s="188"/>
      <c r="C11183" s="188"/>
      <c r="D11183" s="203"/>
      <c r="E11183" s="203"/>
      <c r="F11183" s="203"/>
    </row>
    <row r="11184" spans="2:6" ht="15.75">
      <c r="B11184" s="188"/>
      <c r="C11184" s="188"/>
      <c r="D11184" s="203"/>
      <c r="E11184" s="203"/>
      <c r="F11184" s="203"/>
    </row>
    <row r="11185" spans="2:6" ht="15.75">
      <c r="B11185" s="188"/>
      <c r="C11185" s="188"/>
      <c r="D11185" s="203"/>
      <c r="E11185" s="203"/>
      <c r="F11185" s="203"/>
    </row>
    <row r="11186" spans="2:6" ht="15.75">
      <c r="B11186" s="188"/>
      <c r="C11186" s="188"/>
      <c r="D11186" s="203"/>
      <c r="E11186" s="203"/>
      <c r="F11186" s="203"/>
    </row>
    <row r="11187" spans="2:6" ht="15.75">
      <c r="B11187" s="188"/>
      <c r="C11187" s="188"/>
      <c r="D11187" s="203"/>
      <c r="E11187" s="203"/>
      <c r="F11187" s="203"/>
    </row>
    <row r="11188" spans="2:6" ht="15.75">
      <c r="B11188" s="188"/>
      <c r="C11188" s="188"/>
      <c r="D11188" s="203"/>
      <c r="E11188" s="203"/>
      <c r="F11188" s="203"/>
    </row>
    <row r="11189" spans="2:6" ht="15.75">
      <c r="B11189" s="188"/>
      <c r="C11189" s="188"/>
      <c r="D11189" s="203"/>
      <c r="E11189" s="203"/>
      <c r="F11189" s="203"/>
    </row>
    <row r="11190" spans="2:6" ht="15.75">
      <c r="B11190" s="188"/>
      <c r="C11190" s="188"/>
      <c r="D11190" s="203"/>
      <c r="E11190" s="203"/>
      <c r="F11190" s="203"/>
    </row>
    <row r="11191" spans="2:6" ht="15.75">
      <c r="B11191" s="188"/>
      <c r="C11191" s="188"/>
      <c r="D11191" s="203"/>
      <c r="E11191" s="203"/>
      <c r="F11191" s="203"/>
    </row>
    <row r="11192" spans="2:6" ht="15.75">
      <c r="B11192" s="188"/>
      <c r="C11192" s="188"/>
      <c r="D11192" s="203"/>
      <c r="E11192" s="203"/>
      <c r="F11192" s="203"/>
    </row>
    <row r="11193" spans="2:6" ht="15.75">
      <c r="B11193" s="188"/>
      <c r="C11193" s="188"/>
      <c r="D11193" s="203"/>
      <c r="E11193" s="203"/>
      <c r="F11193" s="203"/>
    </row>
    <row r="11194" spans="2:6" ht="15.75">
      <c r="B11194" s="188"/>
      <c r="C11194" s="188"/>
      <c r="D11194" s="203"/>
      <c r="E11194" s="203"/>
      <c r="F11194" s="203"/>
    </row>
    <row r="11195" spans="2:6" ht="15.75">
      <c r="B11195" s="188"/>
      <c r="C11195" s="188"/>
      <c r="D11195" s="203"/>
      <c r="E11195" s="203"/>
      <c r="F11195" s="203"/>
    </row>
    <row r="11196" spans="2:6" ht="15.75">
      <c r="B11196" s="188"/>
      <c r="C11196" s="188"/>
      <c r="D11196" s="203"/>
      <c r="E11196" s="203"/>
      <c r="F11196" s="203"/>
    </row>
    <row r="11197" spans="2:6" ht="15.75">
      <c r="B11197" s="188"/>
      <c r="C11197" s="188"/>
      <c r="D11197" s="203"/>
      <c r="E11197" s="203"/>
      <c r="F11197" s="203"/>
    </row>
    <row r="11198" spans="2:6" ht="15.75">
      <c r="B11198" s="188"/>
      <c r="C11198" s="188"/>
      <c r="D11198" s="203"/>
      <c r="E11198" s="203"/>
      <c r="F11198" s="203"/>
    </row>
    <row r="11199" spans="2:6" ht="15.75">
      <c r="B11199" s="188"/>
      <c r="C11199" s="188"/>
      <c r="D11199" s="203"/>
      <c r="E11199" s="203"/>
      <c r="F11199" s="203"/>
    </row>
    <row r="11200" spans="2:6" ht="15.75">
      <c r="B11200" s="188"/>
      <c r="C11200" s="188"/>
      <c r="D11200" s="203"/>
      <c r="E11200" s="203"/>
      <c r="F11200" s="203"/>
    </row>
    <row r="11201" spans="2:6" ht="15.75">
      <c r="B11201" s="188"/>
      <c r="C11201" s="188"/>
      <c r="D11201" s="203"/>
      <c r="E11201" s="203"/>
      <c r="F11201" s="203"/>
    </row>
    <row r="11202" spans="2:6" ht="15.75">
      <c r="B11202" s="188"/>
      <c r="C11202" s="188"/>
      <c r="D11202" s="203"/>
      <c r="E11202" s="203"/>
      <c r="F11202" s="203"/>
    </row>
    <row r="11203" spans="2:6" ht="15.75">
      <c r="B11203" s="188"/>
      <c r="C11203" s="188"/>
      <c r="D11203" s="203"/>
      <c r="E11203" s="203"/>
      <c r="F11203" s="203"/>
    </row>
    <row r="11204" spans="2:6" ht="15.75">
      <c r="B11204" s="188"/>
      <c r="C11204" s="188"/>
      <c r="D11204" s="203"/>
      <c r="E11204" s="203"/>
      <c r="F11204" s="203"/>
    </row>
    <row r="11205" spans="2:6" ht="15.75">
      <c r="B11205" s="188"/>
      <c r="C11205" s="188"/>
      <c r="D11205" s="203"/>
      <c r="E11205" s="203"/>
      <c r="F11205" s="203"/>
    </row>
    <row r="11206" spans="2:6" ht="15.75">
      <c r="B11206" s="188"/>
      <c r="C11206" s="188"/>
      <c r="D11206" s="203"/>
      <c r="E11206" s="203"/>
      <c r="F11206" s="203"/>
    </row>
    <row r="11207" spans="2:6" ht="15.75">
      <c r="B11207" s="188"/>
      <c r="C11207" s="188"/>
      <c r="D11207" s="203"/>
      <c r="E11207" s="203"/>
      <c r="F11207" s="203"/>
    </row>
    <row r="11208" spans="2:6" ht="15.75">
      <c r="B11208" s="188"/>
      <c r="C11208" s="188"/>
      <c r="D11208" s="203"/>
      <c r="E11208" s="203"/>
      <c r="F11208" s="203"/>
    </row>
    <row r="11209" spans="2:6" ht="15.75">
      <c r="B11209" s="188"/>
      <c r="C11209" s="188"/>
      <c r="D11209" s="203"/>
      <c r="E11209" s="203"/>
      <c r="F11209" s="203"/>
    </row>
    <row r="11210" spans="2:6" ht="15.75">
      <c r="B11210" s="188"/>
      <c r="C11210" s="188"/>
      <c r="D11210" s="203"/>
      <c r="E11210" s="203"/>
      <c r="F11210" s="203"/>
    </row>
    <row r="11211" spans="2:6" ht="15.75">
      <c r="B11211" s="188"/>
      <c r="C11211" s="188"/>
      <c r="D11211" s="203"/>
      <c r="E11211" s="203"/>
      <c r="F11211" s="203"/>
    </row>
    <row r="11212" spans="2:6" ht="15.75">
      <c r="B11212" s="188"/>
      <c r="C11212" s="188"/>
      <c r="D11212" s="203"/>
      <c r="E11212" s="203"/>
      <c r="F11212" s="203"/>
    </row>
    <row r="11213" spans="2:6" ht="15.75">
      <c r="B11213" s="188"/>
      <c r="C11213" s="188"/>
      <c r="D11213" s="203"/>
      <c r="E11213" s="203"/>
      <c r="F11213" s="203"/>
    </row>
    <row r="11214" spans="2:6" ht="15.75">
      <c r="B11214" s="188"/>
      <c r="C11214" s="188"/>
      <c r="D11214" s="203"/>
      <c r="E11214" s="203"/>
      <c r="F11214" s="203"/>
    </row>
    <row r="11215" spans="2:6" ht="15.75">
      <c r="B11215" s="188"/>
      <c r="C11215" s="188"/>
      <c r="D11215" s="203"/>
      <c r="E11215" s="203"/>
      <c r="F11215" s="203"/>
    </row>
    <row r="11216" spans="2:6" ht="15.75">
      <c r="B11216" s="188"/>
      <c r="C11216" s="188"/>
      <c r="D11216" s="203"/>
      <c r="E11216" s="203"/>
      <c r="F11216" s="203"/>
    </row>
    <row r="11217" spans="2:6" ht="15.75">
      <c r="B11217" s="188"/>
      <c r="C11217" s="188"/>
      <c r="D11217" s="203"/>
      <c r="E11217" s="203"/>
      <c r="F11217" s="203"/>
    </row>
    <row r="11218" spans="2:6" ht="15.75">
      <c r="B11218" s="188"/>
      <c r="C11218" s="188"/>
      <c r="D11218" s="203"/>
      <c r="E11218" s="203"/>
      <c r="F11218" s="203"/>
    </row>
    <row r="11219" spans="2:6" ht="15.75">
      <c r="B11219" s="188"/>
      <c r="C11219" s="188"/>
      <c r="D11219" s="203"/>
      <c r="E11219" s="203"/>
      <c r="F11219" s="203"/>
    </row>
    <row r="11220" spans="2:6" ht="15.75">
      <c r="B11220" s="188"/>
      <c r="C11220" s="188"/>
      <c r="D11220" s="203"/>
      <c r="E11220" s="203"/>
      <c r="F11220" s="203"/>
    </row>
    <row r="11221" spans="2:6" ht="15.75">
      <c r="B11221" s="188"/>
      <c r="C11221" s="188"/>
      <c r="D11221" s="203"/>
      <c r="E11221" s="203"/>
      <c r="F11221" s="203"/>
    </row>
    <row r="11222" spans="2:6" ht="15.75">
      <c r="B11222" s="188"/>
      <c r="C11222" s="188"/>
      <c r="D11222" s="203"/>
      <c r="E11222" s="203"/>
      <c r="F11222" s="203"/>
    </row>
    <row r="11223" spans="2:6" ht="15.75">
      <c r="B11223" s="188"/>
      <c r="C11223" s="188"/>
      <c r="D11223" s="203"/>
      <c r="E11223" s="203"/>
      <c r="F11223" s="203"/>
    </row>
    <row r="11224" spans="2:6" ht="15.75">
      <c r="B11224" s="188"/>
      <c r="C11224" s="188"/>
      <c r="D11224" s="203"/>
      <c r="E11224" s="203"/>
      <c r="F11224" s="203"/>
    </row>
    <row r="11225" spans="2:6" ht="15.75">
      <c r="B11225" s="188"/>
      <c r="C11225" s="188"/>
      <c r="D11225" s="203"/>
      <c r="E11225" s="203"/>
      <c r="F11225" s="203"/>
    </row>
    <row r="11226" spans="2:6" ht="15.75">
      <c r="B11226" s="188"/>
      <c r="C11226" s="188"/>
      <c r="D11226" s="203"/>
      <c r="E11226" s="203"/>
      <c r="F11226" s="203"/>
    </row>
    <row r="11227" spans="2:6" ht="15.75">
      <c r="B11227" s="188"/>
      <c r="C11227" s="188"/>
      <c r="D11227" s="203"/>
      <c r="E11227" s="203"/>
      <c r="F11227" s="203"/>
    </row>
    <row r="11228" spans="2:6" ht="15.75">
      <c r="B11228" s="188"/>
      <c r="C11228" s="188"/>
      <c r="D11228" s="203"/>
      <c r="E11228" s="203"/>
      <c r="F11228" s="203"/>
    </row>
    <row r="11229" spans="2:6" ht="15.75">
      <c r="B11229" s="188"/>
      <c r="C11229" s="188"/>
      <c r="D11229" s="203"/>
      <c r="E11229" s="203"/>
      <c r="F11229" s="203"/>
    </row>
    <row r="11230" spans="2:6" ht="15.75">
      <c r="B11230" s="188"/>
      <c r="C11230" s="188"/>
      <c r="D11230" s="203"/>
      <c r="E11230" s="203"/>
      <c r="F11230" s="203"/>
    </row>
    <row r="11231" spans="2:6" ht="15.75">
      <c r="B11231" s="188"/>
      <c r="C11231" s="188"/>
      <c r="D11231" s="203"/>
      <c r="E11231" s="203"/>
      <c r="F11231" s="203"/>
    </row>
    <row r="11232" spans="2:6" ht="15.75">
      <c r="B11232" s="188"/>
      <c r="C11232" s="188"/>
      <c r="D11232" s="203"/>
      <c r="E11232" s="203"/>
      <c r="F11232" s="203"/>
    </row>
    <row r="11233" spans="2:6" ht="15.75">
      <c r="B11233" s="188"/>
      <c r="C11233" s="188"/>
      <c r="D11233" s="203"/>
      <c r="E11233" s="203"/>
      <c r="F11233" s="203"/>
    </row>
    <row r="11234" spans="2:6" ht="15.75">
      <c r="B11234" s="188"/>
      <c r="C11234" s="188"/>
      <c r="D11234" s="203"/>
      <c r="E11234" s="203"/>
      <c r="F11234" s="203"/>
    </row>
    <row r="11235" spans="2:6" ht="15.75">
      <c r="B11235" s="188"/>
      <c r="C11235" s="188"/>
      <c r="D11235" s="203"/>
      <c r="E11235" s="203"/>
      <c r="F11235" s="203"/>
    </row>
    <row r="11236" spans="2:6" ht="15.75">
      <c r="B11236" s="188"/>
      <c r="C11236" s="188"/>
      <c r="D11236" s="203"/>
      <c r="E11236" s="203"/>
      <c r="F11236" s="203"/>
    </row>
    <row r="11237" spans="2:6" ht="15.75">
      <c r="B11237" s="188"/>
      <c r="C11237" s="188"/>
      <c r="D11237" s="203"/>
      <c r="E11237" s="203"/>
      <c r="F11237" s="203"/>
    </row>
    <row r="11238" spans="2:6" ht="15.75">
      <c r="B11238" s="188"/>
      <c r="C11238" s="188"/>
      <c r="D11238" s="203"/>
      <c r="E11238" s="203"/>
      <c r="F11238" s="203"/>
    </row>
    <row r="11239" spans="2:6" ht="15.75">
      <c r="B11239" s="188"/>
      <c r="C11239" s="188"/>
      <c r="D11239" s="203"/>
      <c r="E11239" s="203"/>
      <c r="F11239" s="203"/>
    </row>
    <row r="11240" spans="2:6" ht="15.75">
      <c r="B11240" s="188"/>
      <c r="C11240" s="188"/>
      <c r="D11240" s="203"/>
      <c r="E11240" s="203"/>
      <c r="F11240" s="203"/>
    </row>
    <row r="11241" spans="2:6" ht="15.75">
      <c r="B11241" s="188"/>
      <c r="C11241" s="188"/>
      <c r="D11241" s="203"/>
      <c r="E11241" s="203"/>
      <c r="F11241" s="203"/>
    </row>
    <row r="11242" spans="2:6" ht="15.75">
      <c r="B11242" s="188"/>
      <c r="C11242" s="188"/>
      <c r="D11242" s="203"/>
      <c r="E11242" s="203"/>
      <c r="F11242" s="203"/>
    </row>
    <row r="11243" spans="2:6" ht="15.75">
      <c r="B11243" s="188"/>
      <c r="C11243" s="188"/>
      <c r="D11243" s="203"/>
      <c r="E11243" s="203"/>
      <c r="F11243" s="203"/>
    </row>
    <row r="11244" spans="2:6" ht="15.75">
      <c r="B11244" s="188"/>
      <c r="C11244" s="188"/>
      <c r="D11244" s="203"/>
      <c r="E11244" s="203"/>
      <c r="F11244" s="203"/>
    </row>
    <row r="11245" spans="2:6" ht="15.75">
      <c r="B11245" s="188"/>
      <c r="C11245" s="188"/>
      <c r="D11245" s="203"/>
      <c r="E11245" s="203"/>
      <c r="F11245" s="203"/>
    </row>
    <row r="11246" spans="2:6" ht="15.75">
      <c r="B11246" s="188"/>
      <c r="C11246" s="188"/>
      <c r="D11246" s="203"/>
      <c r="E11246" s="203"/>
      <c r="F11246" s="203"/>
    </row>
    <row r="11247" spans="2:6" ht="15.75">
      <c r="B11247" s="188"/>
      <c r="C11247" s="188"/>
      <c r="D11247" s="203"/>
      <c r="E11247" s="203"/>
      <c r="F11247" s="203"/>
    </row>
    <row r="11248" spans="2:6" ht="15.75">
      <c r="B11248" s="188"/>
      <c r="C11248" s="188"/>
      <c r="D11248" s="203"/>
      <c r="E11248" s="203"/>
      <c r="F11248" s="203"/>
    </row>
    <row r="11249" spans="2:6" ht="15.75">
      <c r="B11249" s="188"/>
      <c r="C11249" s="188"/>
      <c r="D11249" s="203"/>
      <c r="E11249" s="203"/>
      <c r="F11249" s="203"/>
    </row>
    <row r="11250" spans="2:6" ht="15.75">
      <c r="B11250" s="188"/>
      <c r="C11250" s="188"/>
      <c r="D11250" s="203"/>
      <c r="E11250" s="203"/>
      <c r="F11250" s="203"/>
    </row>
    <row r="11251" spans="2:6" ht="15.75">
      <c r="B11251" s="188"/>
      <c r="C11251" s="188"/>
      <c r="D11251" s="203"/>
      <c r="E11251" s="203"/>
      <c r="F11251" s="203"/>
    </row>
    <row r="11252" spans="2:6" ht="15.75">
      <c r="B11252" s="188"/>
      <c r="C11252" s="188"/>
      <c r="D11252" s="203"/>
      <c r="E11252" s="203"/>
      <c r="F11252" s="203"/>
    </row>
    <row r="11253" spans="2:6" ht="15.75">
      <c r="B11253" s="188"/>
      <c r="C11253" s="188"/>
      <c r="D11253" s="203"/>
      <c r="E11253" s="203"/>
      <c r="F11253" s="203"/>
    </row>
    <row r="11254" spans="2:6" ht="15.75">
      <c r="B11254" s="188"/>
      <c r="C11254" s="188"/>
      <c r="D11254" s="203"/>
      <c r="E11254" s="203"/>
      <c r="F11254" s="203"/>
    </row>
    <row r="11255" spans="2:6" ht="15.75">
      <c r="B11255" s="188"/>
      <c r="C11255" s="188"/>
      <c r="D11255" s="203"/>
      <c r="E11255" s="203"/>
      <c r="F11255" s="203"/>
    </row>
    <row r="11256" spans="2:6" ht="15.75">
      <c r="B11256" s="188"/>
      <c r="C11256" s="188"/>
      <c r="D11256" s="203"/>
      <c r="E11256" s="203"/>
      <c r="F11256" s="203"/>
    </row>
    <row r="11257" spans="2:6" ht="15.75">
      <c r="B11257" s="188"/>
      <c r="C11257" s="188"/>
      <c r="D11257" s="203"/>
      <c r="E11257" s="203"/>
      <c r="F11257" s="203"/>
    </row>
    <row r="11258" spans="2:6" ht="15.75">
      <c r="B11258" s="188"/>
      <c r="C11258" s="188"/>
      <c r="D11258" s="203"/>
      <c r="E11258" s="203"/>
      <c r="F11258" s="203"/>
    </row>
    <row r="11259" spans="2:6" ht="15.75">
      <c r="B11259" s="188"/>
      <c r="C11259" s="188"/>
      <c r="D11259" s="203"/>
      <c r="E11259" s="203"/>
      <c r="F11259" s="203"/>
    </row>
    <row r="11260" spans="2:6" ht="15.75">
      <c r="B11260" s="188"/>
      <c r="C11260" s="188"/>
      <c r="D11260" s="203"/>
      <c r="E11260" s="203"/>
      <c r="F11260" s="203"/>
    </row>
    <row r="11261" spans="2:6" ht="15.75">
      <c r="B11261" s="188"/>
      <c r="C11261" s="188"/>
      <c r="D11261" s="203"/>
      <c r="E11261" s="203"/>
      <c r="F11261" s="203"/>
    </row>
    <row r="11262" spans="2:6" ht="15.75">
      <c r="B11262" s="188"/>
      <c r="C11262" s="188"/>
      <c r="D11262" s="203"/>
      <c r="E11262" s="203"/>
      <c r="F11262" s="203"/>
    </row>
    <row r="11263" spans="2:6" ht="15.75">
      <c r="B11263" s="188"/>
      <c r="C11263" s="188"/>
      <c r="D11263" s="203"/>
      <c r="E11263" s="203"/>
      <c r="F11263" s="203"/>
    </row>
    <row r="11264" spans="2:6" ht="15.75">
      <c r="B11264" s="188"/>
      <c r="C11264" s="188"/>
      <c r="D11264" s="203"/>
      <c r="E11264" s="203"/>
      <c r="F11264" s="203"/>
    </row>
    <row r="11265" spans="2:6" ht="15.75">
      <c r="B11265" s="188"/>
      <c r="C11265" s="188"/>
      <c r="D11265" s="203"/>
      <c r="E11265" s="203"/>
      <c r="F11265" s="203"/>
    </row>
    <row r="11266" spans="2:6" ht="15.75">
      <c r="B11266" s="188"/>
      <c r="C11266" s="188"/>
      <c r="D11266" s="203"/>
      <c r="E11266" s="203"/>
      <c r="F11266" s="203"/>
    </row>
    <row r="11267" spans="2:6" ht="15.75">
      <c r="B11267" s="188"/>
      <c r="C11267" s="188"/>
      <c r="D11267" s="203"/>
      <c r="E11267" s="203"/>
      <c r="F11267" s="203"/>
    </row>
    <row r="11268" spans="2:6" ht="15.75">
      <c r="B11268" s="188"/>
      <c r="C11268" s="188"/>
      <c r="D11268" s="203"/>
      <c r="E11268" s="203"/>
      <c r="F11268" s="203"/>
    </row>
    <row r="11269" spans="2:6" ht="15.75">
      <c r="B11269" s="188"/>
      <c r="C11269" s="188"/>
      <c r="D11269" s="203"/>
      <c r="E11269" s="203"/>
      <c r="F11269" s="203"/>
    </row>
    <row r="11270" spans="2:6" ht="15.75">
      <c r="B11270" s="188"/>
      <c r="C11270" s="188"/>
      <c r="D11270" s="203"/>
      <c r="E11270" s="203"/>
      <c r="F11270" s="203"/>
    </row>
    <row r="11271" spans="2:6" ht="15.75">
      <c r="B11271" s="188"/>
      <c r="C11271" s="188"/>
      <c r="D11271" s="203"/>
      <c r="E11271" s="203"/>
      <c r="F11271" s="203"/>
    </row>
    <row r="11272" spans="2:6" ht="15.75">
      <c r="B11272" s="188"/>
      <c r="C11272" s="188"/>
      <c r="D11272" s="203"/>
      <c r="E11272" s="203"/>
      <c r="F11272" s="203"/>
    </row>
    <row r="11273" spans="2:6" ht="15.75">
      <c r="B11273" s="188"/>
      <c r="C11273" s="188"/>
      <c r="D11273" s="203"/>
      <c r="E11273" s="203"/>
      <c r="F11273" s="203"/>
    </row>
    <row r="11274" spans="2:6" ht="15.75">
      <c r="B11274" s="188"/>
      <c r="C11274" s="188"/>
      <c r="D11274" s="203"/>
      <c r="E11274" s="203"/>
      <c r="F11274" s="203"/>
    </row>
    <row r="11275" spans="2:6" ht="15.75">
      <c r="B11275" s="188"/>
      <c r="C11275" s="188"/>
      <c r="D11275" s="203"/>
      <c r="E11275" s="203"/>
      <c r="F11275" s="203"/>
    </row>
    <row r="11276" spans="2:6" ht="15.75">
      <c r="B11276" s="188"/>
      <c r="C11276" s="188"/>
      <c r="D11276" s="203"/>
      <c r="E11276" s="203"/>
      <c r="F11276" s="203"/>
    </row>
    <row r="11277" spans="2:6" ht="15.75">
      <c r="B11277" s="188"/>
      <c r="C11277" s="188"/>
      <c r="D11277" s="203"/>
      <c r="E11277" s="203"/>
      <c r="F11277" s="203"/>
    </row>
    <row r="11278" spans="2:6" ht="15.75">
      <c r="B11278" s="188"/>
      <c r="C11278" s="188"/>
      <c r="D11278" s="203"/>
      <c r="E11278" s="203"/>
      <c r="F11278" s="203"/>
    </row>
    <row r="11279" spans="2:6" ht="15.75">
      <c r="B11279" s="188"/>
      <c r="C11279" s="188"/>
      <c r="D11279" s="203"/>
      <c r="E11279" s="203"/>
      <c r="F11279" s="203"/>
    </row>
    <row r="11280" spans="2:6" ht="15.75">
      <c r="B11280" s="188"/>
      <c r="C11280" s="188"/>
      <c r="D11280" s="203"/>
      <c r="E11280" s="203"/>
      <c r="F11280" s="203"/>
    </row>
    <row r="11281" spans="2:6" ht="15.75">
      <c r="B11281" s="188"/>
      <c r="C11281" s="188"/>
      <c r="D11281" s="203"/>
      <c r="E11281" s="203"/>
      <c r="F11281" s="203"/>
    </row>
    <row r="11282" spans="2:6" ht="15.75">
      <c r="B11282" s="188"/>
      <c r="C11282" s="188"/>
      <c r="D11282" s="203"/>
      <c r="E11282" s="203"/>
      <c r="F11282" s="203"/>
    </row>
    <row r="11283" spans="2:6" ht="15.75">
      <c r="B11283" s="188"/>
      <c r="C11283" s="188"/>
      <c r="D11283" s="203"/>
      <c r="E11283" s="203"/>
      <c r="F11283" s="203"/>
    </row>
    <row r="11284" spans="2:6" ht="15.75">
      <c r="B11284" s="188"/>
      <c r="C11284" s="188"/>
      <c r="D11284" s="203"/>
      <c r="E11284" s="203"/>
      <c r="F11284" s="203"/>
    </row>
    <row r="11285" spans="2:6" ht="15.75">
      <c r="B11285" s="188"/>
      <c r="C11285" s="188"/>
      <c r="D11285" s="203"/>
      <c r="E11285" s="203"/>
      <c r="F11285" s="203"/>
    </row>
    <row r="11286" spans="2:6" ht="15.75">
      <c r="B11286" s="188"/>
      <c r="C11286" s="188"/>
      <c r="D11286" s="203"/>
      <c r="E11286" s="203"/>
      <c r="F11286" s="203"/>
    </row>
    <row r="11287" spans="2:6" ht="15.75">
      <c r="B11287" s="188"/>
      <c r="C11287" s="188"/>
      <c r="D11287" s="203"/>
      <c r="E11287" s="203"/>
      <c r="F11287" s="203"/>
    </row>
    <row r="11288" spans="2:6" ht="15.75">
      <c r="B11288" s="188"/>
      <c r="C11288" s="188"/>
      <c r="D11288" s="203"/>
      <c r="E11288" s="203"/>
      <c r="F11288" s="203"/>
    </row>
    <row r="11289" spans="2:6" ht="15.75">
      <c r="B11289" s="188"/>
      <c r="C11289" s="188"/>
      <c r="D11289" s="203"/>
      <c r="E11289" s="203"/>
      <c r="F11289" s="203"/>
    </row>
    <row r="11290" spans="2:6" ht="15.75">
      <c r="B11290" s="188"/>
      <c r="C11290" s="188"/>
      <c r="D11290" s="203"/>
      <c r="E11290" s="203"/>
      <c r="F11290" s="203"/>
    </row>
    <row r="11291" spans="2:6" ht="15.75">
      <c r="B11291" s="188"/>
      <c r="C11291" s="188"/>
      <c r="D11291" s="203"/>
      <c r="E11291" s="203"/>
      <c r="F11291" s="203"/>
    </row>
    <row r="11292" spans="2:6" ht="15.75">
      <c r="B11292" s="188"/>
      <c r="C11292" s="188"/>
      <c r="D11292" s="203"/>
      <c r="E11292" s="203"/>
      <c r="F11292" s="203"/>
    </row>
    <row r="11293" spans="2:6" ht="15.75">
      <c r="B11293" s="188"/>
      <c r="C11293" s="188"/>
      <c r="D11293" s="203"/>
      <c r="E11293" s="203"/>
      <c r="F11293" s="203"/>
    </row>
    <row r="11294" spans="2:6" ht="15.75">
      <c r="B11294" s="188"/>
      <c r="C11294" s="188"/>
      <c r="D11294" s="203"/>
      <c r="E11294" s="203"/>
      <c r="F11294" s="203"/>
    </row>
    <row r="11295" spans="2:6" ht="15.75">
      <c r="B11295" s="188"/>
      <c r="C11295" s="188"/>
      <c r="D11295" s="203"/>
      <c r="E11295" s="203"/>
      <c r="F11295" s="203"/>
    </row>
    <row r="11296" spans="2:6" ht="15.75">
      <c r="B11296" s="188"/>
      <c r="C11296" s="188"/>
      <c r="D11296" s="203"/>
      <c r="E11296" s="203"/>
      <c r="F11296" s="203"/>
    </row>
    <row r="11297" spans="2:6" ht="15.75">
      <c r="B11297" s="188"/>
      <c r="C11297" s="188"/>
      <c r="D11297" s="203"/>
      <c r="E11297" s="203"/>
      <c r="F11297" s="203"/>
    </row>
    <row r="11298" spans="2:6" ht="15.75">
      <c r="B11298" s="188"/>
      <c r="C11298" s="188"/>
      <c r="D11298" s="203"/>
      <c r="E11298" s="203"/>
      <c r="F11298" s="203"/>
    </row>
    <row r="11299" spans="2:6" ht="15.75">
      <c r="B11299" s="188"/>
      <c r="C11299" s="188"/>
      <c r="D11299" s="203"/>
      <c r="E11299" s="203"/>
      <c r="F11299" s="203"/>
    </row>
    <row r="11300" spans="2:6" ht="15.75">
      <c r="B11300" s="188"/>
      <c r="C11300" s="188"/>
      <c r="D11300" s="203"/>
      <c r="E11300" s="203"/>
      <c r="F11300" s="203"/>
    </row>
    <row r="11301" spans="2:6" ht="15.75">
      <c r="B11301" s="188"/>
      <c r="C11301" s="188"/>
      <c r="D11301" s="203"/>
      <c r="E11301" s="203"/>
      <c r="F11301" s="203"/>
    </row>
    <row r="11302" spans="2:6" ht="15.75">
      <c r="B11302" s="188"/>
      <c r="C11302" s="188"/>
      <c r="D11302" s="203"/>
      <c r="E11302" s="203"/>
      <c r="F11302" s="203"/>
    </row>
    <row r="11303" spans="2:6" ht="15.75">
      <c r="B11303" s="188"/>
      <c r="C11303" s="188"/>
      <c r="D11303" s="203"/>
      <c r="E11303" s="203"/>
      <c r="F11303" s="203"/>
    </row>
    <row r="11304" spans="2:6" ht="15.75">
      <c r="B11304" s="188"/>
      <c r="C11304" s="188"/>
      <c r="D11304" s="203"/>
      <c r="E11304" s="203"/>
      <c r="F11304" s="203"/>
    </row>
    <row r="11305" spans="2:6" ht="15.75">
      <c r="B11305" s="188"/>
      <c r="C11305" s="188"/>
      <c r="D11305" s="203"/>
      <c r="E11305" s="203"/>
      <c r="F11305" s="203"/>
    </row>
    <row r="11306" spans="2:6" ht="15.75">
      <c r="B11306" s="188"/>
      <c r="C11306" s="188"/>
      <c r="D11306" s="203"/>
      <c r="E11306" s="203"/>
      <c r="F11306" s="203"/>
    </row>
    <row r="11307" spans="2:6" ht="15.75">
      <c r="B11307" s="188"/>
      <c r="C11307" s="188"/>
      <c r="D11307" s="203"/>
      <c r="E11307" s="203"/>
      <c r="F11307" s="203"/>
    </row>
    <row r="11308" spans="2:6" ht="15.75">
      <c r="B11308" s="188"/>
      <c r="C11308" s="188"/>
      <c r="D11308" s="203"/>
      <c r="E11308" s="203"/>
      <c r="F11308" s="203"/>
    </row>
    <row r="11309" spans="2:6" ht="15.75">
      <c r="B11309" s="188"/>
      <c r="C11309" s="188"/>
      <c r="D11309" s="203"/>
      <c r="E11309" s="203"/>
      <c r="F11309" s="203"/>
    </row>
    <row r="11310" spans="2:6" ht="15.75">
      <c r="B11310" s="188"/>
      <c r="C11310" s="188"/>
      <c r="D11310" s="203"/>
      <c r="E11310" s="203"/>
      <c r="F11310" s="203"/>
    </row>
    <row r="11311" spans="2:6" ht="15.75">
      <c r="B11311" s="188"/>
      <c r="C11311" s="188"/>
      <c r="D11311" s="203"/>
      <c r="E11311" s="203"/>
      <c r="F11311" s="203"/>
    </row>
    <row r="11312" spans="2:6" ht="15.75">
      <c r="B11312" s="188"/>
      <c r="C11312" s="188"/>
      <c r="D11312" s="203"/>
      <c r="E11312" s="203"/>
      <c r="F11312" s="203"/>
    </row>
    <row r="11313" spans="2:6" ht="15.75">
      <c r="B11313" s="188"/>
      <c r="C11313" s="188"/>
      <c r="D11313" s="203"/>
      <c r="E11313" s="203"/>
      <c r="F11313" s="203"/>
    </row>
    <row r="11314" spans="2:6" ht="15.75">
      <c r="B11314" s="188"/>
      <c r="C11314" s="188"/>
      <c r="D11314" s="203"/>
      <c r="E11314" s="203"/>
      <c r="F11314" s="203"/>
    </row>
    <row r="11315" spans="2:6" ht="15.75">
      <c r="B11315" s="188"/>
      <c r="C11315" s="188"/>
      <c r="D11315" s="203"/>
      <c r="E11315" s="203"/>
      <c r="F11315" s="203"/>
    </row>
    <row r="11316" spans="2:6" ht="15.75">
      <c r="B11316" s="188"/>
      <c r="C11316" s="188"/>
      <c r="D11316" s="203"/>
      <c r="E11316" s="203"/>
      <c r="F11316" s="203"/>
    </row>
    <row r="11317" spans="2:6" ht="15.75">
      <c r="B11317" s="188"/>
      <c r="C11317" s="188"/>
      <c r="D11317" s="203"/>
      <c r="E11317" s="203"/>
      <c r="F11317" s="203"/>
    </row>
    <row r="11318" spans="2:6" ht="15.75">
      <c r="B11318" s="188"/>
      <c r="C11318" s="188"/>
      <c r="D11318" s="203"/>
      <c r="E11318" s="203"/>
      <c r="F11318" s="203"/>
    </row>
    <row r="11319" spans="2:6" ht="15.75">
      <c r="B11319" s="188"/>
      <c r="C11319" s="188"/>
      <c r="D11319" s="203"/>
      <c r="E11319" s="203"/>
      <c r="F11319" s="203"/>
    </row>
    <row r="11320" spans="2:6" ht="15.75">
      <c r="B11320" s="188"/>
      <c r="C11320" s="188"/>
      <c r="D11320" s="203"/>
      <c r="E11320" s="203"/>
      <c r="F11320" s="203"/>
    </row>
    <row r="11321" spans="2:6" ht="15.75">
      <c r="B11321" s="188"/>
      <c r="C11321" s="188"/>
      <c r="D11321" s="203"/>
      <c r="E11321" s="203"/>
      <c r="F11321" s="203"/>
    </row>
    <row r="11322" spans="2:6" ht="15.75">
      <c r="B11322" s="188"/>
      <c r="C11322" s="188"/>
      <c r="D11322" s="203"/>
      <c r="E11322" s="203"/>
      <c r="F11322" s="203"/>
    </row>
    <row r="11323" spans="2:6" ht="15.75">
      <c r="B11323" s="188"/>
      <c r="C11323" s="188"/>
      <c r="D11323" s="203"/>
      <c r="E11323" s="203"/>
      <c r="F11323" s="203"/>
    </row>
    <row r="11324" spans="2:6" ht="15.75">
      <c r="B11324" s="188"/>
      <c r="C11324" s="188"/>
      <c r="D11324" s="203"/>
      <c r="E11324" s="203"/>
      <c r="F11324" s="203"/>
    </row>
    <row r="11325" spans="2:6" ht="15.75">
      <c r="B11325" s="188"/>
      <c r="C11325" s="188"/>
      <c r="D11325" s="203"/>
      <c r="E11325" s="203"/>
      <c r="F11325" s="203"/>
    </row>
    <row r="11326" spans="2:6" ht="15.75">
      <c r="B11326" s="188"/>
      <c r="C11326" s="188"/>
      <c r="D11326" s="203"/>
      <c r="E11326" s="203"/>
      <c r="F11326" s="203"/>
    </row>
    <row r="11327" spans="2:6" ht="15.75">
      <c r="B11327" s="188"/>
      <c r="C11327" s="188"/>
      <c r="D11327" s="203"/>
      <c r="E11327" s="203"/>
      <c r="F11327" s="203"/>
    </row>
    <row r="11328" spans="2:6" ht="15.75">
      <c r="B11328" s="188"/>
      <c r="C11328" s="188"/>
      <c r="D11328" s="203"/>
      <c r="E11328" s="203"/>
      <c r="F11328" s="203"/>
    </row>
    <row r="11329" spans="2:6" ht="15.75">
      <c r="B11329" s="188"/>
      <c r="C11329" s="188"/>
      <c r="D11329" s="203"/>
      <c r="E11329" s="203"/>
      <c r="F11329" s="203"/>
    </row>
    <row r="11330" spans="2:6" ht="15.75">
      <c r="B11330" s="188"/>
      <c r="C11330" s="188"/>
      <c r="D11330" s="203"/>
      <c r="E11330" s="203"/>
      <c r="F11330" s="203"/>
    </row>
    <row r="11331" spans="2:6" ht="15.75">
      <c r="B11331" s="188"/>
      <c r="C11331" s="188"/>
      <c r="D11331" s="203"/>
      <c r="E11331" s="203"/>
      <c r="F11331" s="203"/>
    </row>
    <row r="11332" spans="2:6" ht="15.75">
      <c r="B11332" s="188"/>
      <c r="C11332" s="188"/>
      <c r="D11332" s="203"/>
      <c r="E11332" s="203"/>
      <c r="F11332" s="203"/>
    </row>
    <row r="11333" spans="2:6" ht="15.75">
      <c r="B11333" s="188"/>
      <c r="C11333" s="188"/>
      <c r="D11333" s="203"/>
      <c r="E11333" s="203"/>
      <c r="F11333" s="203"/>
    </row>
    <row r="11334" spans="2:6" ht="15.75">
      <c r="B11334" s="188"/>
      <c r="C11334" s="188"/>
      <c r="D11334" s="203"/>
      <c r="E11334" s="203"/>
      <c r="F11334" s="203"/>
    </row>
    <row r="11335" spans="2:6" ht="15.75">
      <c r="B11335" s="188"/>
      <c r="C11335" s="188"/>
      <c r="D11335" s="203"/>
      <c r="E11335" s="203"/>
      <c r="F11335" s="203"/>
    </row>
    <row r="11336" spans="2:6" ht="15.75">
      <c r="B11336" s="188"/>
      <c r="C11336" s="188"/>
      <c r="D11336" s="203"/>
      <c r="E11336" s="203"/>
      <c r="F11336" s="203"/>
    </row>
    <row r="11337" spans="2:6" ht="15.75">
      <c r="B11337" s="188"/>
      <c r="C11337" s="188"/>
      <c r="D11337" s="203"/>
      <c r="E11337" s="203"/>
      <c r="F11337" s="203"/>
    </row>
    <row r="11338" spans="2:6" ht="15.75">
      <c r="B11338" s="188"/>
      <c r="C11338" s="188"/>
      <c r="D11338" s="203"/>
      <c r="E11338" s="203"/>
      <c r="F11338" s="203"/>
    </row>
    <row r="11339" spans="2:6" ht="15.75">
      <c r="B11339" s="188"/>
      <c r="C11339" s="188"/>
      <c r="D11339" s="203"/>
      <c r="E11339" s="203"/>
      <c r="F11339" s="203"/>
    </row>
    <row r="11340" spans="2:6" ht="15.75">
      <c r="B11340" s="188"/>
      <c r="C11340" s="188"/>
      <c r="D11340" s="203"/>
      <c r="E11340" s="203"/>
      <c r="F11340" s="203"/>
    </row>
    <row r="11341" spans="2:6" ht="15.75">
      <c r="B11341" s="188"/>
      <c r="C11341" s="188"/>
      <c r="D11341" s="203"/>
      <c r="E11341" s="203"/>
      <c r="F11341" s="203"/>
    </row>
    <row r="11342" spans="2:6" ht="15.75">
      <c r="B11342" s="188"/>
      <c r="C11342" s="188"/>
      <c r="D11342" s="203"/>
      <c r="E11342" s="203"/>
      <c r="F11342" s="203"/>
    </row>
    <row r="11343" spans="2:6" ht="15.75">
      <c r="B11343" s="188"/>
      <c r="C11343" s="188"/>
      <c r="D11343" s="203"/>
      <c r="E11343" s="203"/>
      <c r="F11343" s="203"/>
    </row>
    <row r="11344" spans="2:6" ht="15.75">
      <c r="B11344" s="188"/>
      <c r="C11344" s="188"/>
      <c r="D11344" s="203"/>
      <c r="E11344" s="203"/>
      <c r="F11344" s="203"/>
    </row>
    <row r="11345" spans="2:6" ht="15.75">
      <c r="B11345" s="188"/>
      <c r="C11345" s="188"/>
      <c r="D11345" s="203"/>
      <c r="E11345" s="203"/>
      <c r="F11345" s="203"/>
    </row>
    <row r="11346" spans="2:6" ht="15.75">
      <c r="B11346" s="188"/>
      <c r="C11346" s="188"/>
      <c r="D11346" s="203"/>
      <c r="E11346" s="203"/>
      <c r="F11346" s="203"/>
    </row>
    <row r="11347" spans="2:6" ht="15.75">
      <c r="B11347" s="188"/>
      <c r="C11347" s="188"/>
      <c r="D11347" s="203"/>
      <c r="E11347" s="203"/>
      <c r="F11347" s="203"/>
    </row>
    <row r="11348" spans="2:6" ht="15.75">
      <c r="B11348" s="188"/>
      <c r="C11348" s="188"/>
      <c r="D11348" s="203"/>
      <c r="E11348" s="203"/>
      <c r="F11348" s="203"/>
    </row>
    <row r="11349" spans="2:6" ht="15.75">
      <c r="B11349" s="188"/>
      <c r="C11349" s="188"/>
      <c r="D11349" s="203"/>
      <c r="E11349" s="203"/>
      <c r="F11349" s="203"/>
    </row>
    <row r="11350" spans="2:6" ht="15.75">
      <c r="B11350" s="188"/>
      <c r="C11350" s="188"/>
      <c r="D11350" s="203"/>
      <c r="E11350" s="203"/>
      <c r="F11350" s="203"/>
    </row>
    <row r="11351" spans="2:6" ht="15.75">
      <c r="B11351" s="188"/>
      <c r="C11351" s="188"/>
      <c r="D11351" s="203"/>
      <c r="E11351" s="203"/>
      <c r="F11351" s="203"/>
    </row>
    <row r="11352" spans="2:6" ht="15.75">
      <c r="B11352" s="188"/>
      <c r="C11352" s="188"/>
      <c r="D11352" s="203"/>
      <c r="E11352" s="203"/>
      <c r="F11352" s="203"/>
    </row>
    <row r="11353" spans="2:6" ht="15.75">
      <c r="B11353" s="188"/>
      <c r="C11353" s="188"/>
      <c r="D11353" s="203"/>
      <c r="E11353" s="203"/>
      <c r="F11353" s="203"/>
    </row>
    <row r="11354" spans="2:6" ht="15.75">
      <c r="B11354" s="188"/>
      <c r="C11354" s="188"/>
      <c r="D11354" s="203"/>
      <c r="E11354" s="203"/>
      <c r="F11354" s="203"/>
    </row>
    <row r="11355" spans="2:6" ht="15.75">
      <c r="B11355" s="188"/>
      <c r="C11355" s="188"/>
      <c r="D11355" s="203"/>
      <c r="E11355" s="203"/>
      <c r="F11355" s="203"/>
    </row>
    <row r="11356" spans="2:6" ht="15.75">
      <c r="B11356" s="188"/>
      <c r="C11356" s="188"/>
      <c r="D11356" s="203"/>
      <c r="E11356" s="203"/>
      <c r="F11356" s="203"/>
    </row>
    <row r="11357" spans="2:6" ht="15.75">
      <c r="B11357" s="188"/>
      <c r="C11357" s="188"/>
      <c r="D11357" s="203"/>
      <c r="E11357" s="203"/>
      <c r="F11357" s="203"/>
    </row>
    <row r="11358" spans="2:6" ht="15.75">
      <c r="B11358" s="188"/>
      <c r="C11358" s="188"/>
      <c r="D11358" s="203"/>
      <c r="E11358" s="203"/>
      <c r="F11358" s="203"/>
    </row>
    <row r="11359" spans="2:6" ht="15.75">
      <c r="B11359" s="188"/>
      <c r="C11359" s="188"/>
      <c r="D11359" s="203"/>
      <c r="E11359" s="203"/>
      <c r="F11359" s="203"/>
    </row>
    <row r="11360" spans="2:6" ht="15.75">
      <c r="B11360" s="188"/>
      <c r="C11360" s="188"/>
      <c r="D11360" s="203"/>
      <c r="E11360" s="203"/>
      <c r="F11360" s="203"/>
    </row>
    <row r="11361" spans="2:6" ht="15.75">
      <c r="B11361" s="188"/>
      <c r="C11361" s="188"/>
      <c r="D11361" s="203"/>
      <c r="E11361" s="203"/>
      <c r="F11361" s="203"/>
    </row>
    <row r="11362" spans="2:6" ht="15.75">
      <c r="B11362" s="188"/>
      <c r="C11362" s="188"/>
      <c r="D11362" s="203"/>
      <c r="E11362" s="203"/>
      <c r="F11362" s="203"/>
    </row>
    <row r="11363" spans="2:6" ht="15.75">
      <c r="B11363" s="188"/>
      <c r="C11363" s="188"/>
      <c r="D11363" s="203"/>
      <c r="E11363" s="203"/>
      <c r="F11363" s="203"/>
    </row>
    <row r="11364" spans="2:6" ht="15.75">
      <c r="B11364" s="188"/>
      <c r="C11364" s="188"/>
      <c r="D11364" s="203"/>
      <c r="E11364" s="203"/>
      <c r="F11364" s="203"/>
    </row>
    <row r="11365" spans="2:6" ht="15.75">
      <c r="B11365" s="188"/>
      <c r="C11365" s="188"/>
      <c r="D11365" s="203"/>
      <c r="E11365" s="203"/>
      <c r="F11365" s="203"/>
    </row>
    <row r="11366" spans="2:6" ht="15.75">
      <c r="B11366" s="188"/>
      <c r="C11366" s="188"/>
      <c r="D11366" s="203"/>
      <c r="E11366" s="203"/>
      <c r="F11366" s="203"/>
    </row>
    <row r="11367" spans="2:6" ht="15.75">
      <c r="B11367" s="188"/>
      <c r="C11367" s="188"/>
      <c r="D11367" s="203"/>
      <c r="E11367" s="203"/>
      <c r="F11367" s="203"/>
    </row>
    <row r="11368" spans="2:6" ht="15.75">
      <c r="B11368" s="188"/>
      <c r="C11368" s="188"/>
      <c r="D11368" s="203"/>
      <c r="E11368" s="203"/>
      <c r="F11368" s="203"/>
    </row>
    <row r="11369" spans="2:6" ht="15.75">
      <c r="B11369" s="188"/>
      <c r="C11369" s="188"/>
      <c r="D11369" s="203"/>
      <c r="E11369" s="203"/>
      <c r="F11369" s="203"/>
    </row>
    <row r="11370" spans="2:6" ht="15.75">
      <c r="B11370" s="188"/>
      <c r="C11370" s="188"/>
      <c r="D11370" s="203"/>
      <c r="E11370" s="203"/>
      <c r="F11370" s="203"/>
    </row>
    <row r="11371" spans="2:6" ht="15.75">
      <c r="B11371" s="188"/>
      <c r="C11371" s="188"/>
      <c r="D11371" s="203"/>
      <c r="E11371" s="203"/>
      <c r="F11371" s="203"/>
    </row>
    <row r="11372" spans="2:6" ht="15.75">
      <c r="B11372" s="188"/>
      <c r="C11372" s="188"/>
      <c r="D11372" s="203"/>
      <c r="E11372" s="203"/>
      <c r="F11372" s="203"/>
    </row>
    <row r="11373" spans="2:6" ht="15.75">
      <c r="B11373" s="188"/>
      <c r="C11373" s="188"/>
      <c r="D11373" s="203"/>
      <c r="E11373" s="203"/>
      <c r="F11373" s="203"/>
    </row>
    <row r="11374" spans="2:6" ht="15.75">
      <c r="B11374" s="188"/>
      <c r="C11374" s="188"/>
      <c r="D11374" s="203"/>
      <c r="E11374" s="203"/>
      <c r="F11374" s="203"/>
    </row>
    <row r="11375" spans="2:6" ht="15.75">
      <c r="B11375" s="188"/>
      <c r="C11375" s="188"/>
      <c r="D11375" s="203"/>
      <c r="E11375" s="203"/>
      <c r="F11375" s="203"/>
    </row>
    <row r="11376" spans="2:6" ht="15.75">
      <c r="B11376" s="188"/>
      <c r="C11376" s="188"/>
      <c r="D11376" s="203"/>
      <c r="E11376" s="203"/>
      <c r="F11376" s="203"/>
    </row>
    <row r="11377" spans="2:6" ht="15.75">
      <c r="B11377" s="188"/>
      <c r="C11377" s="188"/>
      <c r="D11377" s="203"/>
      <c r="E11377" s="203"/>
      <c r="F11377" s="203"/>
    </row>
    <row r="11378" spans="2:6" ht="15.75">
      <c r="B11378" s="188"/>
      <c r="C11378" s="188"/>
      <c r="D11378" s="203"/>
      <c r="E11378" s="203"/>
      <c r="F11378" s="203"/>
    </row>
    <row r="11379" spans="2:6" ht="15.75">
      <c r="B11379" s="188"/>
      <c r="C11379" s="188"/>
      <c r="D11379" s="203"/>
      <c r="E11379" s="203"/>
      <c r="F11379" s="203"/>
    </row>
    <row r="11380" spans="2:6" ht="15.75">
      <c r="B11380" s="188"/>
      <c r="C11380" s="188"/>
      <c r="D11380" s="203"/>
      <c r="E11380" s="203"/>
      <c r="F11380" s="203"/>
    </row>
    <row r="11381" spans="2:6" ht="15.75">
      <c r="B11381" s="188"/>
      <c r="C11381" s="188"/>
      <c r="D11381" s="203"/>
      <c r="E11381" s="203"/>
      <c r="F11381" s="203"/>
    </row>
    <row r="11382" spans="2:6" ht="15.75">
      <c r="B11382" s="188"/>
      <c r="C11382" s="188"/>
      <c r="D11382" s="203"/>
      <c r="E11382" s="203"/>
      <c r="F11382" s="203"/>
    </row>
    <row r="11383" spans="2:6" ht="15.75">
      <c r="B11383" s="188"/>
      <c r="C11383" s="188"/>
      <c r="D11383" s="203"/>
      <c r="E11383" s="203"/>
      <c r="F11383" s="203"/>
    </row>
    <row r="11384" spans="2:6" ht="15.75">
      <c r="B11384" s="188"/>
      <c r="C11384" s="188"/>
      <c r="D11384" s="203"/>
      <c r="E11384" s="203"/>
      <c r="F11384" s="203"/>
    </row>
    <row r="11385" spans="2:6" ht="15.75">
      <c r="B11385" s="188"/>
      <c r="C11385" s="188"/>
      <c r="D11385" s="203"/>
      <c r="E11385" s="203"/>
      <c r="F11385" s="203"/>
    </row>
    <row r="11386" spans="2:6" ht="15.75">
      <c r="B11386" s="188"/>
      <c r="C11386" s="188"/>
      <c r="D11386" s="203"/>
      <c r="E11386" s="203"/>
      <c r="F11386" s="203"/>
    </row>
    <row r="11387" spans="2:6" ht="15.75">
      <c r="B11387" s="188"/>
      <c r="C11387" s="188"/>
      <c r="D11387" s="203"/>
      <c r="E11387" s="203"/>
      <c r="F11387" s="203"/>
    </row>
    <row r="11388" spans="2:6" ht="15.75">
      <c r="B11388" s="188"/>
      <c r="C11388" s="188"/>
      <c r="D11388" s="203"/>
      <c r="E11388" s="203"/>
      <c r="F11388" s="203"/>
    </row>
    <row r="11389" spans="2:6" ht="15.75">
      <c r="B11389" s="188"/>
      <c r="C11389" s="188"/>
      <c r="D11389" s="203"/>
      <c r="E11389" s="203"/>
      <c r="F11389" s="203"/>
    </row>
    <row r="11390" spans="2:6" ht="15.75">
      <c r="B11390" s="188"/>
      <c r="C11390" s="188"/>
      <c r="D11390" s="203"/>
      <c r="E11390" s="203"/>
      <c r="F11390" s="203"/>
    </row>
    <row r="11391" spans="2:6" ht="15.75">
      <c r="B11391" s="188"/>
      <c r="C11391" s="188"/>
      <c r="D11391" s="203"/>
      <c r="E11391" s="203"/>
      <c r="F11391" s="203"/>
    </row>
    <row r="11392" spans="2:6" ht="15.75">
      <c r="B11392" s="188"/>
      <c r="C11392" s="188"/>
      <c r="D11392" s="203"/>
      <c r="E11392" s="203"/>
      <c r="F11392" s="203"/>
    </row>
    <row r="11393" spans="2:6" ht="15.75">
      <c r="B11393" s="188"/>
      <c r="C11393" s="188"/>
      <c r="D11393" s="203"/>
      <c r="E11393" s="203"/>
      <c r="F11393" s="203"/>
    </row>
    <row r="11394" spans="2:6" ht="15.75">
      <c r="B11394" s="188"/>
      <c r="C11394" s="188"/>
      <c r="D11394" s="203"/>
      <c r="E11394" s="203"/>
      <c r="F11394" s="203"/>
    </row>
    <row r="11395" spans="2:6" ht="15.75">
      <c r="B11395" s="188"/>
      <c r="C11395" s="188"/>
      <c r="D11395" s="203"/>
      <c r="E11395" s="203"/>
      <c r="F11395" s="203"/>
    </row>
    <row r="11396" spans="2:6" ht="15.75">
      <c r="B11396" s="188"/>
      <c r="C11396" s="188"/>
      <c r="D11396" s="203"/>
      <c r="E11396" s="203"/>
      <c r="F11396" s="203"/>
    </row>
    <row r="11397" spans="2:6" ht="15.75">
      <c r="B11397" s="188"/>
      <c r="C11397" s="188"/>
      <c r="D11397" s="203"/>
      <c r="E11397" s="203"/>
      <c r="F11397" s="203"/>
    </row>
    <row r="11398" spans="2:6" ht="15.75">
      <c r="B11398" s="188"/>
      <c r="C11398" s="188"/>
      <c r="D11398" s="203"/>
      <c r="E11398" s="203"/>
      <c r="F11398" s="203"/>
    </row>
    <row r="11399" spans="2:6" ht="15.75">
      <c r="B11399" s="188"/>
      <c r="C11399" s="188"/>
      <c r="D11399" s="203"/>
      <c r="E11399" s="203"/>
      <c r="F11399" s="203"/>
    </row>
    <row r="11400" spans="2:6" ht="15.75">
      <c r="B11400" s="188"/>
      <c r="C11400" s="188"/>
      <c r="D11400" s="203"/>
      <c r="E11400" s="203"/>
      <c r="F11400" s="203"/>
    </row>
    <row r="11401" spans="2:6" ht="15.75">
      <c r="B11401" s="188"/>
      <c r="C11401" s="188"/>
      <c r="D11401" s="203"/>
      <c r="E11401" s="203"/>
      <c r="F11401" s="203"/>
    </row>
    <row r="11402" spans="2:6" ht="15.75">
      <c r="B11402" s="188"/>
      <c r="C11402" s="188"/>
      <c r="D11402" s="203"/>
      <c r="E11402" s="203"/>
      <c r="F11402" s="203"/>
    </row>
    <row r="11403" spans="2:6" ht="15.75">
      <c r="B11403" s="188"/>
      <c r="C11403" s="188"/>
      <c r="D11403" s="203"/>
      <c r="E11403" s="203"/>
      <c r="F11403" s="203"/>
    </row>
    <row r="11404" spans="2:6" ht="15.75">
      <c r="B11404" s="188"/>
      <c r="C11404" s="188"/>
      <c r="D11404" s="203"/>
      <c r="E11404" s="203"/>
      <c r="F11404" s="203"/>
    </row>
    <row r="11405" spans="2:6" ht="15.75">
      <c r="B11405" s="188"/>
      <c r="C11405" s="188"/>
      <c r="D11405" s="203"/>
      <c r="E11405" s="203"/>
      <c r="F11405" s="203"/>
    </row>
    <row r="11406" spans="2:6" ht="15.75">
      <c r="B11406" s="188"/>
      <c r="C11406" s="188"/>
      <c r="D11406" s="203"/>
      <c r="E11406" s="203"/>
      <c r="F11406" s="203"/>
    </row>
    <row r="11407" spans="2:6" ht="15.75">
      <c r="B11407" s="188"/>
      <c r="C11407" s="188"/>
      <c r="D11407" s="203"/>
      <c r="E11407" s="203"/>
      <c r="F11407" s="203"/>
    </row>
    <row r="11408" spans="2:6" ht="15.75">
      <c r="B11408" s="188"/>
      <c r="C11408" s="188"/>
      <c r="D11408" s="203"/>
      <c r="E11408" s="203"/>
      <c r="F11408" s="203"/>
    </row>
    <row r="11409" spans="2:6" ht="15.75">
      <c r="B11409" s="188"/>
      <c r="C11409" s="188"/>
      <c r="D11409" s="203"/>
      <c r="E11409" s="203"/>
      <c r="F11409" s="203"/>
    </row>
    <row r="11410" spans="2:6" ht="15.75">
      <c r="B11410" s="188"/>
      <c r="C11410" s="188"/>
      <c r="D11410" s="203"/>
      <c r="E11410" s="203"/>
      <c r="F11410" s="203"/>
    </row>
    <row r="11411" spans="2:6" ht="15.75">
      <c r="B11411" s="188"/>
      <c r="C11411" s="188"/>
      <c r="D11411" s="203"/>
      <c r="E11411" s="203"/>
      <c r="F11411" s="203"/>
    </row>
    <row r="11412" spans="2:6" ht="15.75">
      <c r="B11412" s="188"/>
      <c r="C11412" s="188"/>
      <c r="D11412" s="203"/>
      <c r="E11412" s="203"/>
      <c r="F11412" s="203"/>
    </row>
    <row r="11413" spans="2:6" ht="15.75">
      <c r="B11413" s="188"/>
      <c r="C11413" s="188"/>
      <c r="D11413" s="203"/>
      <c r="E11413" s="203"/>
      <c r="F11413" s="203"/>
    </row>
    <row r="11414" spans="2:6" ht="15.75">
      <c r="B11414" s="188"/>
      <c r="C11414" s="188"/>
      <c r="D11414" s="203"/>
      <c r="E11414" s="203"/>
      <c r="F11414" s="203"/>
    </row>
    <row r="11415" spans="2:6" ht="15.75">
      <c r="B11415" s="188"/>
      <c r="C11415" s="188"/>
      <c r="D11415" s="203"/>
      <c r="E11415" s="203"/>
      <c r="F11415" s="203"/>
    </row>
    <row r="11416" spans="2:6" ht="15.75">
      <c r="B11416" s="188"/>
      <c r="C11416" s="188"/>
      <c r="D11416" s="203"/>
      <c r="E11416" s="203"/>
      <c r="F11416" s="203"/>
    </row>
    <row r="11417" spans="2:6" ht="15.75">
      <c r="B11417" s="188"/>
      <c r="C11417" s="188"/>
      <c r="D11417" s="203"/>
      <c r="E11417" s="203"/>
      <c r="F11417" s="203"/>
    </row>
    <row r="11418" spans="2:6" ht="15.75">
      <c r="B11418" s="188"/>
      <c r="C11418" s="188"/>
      <c r="D11418" s="203"/>
      <c r="E11418" s="203"/>
      <c r="F11418" s="203"/>
    </row>
    <row r="11419" spans="2:6" ht="15.75">
      <c r="B11419" s="188"/>
      <c r="C11419" s="188"/>
      <c r="D11419" s="203"/>
      <c r="E11419" s="203"/>
      <c r="F11419" s="203"/>
    </row>
    <row r="11420" spans="2:6" ht="15.75">
      <c r="B11420" s="188"/>
      <c r="C11420" s="188"/>
      <c r="D11420" s="203"/>
      <c r="E11420" s="203"/>
      <c r="F11420" s="203"/>
    </row>
    <row r="11421" spans="2:6" ht="15.75">
      <c r="B11421" s="188"/>
      <c r="C11421" s="188"/>
      <c r="D11421" s="203"/>
      <c r="E11421" s="203"/>
      <c r="F11421" s="203"/>
    </row>
    <row r="11422" spans="2:6" ht="15.75">
      <c r="B11422" s="188"/>
      <c r="C11422" s="188"/>
      <c r="D11422" s="203"/>
      <c r="E11422" s="203"/>
      <c r="F11422" s="203"/>
    </row>
    <row r="11423" spans="2:6" ht="15.75">
      <c r="B11423" s="188"/>
      <c r="C11423" s="188"/>
      <c r="D11423" s="203"/>
      <c r="E11423" s="203"/>
      <c r="F11423" s="203"/>
    </row>
    <row r="11424" spans="2:6" ht="15.75">
      <c r="B11424" s="188"/>
      <c r="C11424" s="188"/>
      <c r="D11424" s="203"/>
      <c r="E11424" s="203"/>
      <c r="F11424" s="203"/>
    </row>
    <row r="11425" spans="2:6" ht="15.75">
      <c r="B11425" s="188"/>
      <c r="C11425" s="188"/>
      <c r="D11425" s="203"/>
      <c r="E11425" s="203"/>
      <c r="F11425" s="203"/>
    </row>
    <row r="11426" spans="2:6" ht="15.75">
      <c r="B11426" s="188"/>
      <c r="C11426" s="188"/>
      <c r="D11426" s="203"/>
      <c r="E11426" s="203"/>
      <c r="F11426" s="203"/>
    </row>
    <row r="11427" spans="2:6" ht="15.75">
      <c r="B11427" s="188"/>
      <c r="C11427" s="188"/>
      <c r="D11427" s="203"/>
      <c r="E11427" s="203"/>
      <c r="F11427" s="203"/>
    </row>
    <row r="11428" spans="2:6" ht="15.75">
      <c r="B11428" s="188"/>
      <c r="C11428" s="188"/>
      <c r="D11428" s="203"/>
      <c r="E11428" s="203"/>
      <c r="F11428" s="203"/>
    </row>
    <row r="11429" spans="2:6" ht="15.75">
      <c r="B11429" s="188"/>
      <c r="C11429" s="188"/>
      <c r="D11429" s="203"/>
      <c r="E11429" s="203"/>
      <c r="F11429" s="203"/>
    </row>
    <row r="11430" spans="2:6" ht="15.75">
      <c r="B11430" s="188"/>
      <c r="C11430" s="188"/>
      <c r="D11430" s="203"/>
      <c r="E11430" s="203"/>
      <c r="F11430" s="203"/>
    </row>
    <row r="11431" spans="2:6" ht="15.75">
      <c r="B11431" s="188"/>
      <c r="C11431" s="188"/>
      <c r="D11431" s="203"/>
      <c r="E11431" s="203"/>
      <c r="F11431" s="203"/>
    </row>
    <row r="11432" spans="2:6" ht="15.75">
      <c r="B11432" s="188"/>
      <c r="C11432" s="188"/>
      <c r="D11432" s="203"/>
      <c r="E11432" s="203"/>
      <c r="F11432" s="203"/>
    </row>
    <row r="11433" spans="2:6" ht="15.75">
      <c r="B11433" s="188"/>
      <c r="C11433" s="188"/>
      <c r="D11433" s="203"/>
      <c r="E11433" s="203"/>
      <c r="F11433" s="203"/>
    </row>
    <row r="11434" spans="2:6" ht="15.75">
      <c r="B11434" s="188"/>
      <c r="C11434" s="188"/>
      <c r="D11434" s="203"/>
      <c r="E11434" s="203"/>
      <c r="F11434" s="203"/>
    </row>
    <row r="11435" spans="2:6" ht="15.75">
      <c r="B11435" s="188"/>
      <c r="C11435" s="188"/>
      <c r="D11435" s="203"/>
      <c r="E11435" s="203"/>
      <c r="F11435" s="203"/>
    </row>
    <row r="11436" spans="2:6" ht="15.75">
      <c r="B11436" s="188"/>
      <c r="C11436" s="188"/>
      <c r="D11436" s="203"/>
      <c r="E11436" s="203"/>
      <c r="F11436" s="203"/>
    </row>
    <row r="11437" spans="2:6" ht="15.75">
      <c r="B11437" s="188"/>
      <c r="C11437" s="188"/>
      <c r="D11437" s="203"/>
      <c r="E11437" s="203"/>
      <c r="F11437" s="203"/>
    </row>
    <row r="11438" spans="2:6" ht="15.75">
      <c r="B11438" s="188"/>
      <c r="C11438" s="188"/>
      <c r="D11438" s="203"/>
      <c r="E11438" s="203"/>
      <c r="F11438" s="203"/>
    </row>
    <row r="11439" spans="2:6" ht="15.75">
      <c r="B11439" s="188"/>
      <c r="C11439" s="188"/>
      <c r="D11439" s="203"/>
      <c r="E11439" s="203"/>
      <c r="F11439" s="203"/>
    </row>
    <row r="11440" spans="2:6" ht="15.75">
      <c r="B11440" s="188"/>
      <c r="C11440" s="188"/>
      <c r="D11440" s="203"/>
      <c r="E11440" s="203"/>
      <c r="F11440" s="203"/>
    </row>
    <row r="11441" spans="2:6" ht="15.75">
      <c r="B11441" s="188"/>
      <c r="C11441" s="188"/>
      <c r="D11441" s="203"/>
      <c r="E11441" s="203"/>
      <c r="F11441" s="203"/>
    </row>
    <row r="11442" spans="2:6" ht="15.75">
      <c r="B11442" s="188"/>
      <c r="C11442" s="188"/>
      <c r="D11442" s="203"/>
      <c r="E11442" s="203"/>
      <c r="F11442" s="203"/>
    </row>
    <row r="11443" spans="2:6" ht="15.75">
      <c r="B11443" s="188"/>
      <c r="C11443" s="188"/>
      <c r="D11443" s="203"/>
      <c r="E11443" s="203"/>
      <c r="F11443" s="203"/>
    </row>
    <row r="11444" spans="2:6" ht="15.75">
      <c r="B11444" s="188"/>
      <c r="C11444" s="188"/>
      <c r="D11444" s="203"/>
      <c r="E11444" s="203"/>
      <c r="F11444" s="203"/>
    </row>
    <row r="11445" spans="2:6" ht="15.75">
      <c r="B11445" s="188"/>
      <c r="C11445" s="188"/>
      <c r="D11445" s="203"/>
      <c r="E11445" s="203"/>
      <c r="F11445" s="203"/>
    </row>
    <row r="11446" spans="2:6" ht="15.75">
      <c r="B11446" s="188"/>
      <c r="C11446" s="188"/>
      <c r="D11446" s="203"/>
      <c r="E11446" s="203"/>
      <c r="F11446" s="203"/>
    </row>
    <row r="11447" spans="2:6" ht="15.75">
      <c r="B11447" s="188"/>
      <c r="C11447" s="188"/>
      <c r="D11447" s="203"/>
      <c r="E11447" s="203"/>
      <c r="F11447" s="203"/>
    </row>
    <row r="11448" spans="2:6" ht="15.75">
      <c r="B11448" s="188"/>
      <c r="C11448" s="188"/>
      <c r="D11448" s="203"/>
      <c r="E11448" s="203"/>
      <c r="F11448" s="203"/>
    </row>
    <row r="11449" spans="2:6" ht="15.75">
      <c r="B11449" s="188"/>
      <c r="C11449" s="188"/>
      <c r="D11449" s="203"/>
      <c r="E11449" s="203"/>
      <c r="F11449" s="203"/>
    </row>
    <row r="11450" spans="2:6" ht="15.75">
      <c r="B11450" s="188"/>
      <c r="C11450" s="188"/>
      <c r="D11450" s="203"/>
      <c r="E11450" s="203"/>
      <c r="F11450" s="203"/>
    </row>
    <row r="11451" spans="2:6" ht="15.75">
      <c r="B11451" s="188"/>
      <c r="C11451" s="188"/>
      <c r="D11451" s="203"/>
      <c r="E11451" s="203"/>
      <c r="F11451" s="203"/>
    </row>
    <row r="11452" spans="2:6" ht="15.75">
      <c r="B11452" s="188"/>
      <c r="C11452" s="188"/>
      <c r="D11452" s="203"/>
      <c r="E11452" s="203"/>
      <c r="F11452" s="203"/>
    </row>
    <row r="11453" spans="2:6" ht="15.75">
      <c r="B11453" s="188"/>
      <c r="C11453" s="188"/>
      <c r="D11453" s="203"/>
      <c r="E11453" s="203"/>
      <c r="F11453" s="203"/>
    </row>
    <row r="11454" spans="2:6" ht="15.75">
      <c r="B11454" s="188"/>
      <c r="C11454" s="188"/>
      <c r="D11454" s="203"/>
      <c r="E11454" s="203"/>
      <c r="F11454" s="203"/>
    </row>
    <row r="11455" spans="2:6" ht="15.75">
      <c r="B11455" s="188"/>
      <c r="C11455" s="188"/>
      <c r="D11455" s="203"/>
      <c r="E11455" s="203"/>
      <c r="F11455" s="203"/>
    </row>
    <row r="11456" spans="2:6" ht="15.75">
      <c r="B11456" s="188"/>
      <c r="C11456" s="188"/>
      <c r="D11456" s="203"/>
      <c r="E11456" s="203"/>
      <c r="F11456" s="203"/>
    </row>
    <row r="11457" spans="2:6" ht="15.75">
      <c r="B11457" s="188"/>
      <c r="C11457" s="188"/>
      <c r="D11457" s="203"/>
      <c r="E11457" s="203"/>
      <c r="F11457" s="203"/>
    </row>
    <row r="11458" spans="2:6" ht="15.75">
      <c r="B11458" s="188"/>
      <c r="C11458" s="188"/>
      <c r="D11458" s="203"/>
      <c r="E11458" s="203"/>
      <c r="F11458" s="203"/>
    </row>
    <row r="11459" spans="2:6" ht="15.75">
      <c r="B11459" s="188"/>
      <c r="C11459" s="188"/>
      <c r="D11459" s="203"/>
      <c r="E11459" s="203"/>
      <c r="F11459" s="203"/>
    </row>
    <row r="11460" spans="2:6" ht="15.75">
      <c r="B11460" s="188"/>
      <c r="C11460" s="188"/>
      <c r="D11460" s="203"/>
      <c r="E11460" s="203"/>
      <c r="F11460" s="203"/>
    </row>
    <row r="11461" spans="2:6" ht="15.75">
      <c r="B11461" s="188"/>
      <c r="C11461" s="188"/>
      <c r="D11461" s="203"/>
      <c r="E11461" s="203"/>
      <c r="F11461" s="203"/>
    </row>
    <row r="11462" spans="2:6" ht="15.75">
      <c r="B11462" s="188"/>
      <c r="C11462" s="188"/>
      <c r="D11462" s="203"/>
      <c r="E11462" s="203"/>
      <c r="F11462" s="203"/>
    </row>
    <row r="11463" spans="2:6" ht="15.75">
      <c r="B11463" s="188"/>
      <c r="C11463" s="188"/>
      <c r="D11463" s="203"/>
      <c r="E11463" s="203"/>
      <c r="F11463" s="203"/>
    </row>
    <row r="11464" spans="2:6" ht="15.75">
      <c r="B11464" s="188"/>
      <c r="C11464" s="188"/>
      <c r="D11464" s="203"/>
      <c r="E11464" s="203"/>
      <c r="F11464" s="203"/>
    </row>
    <row r="11465" spans="2:6" ht="15.75">
      <c r="B11465" s="188"/>
      <c r="C11465" s="188"/>
      <c r="D11465" s="203"/>
      <c r="E11465" s="203"/>
      <c r="F11465" s="203"/>
    </row>
    <row r="11466" spans="2:6" ht="15.75">
      <c r="B11466" s="188"/>
      <c r="C11466" s="188"/>
      <c r="D11466" s="203"/>
      <c r="E11466" s="203"/>
      <c r="F11466" s="203"/>
    </row>
    <row r="11467" spans="2:6" ht="15.75">
      <c r="B11467" s="188"/>
      <c r="C11467" s="188"/>
      <c r="D11467" s="203"/>
      <c r="E11467" s="203"/>
      <c r="F11467" s="203"/>
    </row>
    <row r="11468" spans="2:6" ht="15.75">
      <c r="B11468" s="188"/>
      <c r="C11468" s="188"/>
      <c r="D11468" s="203"/>
      <c r="E11468" s="203"/>
      <c r="F11468" s="203"/>
    </row>
    <row r="11469" spans="2:6" ht="15.75">
      <c r="B11469" s="188"/>
      <c r="C11469" s="188"/>
      <c r="D11469" s="203"/>
      <c r="E11469" s="203"/>
      <c r="F11469" s="203"/>
    </row>
    <row r="11470" spans="2:6" ht="15.75">
      <c r="B11470" s="188"/>
      <c r="C11470" s="188"/>
      <c r="D11470" s="203"/>
      <c r="E11470" s="203"/>
      <c r="F11470" s="203"/>
    </row>
    <row r="11471" spans="2:6" ht="15.75">
      <c r="B11471" s="188"/>
      <c r="C11471" s="188"/>
      <c r="D11471" s="203"/>
      <c r="E11471" s="203"/>
      <c r="F11471" s="203"/>
    </row>
    <row r="11472" spans="2:6" ht="15.75">
      <c r="B11472" s="188"/>
      <c r="C11472" s="188"/>
      <c r="D11472" s="203"/>
      <c r="E11472" s="203"/>
      <c r="F11472" s="203"/>
    </row>
    <row r="11473" spans="2:6" ht="15.75">
      <c r="B11473" s="188"/>
      <c r="C11473" s="188"/>
      <c r="D11473" s="203"/>
      <c r="E11473" s="203"/>
      <c r="F11473" s="203"/>
    </row>
    <row r="11474" spans="2:6" ht="15.75">
      <c r="B11474" s="188"/>
      <c r="C11474" s="188"/>
      <c r="D11474" s="203"/>
      <c r="E11474" s="203"/>
      <c r="F11474" s="203"/>
    </row>
    <row r="11475" spans="2:6" ht="15.75">
      <c r="B11475" s="188"/>
      <c r="C11475" s="188"/>
      <c r="D11475" s="203"/>
      <c r="E11475" s="203"/>
      <c r="F11475" s="203"/>
    </row>
    <row r="11476" spans="2:6" ht="15.75">
      <c r="B11476" s="188"/>
      <c r="C11476" s="188"/>
      <c r="D11476" s="203"/>
      <c r="E11476" s="203"/>
      <c r="F11476" s="203"/>
    </row>
    <row r="11477" spans="2:6" ht="15.75">
      <c r="B11477" s="188"/>
      <c r="C11477" s="188"/>
      <c r="D11477" s="203"/>
      <c r="E11477" s="203"/>
      <c r="F11477" s="203"/>
    </row>
    <row r="11478" spans="2:6" ht="15.75">
      <c r="B11478" s="188"/>
      <c r="C11478" s="188"/>
      <c r="D11478" s="203"/>
      <c r="E11478" s="203"/>
      <c r="F11478" s="203"/>
    </row>
    <row r="11479" spans="2:6" ht="15.75">
      <c r="B11479" s="188"/>
      <c r="C11479" s="188"/>
      <c r="D11479" s="203"/>
      <c r="E11479" s="203"/>
      <c r="F11479" s="203"/>
    </row>
    <row r="11480" spans="2:6" ht="15.75">
      <c r="B11480" s="188"/>
      <c r="C11480" s="188"/>
      <c r="D11480" s="203"/>
      <c r="E11480" s="203"/>
      <c r="F11480" s="203"/>
    </row>
    <row r="11481" spans="2:6" ht="15.75">
      <c r="B11481" s="188"/>
      <c r="C11481" s="188"/>
      <c r="D11481" s="203"/>
      <c r="E11481" s="203"/>
      <c r="F11481" s="203"/>
    </row>
    <row r="11482" spans="2:6" ht="15.75">
      <c r="B11482" s="188"/>
      <c r="C11482" s="188"/>
      <c r="D11482" s="203"/>
      <c r="E11482" s="203"/>
      <c r="F11482" s="203"/>
    </row>
    <row r="11483" spans="2:6" ht="15.75">
      <c r="B11483" s="188"/>
      <c r="C11483" s="188"/>
      <c r="D11483" s="203"/>
      <c r="E11483" s="203"/>
      <c r="F11483" s="203"/>
    </row>
    <row r="11484" spans="2:6" ht="15.75">
      <c r="B11484" s="188"/>
      <c r="C11484" s="188"/>
      <c r="D11484" s="203"/>
      <c r="E11484" s="203"/>
      <c r="F11484" s="203"/>
    </row>
    <row r="11485" spans="2:6" ht="15.75">
      <c r="B11485" s="188"/>
      <c r="C11485" s="188"/>
      <c r="D11485" s="203"/>
      <c r="E11485" s="203"/>
      <c r="F11485" s="203"/>
    </row>
    <row r="11486" spans="2:6" ht="15.75">
      <c r="B11486" s="188"/>
      <c r="C11486" s="188"/>
      <c r="D11486" s="203"/>
      <c r="E11486" s="203"/>
      <c r="F11486" s="203"/>
    </row>
    <row r="11487" spans="2:6" ht="15.75">
      <c r="B11487" s="188"/>
      <c r="C11487" s="188"/>
      <c r="D11487" s="203"/>
      <c r="E11487" s="203"/>
      <c r="F11487" s="203"/>
    </row>
    <row r="11488" spans="2:6" ht="15.75">
      <c r="B11488" s="188"/>
      <c r="C11488" s="188"/>
      <c r="D11488" s="203"/>
      <c r="E11488" s="203"/>
      <c r="F11488" s="203"/>
    </row>
    <row r="11489" spans="2:6" ht="15.75">
      <c r="B11489" s="188"/>
      <c r="C11489" s="188"/>
      <c r="D11489" s="203"/>
      <c r="E11489" s="203"/>
      <c r="F11489" s="203"/>
    </row>
    <row r="11490" spans="2:6" ht="15.75">
      <c r="B11490" s="188"/>
      <c r="C11490" s="188"/>
      <c r="D11490" s="203"/>
      <c r="E11490" s="203"/>
      <c r="F11490" s="203"/>
    </row>
    <row r="11491" spans="2:6" ht="15.75">
      <c r="B11491" s="188"/>
      <c r="C11491" s="188"/>
      <c r="D11491" s="203"/>
      <c r="E11491" s="203"/>
      <c r="F11491" s="203"/>
    </row>
    <row r="11492" spans="2:6" ht="15.75">
      <c r="B11492" s="188"/>
      <c r="C11492" s="188"/>
      <c r="D11492" s="203"/>
      <c r="E11492" s="203"/>
      <c r="F11492" s="203"/>
    </row>
    <row r="11493" spans="2:6" ht="15.75">
      <c r="B11493" s="188"/>
      <c r="C11493" s="188"/>
      <c r="D11493" s="203"/>
      <c r="E11493" s="203"/>
      <c r="F11493" s="203"/>
    </row>
    <row r="11494" spans="2:6" ht="15.75">
      <c r="B11494" s="188"/>
      <c r="C11494" s="188"/>
      <c r="D11494" s="203"/>
      <c r="E11494" s="203"/>
      <c r="F11494" s="203"/>
    </row>
    <row r="11495" spans="2:6" ht="15.75">
      <c r="B11495" s="188"/>
      <c r="C11495" s="188"/>
      <c r="D11495" s="203"/>
      <c r="E11495" s="203"/>
      <c r="F11495" s="203"/>
    </row>
    <row r="11496" spans="2:6" ht="15.75">
      <c r="B11496" s="188"/>
      <c r="C11496" s="188"/>
      <c r="D11496" s="203"/>
      <c r="E11496" s="203"/>
      <c r="F11496" s="203"/>
    </row>
    <row r="11497" spans="2:6" ht="15.75">
      <c r="B11497" s="188"/>
      <c r="C11497" s="188"/>
      <c r="D11497" s="203"/>
      <c r="E11497" s="203"/>
      <c r="F11497" s="203"/>
    </row>
    <row r="11498" spans="2:6" ht="15.75">
      <c r="B11498" s="188"/>
      <c r="C11498" s="188"/>
      <c r="D11498" s="203"/>
      <c r="E11498" s="203"/>
      <c r="F11498" s="203"/>
    </row>
    <row r="11499" spans="2:6" ht="15.75">
      <c r="B11499" s="188"/>
      <c r="C11499" s="188"/>
      <c r="D11499" s="203"/>
      <c r="E11499" s="203"/>
      <c r="F11499" s="203"/>
    </row>
    <row r="11500" spans="2:6" ht="15.75">
      <c r="B11500" s="188"/>
      <c r="C11500" s="188"/>
      <c r="D11500" s="203"/>
      <c r="E11500" s="203"/>
      <c r="F11500" s="203"/>
    </row>
    <row r="11501" spans="2:6" ht="15.75">
      <c r="B11501" s="188"/>
      <c r="C11501" s="188"/>
      <c r="D11501" s="203"/>
      <c r="E11501" s="203"/>
      <c r="F11501" s="203"/>
    </row>
    <row r="11502" spans="2:6" ht="15.75">
      <c r="B11502" s="188"/>
      <c r="C11502" s="188"/>
      <c r="D11502" s="203"/>
      <c r="E11502" s="203"/>
      <c r="F11502" s="203"/>
    </row>
    <row r="11503" spans="2:6" ht="15.75">
      <c r="B11503" s="188"/>
      <c r="C11503" s="188"/>
      <c r="D11503" s="203"/>
      <c r="E11503" s="203"/>
      <c r="F11503" s="203"/>
    </row>
    <row r="11504" spans="2:6" ht="15.75">
      <c r="B11504" s="188"/>
      <c r="C11504" s="188"/>
      <c r="D11504" s="203"/>
      <c r="E11504" s="203"/>
      <c r="F11504" s="203"/>
    </row>
    <row r="11505" spans="2:6" ht="15.75">
      <c r="B11505" s="188"/>
      <c r="C11505" s="188"/>
      <c r="D11505" s="203"/>
      <c r="E11505" s="203"/>
      <c r="F11505" s="203"/>
    </row>
    <row r="11506" spans="2:6" ht="15.75">
      <c r="B11506" s="188"/>
      <c r="C11506" s="188"/>
      <c r="D11506" s="203"/>
      <c r="E11506" s="203"/>
      <c r="F11506" s="203"/>
    </row>
    <row r="11507" spans="2:6" ht="15.75">
      <c r="B11507" s="188"/>
      <c r="C11507" s="188"/>
      <c r="D11507" s="203"/>
      <c r="E11507" s="203"/>
      <c r="F11507" s="203"/>
    </row>
    <row r="11508" spans="2:6" ht="15.75">
      <c r="B11508" s="188"/>
      <c r="C11508" s="188"/>
      <c r="D11508" s="203"/>
      <c r="E11508" s="203"/>
      <c r="F11508" s="203"/>
    </row>
    <row r="11509" spans="2:6" ht="15.75">
      <c r="B11509" s="188"/>
      <c r="C11509" s="188"/>
      <c r="D11509" s="203"/>
      <c r="E11509" s="203"/>
      <c r="F11509" s="203"/>
    </row>
    <row r="11510" spans="2:6" ht="15.75">
      <c r="B11510" s="188"/>
      <c r="C11510" s="188"/>
      <c r="D11510" s="203"/>
      <c r="E11510" s="203"/>
      <c r="F11510" s="203"/>
    </row>
    <row r="11511" spans="2:6" ht="15.75">
      <c r="B11511" s="188"/>
      <c r="C11511" s="188"/>
      <c r="D11511" s="203"/>
      <c r="E11511" s="203"/>
      <c r="F11511" s="203"/>
    </row>
    <row r="11512" spans="2:6" ht="15.75">
      <c r="B11512" s="188"/>
      <c r="C11512" s="188"/>
      <c r="D11512" s="203"/>
      <c r="E11512" s="203"/>
      <c r="F11512" s="203"/>
    </row>
    <row r="11513" spans="2:6" ht="15.75">
      <c r="B11513" s="188"/>
      <c r="C11513" s="188"/>
      <c r="D11513" s="203"/>
      <c r="E11513" s="203"/>
      <c r="F11513" s="203"/>
    </row>
    <row r="11514" spans="2:6" ht="15.75">
      <c r="B11514" s="188"/>
      <c r="C11514" s="188"/>
      <c r="D11514" s="203"/>
      <c r="E11514" s="203"/>
      <c r="F11514" s="203"/>
    </row>
    <row r="11515" spans="2:6" ht="15.75">
      <c r="B11515" s="188"/>
      <c r="C11515" s="188"/>
      <c r="D11515" s="203"/>
      <c r="E11515" s="203"/>
      <c r="F11515" s="203"/>
    </row>
    <row r="11516" spans="2:6" ht="15.75">
      <c r="B11516" s="188"/>
      <c r="C11516" s="188"/>
      <c r="D11516" s="203"/>
      <c r="E11516" s="203"/>
      <c r="F11516" s="203"/>
    </row>
    <row r="11517" spans="2:6" ht="15.75">
      <c r="B11517" s="188"/>
      <c r="C11517" s="188"/>
      <c r="D11517" s="203"/>
      <c r="E11517" s="203"/>
      <c r="F11517" s="203"/>
    </row>
    <row r="11518" spans="2:6" ht="15.75">
      <c r="B11518" s="188"/>
      <c r="C11518" s="188"/>
      <c r="D11518" s="203"/>
      <c r="E11518" s="203"/>
      <c r="F11518" s="203"/>
    </row>
    <row r="11519" spans="2:6" ht="15.75">
      <c r="B11519" s="188"/>
      <c r="C11519" s="188"/>
      <c r="D11519" s="203"/>
      <c r="E11519" s="203"/>
      <c r="F11519" s="203"/>
    </row>
    <row r="11520" spans="2:6" ht="15.75">
      <c r="B11520" s="188"/>
      <c r="C11520" s="188"/>
      <c r="D11520" s="203"/>
      <c r="E11520" s="203"/>
      <c r="F11520" s="203"/>
    </row>
    <row r="11521" spans="2:6" ht="15.75">
      <c r="B11521" s="188"/>
      <c r="C11521" s="188"/>
      <c r="D11521" s="203"/>
      <c r="E11521" s="203"/>
      <c r="F11521" s="203"/>
    </row>
    <row r="11522" spans="2:6" ht="15.75">
      <c r="B11522" s="188"/>
      <c r="C11522" s="188"/>
      <c r="D11522" s="203"/>
      <c r="E11522" s="203"/>
      <c r="F11522" s="203"/>
    </row>
    <row r="11523" spans="2:6" ht="15.75">
      <c r="B11523" s="188"/>
      <c r="C11523" s="188"/>
      <c r="D11523" s="203"/>
      <c r="E11523" s="203"/>
      <c r="F11523" s="203"/>
    </row>
    <row r="11524" spans="2:6" ht="15.75">
      <c r="B11524" s="188"/>
      <c r="C11524" s="188"/>
      <c r="D11524" s="203"/>
      <c r="E11524" s="203"/>
      <c r="F11524" s="203"/>
    </row>
    <row r="11525" spans="2:6" ht="15.75">
      <c r="B11525" s="188"/>
      <c r="C11525" s="188"/>
      <c r="D11525" s="203"/>
      <c r="E11525" s="203"/>
      <c r="F11525" s="203"/>
    </row>
    <row r="11526" spans="2:6" ht="15.75">
      <c r="B11526" s="188"/>
      <c r="C11526" s="188"/>
      <c r="D11526" s="203"/>
      <c r="E11526" s="203"/>
      <c r="F11526" s="203"/>
    </row>
    <row r="11527" spans="2:6" ht="15.75">
      <c r="B11527" s="188"/>
      <c r="C11527" s="188"/>
      <c r="D11527" s="203"/>
      <c r="E11527" s="203"/>
      <c r="F11527" s="203"/>
    </row>
    <row r="11528" spans="2:6" ht="15.75">
      <c r="B11528" s="188"/>
      <c r="C11528" s="188"/>
      <c r="D11528" s="203"/>
      <c r="E11528" s="203"/>
      <c r="F11528" s="203"/>
    </row>
    <row r="11529" spans="2:6" ht="15.75">
      <c r="B11529" s="188"/>
      <c r="C11529" s="188"/>
      <c r="D11529" s="203"/>
      <c r="E11529" s="203"/>
      <c r="F11529" s="203"/>
    </row>
    <row r="11530" spans="2:6" ht="15.75">
      <c r="B11530" s="188"/>
      <c r="C11530" s="188"/>
      <c r="D11530" s="203"/>
      <c r="E11530" s="203"/>
      <c r="F11530" s="203"/>
    </row>
    <row r="11531" spans="2:6" ht="15.75">
      <c r="B11531" s="188"/>
      <c r="C11531" s="188"/>
      <c r="D11531" s="203"/>
      <c r="E11531" s="203"/>
      <c r="F11531" s="203"/>
    </row>
    <row r="11532" spans="2:6" ht="15.75">
      <c r="B11532" s="188"/>
      <c r="C11532" s="188"/>
      <c r="D11532" s="203"/>
      <c r="E11532" s="203"/>
      <c r="F11532" s="203"/>
    </row>
    <row r="11533" spans="2:6" ht="15.75">
      <c r="B11533" s="188"/>
      <c r="C11533" s="188"/>
      <c r="D11533" s="203"/>
      <c r="E11533" s="203"/>
      <c r="F11533" s="203"/>
    </row>
    <row r="11534" spans="2:6" ht="15.75">
      <c r="B11534" s="188"/>
      <c r="C11534" s="188"/>
      <c r="D11534" s="203"/>
      <c r="E11534" s="203"/>
      <c r="F11534" s="203"/>
    </row>
    <row r="11535" spans="2:6" ht="15.75">
      <c r="B11535" s="188"/>
      <c r="C11535" s="188"/>
      <c r="D11535" s="203"/>
      <c r="E11535" s="203"/>
      <c r="F11535" s="203"/>
    </row>
    <row r="11536" spans="2:6" ht="15.75">
      <c r="B11536" s="188"/>
      <c r="C11536" s="188"/>
      <c r="D11536" s="203"/>
      <c r="E11536" s="203"/>
      <c r="F11536" s="203"/>
    </row>
    <row r="11537" spans="2:6" ht="15.75">
      <c r="B11537" s="188"/>
      <c r="C11537" s="188"/>
      <c r="D11537" s="203"/>
      <c r="E11537" s="203"/>
      <c r="F11537" s="203"/>
    </row>
    <row r="11538" spans="2:6" ht="15.75">
      <c r="B11538" s="188"/>
      <c r="C11538" s="188"/>
      <c r="D11538" s="203"/>
      <c r="E11538" s="203"/>
      <c r="F11538" s="203"/>
    </row>
    <row r="11539" spans="2:6" ht="15.75">
      <c r="B11539" s="188"/>
      <c r="C11539" s="188"/>
      <c r="D11539" s="203"/>
      <c r="E11539" s="203"/>
      <c r="F11539" s="203"/>
    </row>
    <row r="11540" spans="2:6" ht="15.75">
      <c r="B11540" s="188"/>
      <c r="C11540" s="188"/>
      <c r="D11540" s="203"/>
      <c r="E11540" s="203"/>
      <c r="F11540" s="203"/>
    </row>
    <row r="11541" spans="2:6" ht="15.75">
      <c r="B11541" s="188"/>
      <c r="C11541" s="188"/>
      <c r="D11541" s="203"/>
      <c r="E11541" s="203"/>
      <c r="F11541" s="203"/>
    </row>
    <row r="11542" spans="2:6" ht="15.75">
      <c r="B11542" s="188"/>
      <c r="C11542" s="188"/>
      <c r="D11542" s="203"/>
      <c r="E11542" s="203"/>
      <c r="F11542" s="203"/>
    </row>
    <row r="11543" spans="2:6" ht="15.75">
      <c r="B11543" s="188"/>
      <c r="C11543" s="188"/>
      <c r="D11543" s="203"/>
      <c r="E11543" s="203"/>
      <c r="F11543" s="203"/>
    </row>
    <row r="11544" spans="2:6" ht="15.75">
      <c r="B11544" s="188"/>
      <c r="C11544" s="188"/>
      <c r="D11544" s="203"/>
      <c r="E11544" s="203"/>
      <c r="F11544" s="203"/>
    </row>
    <row r="11545" spans="2:6" ht="15.75">
      <c r="B11545" s="188"/>
      <c r="C11545" s="188"/>
      <c r="D11545" s="203"/>
      <c r="E11545" s="203"/>
      <c r="F11545" s="203"/>
    </row>
    <row r="11546" spans="2:6" ht="15.75">
      <c r="B11546" s="188"/>
      <c r="C11546" s="188"/>
      <c r="D11546" s="203"/>
      <c r="E11546" s="203"/>
      <c r="F11546" s="203"/>
    </row>
    <row r="11547" spans="2:6" ht="15.75">
      <c r="B11547" s="188"/>
      <c r="C11547" s="188"/>
      <c r="D11547" s="203"/>
      <c r="E11547" s="203"/>
      <c r="F11547" s="203"/>
    </row>
    <row r="11548" spans="2:6" ht="15.75">
      <c r="B11548" s="188"/>
      <c r="C11548" s="188"/>
      <c r="D11548" s="203"/>
      <c r="E11548" s="203"/>
      <c r="F11548" s="203"/>
    </row>
    <row r="11549" spans="2:6" ht="15.75">
      <c r="B11549" s="188"/>
      <c r="C11549" s="188"/>
      <c r="D11549" s="203"/>
      <c r="E11549" s="203"/>
      <c r="F11549" s="203"/>
    </row>
    <row r="11550" spans="2:6" ht="15.75">
      <c r="B11550" s="188"/>
      <c r="C11550" s="188"/>
      <c r="D11550" s="203"/>
      <c r="E11550" s="203"/>
      <c r="F11550" s="203"/>
    </row>
    <row r="11551" spans="2:6" ht="15.75">
      <c r="B11551" s="188"/>
      <c r="C11551" s="188"/>
      <c r="D11551" s="203"/>
      <c r="E11551" s="203"/>
      <c r="F11551" s="203"/>
    </row>
    <row r="11552" spans="2:6" ht="15.75">
      <c r="B11552" s="188"/>
      <c r="C11552" s="188"/>
      <c r="D11552" s="203"/>
      <c r="E11552" s="203"/>
      <c r="F11552" s="203"/>
    </row>
    <row r="11553" spans="2:6" ht="15.75">
      <c r="B11553" s="188"/>
      <c r="C11553" s="188"/>
      <c r="D11553" s="203"/>
      <c r="E11553" s="203"/>
      <c r="F11553" s="203"/>
    </row>
    <row r="11554" spans="2:6" ht="15.75">
      <c r="B11554" s="188"/>
      <c r="C11554" s="188"/>
      <c r="D11554" s="203"/>
      <c r="E11554" s="203"/>
      <c r="F11554" s="203"/>
    </row>
    <row r="11555" spans="2:6" ht="15.75">
      <c r="B11555" s="188"/>
      <c r="C11555" s="188"/>
      <c r="D11555" s="203"/>
      <c r="E11555" s="203"/>
      <c r="F11555" s="203"/>
    </row>
    <row r="11556" spans="2:6" ht="15.75">
      <c r="B11556" s="188"/>
      <c r="C11556" s="188"/>
      <c r="D11556" s="203"/>
      <c r="E11556" s="203"/>
      <c r="F11556" s="203"/>
    </row>
    <row r="11557" spans="2:6" ht="15.75">
      <c r="B11557" s="188"/>
      <c r="C11557" s="188"/>
      <c r="D11557" s="203"/>
      <c r="E11557" s="203"/>
      <c r="F11557" s="203"/>
    </row>
    <row r="11558" spans="2:6" ht="15.75">
      <c r="B11558" s="188"/>
      <c r="C11558" s="188"/>
      <c r="D11558" s="203"/>
      <c r="E11558" s="203"/>
      <c r="F11558" s="203"/>
    </row>
    <row r="11559" spans="2:6" ht="15.75">
      <c r="B11559" s="188"/>
      <c r="C11559" s="188"/>
      <c r="D11559" s="203"/>
      <c r="E11559" s="203"/>
      <c r="F11559" s="203"/>
    </row>
    <row r="11560" spans="2:6" ht="15.75">
      <c r="B11560" s="188"/>
      <c r="C11560" s="188"/>
      <c r="D11560" s="203"/>
      <c r="E11560" s="203"/>
      <c r="F11560" s="203"/>
    </row>
    <row r="11561" spans="2:6" ht="15.75">
      <c r="B11561" s="188"/>
      <c r="C11561" s="188"/>
      <c r="D11561" s="203"/>
      <c r="E11561" s="203"/>
      <c r="F11561" s="203"/>
    </row>
    <row r="11562" spans="2:6" ht="15.75">
      <c r="B11562" s="188"/>
      <c r="C11562" s="188"/>
      <c r="D11562" s="203"/>
      <c r="E11562" s="203"/>
      <c r="F11562" s="203"/>
    </row>
    <row r="11563" spans="2:6" ht="15.75">
      <c r="B11563" s="188"/>
      <c r="C11563" s="188"/>
      <c r="D11563" s="203"/>
      <c r="E11563" s="203"/>
      <c r="F11563" s="203"/>
    </row>
    <row r="11564" spans="2:6" ht="15.75">
      <c r="B11564" s="188"/>
      <c r="C11564" s="188"/>
      <c r="D11564" s="203"/>
      <c r="E11564" s="203"/>
      <c r="F11564" s="203"/>
    </row>
    <row r="11565" spans="2:6" ht="15.75">
      <c r="B11565" s="188"/>
      <c r="C11565" s="188"/>
      <c r="D11565" s="203"/>
      <c r="E11565" s="203"/>
      <c r="F11565" s="203"/>
    </row>
    <row r="11566" spans="2:6" ht="15.75">
      <c r="B11566" s="188"/>
      <c r="C11566" s="188"/>
      <c r="D11566" s="203"/>
      <c r="E11566" s="203"/>
      <c r="F11566" s="203"/>
    </row>
    <row r="11567" spans="2:6" ht="15.75">
      <c r="B11567" s="188"/>
      <c r="C11567" s="188"/>
      <c r="D11567" s="203"/>
      <c r="E11567" s="203"/>
      <c r="F11567" s="203"/>
    </row>
    <row r="11568" spans="2:6" ht="15.75">
      <c r="B11568" s="188"/>
      <c r="C11568" s="188"/>
      <c r="D11568" s="203"/>
      <c r="E11568" s="203"/>
      <c r="F11568" s="203"/>
    </row>
    <row r="11569" spans="2:6" ht="15.75">
      <c r="B11569" s="188"/>
      <c r="C11569" s="188"/>
      <c r="D11569" s="203"/>
      <c r="E11569" s="203"/>
      <c r="F11569" s="203"/>
    </row>
    <row r="11570" spans="2:6" ht="15.75">
      <c r="B11570" s="188"/>
      <c r="C11570" s="188"/>
      <c r="D11570" s="203"/>
      <c r="E11570" s="203"/>
      <c r="F11570" s="203"/>
    </row>
    <row r="11571" spans="2:6" ht="15.75">
      <c r="B11571" s="188"/>
      <c r="C11571" s="188"/>
      <c r="D11571" s="203"/>
      <c r="E11571" s="203"/>
      <c r="F11571" s="203"/>
    </row>
    <row r="11572" spans="2:6" ht="15.75">
      <c r="B11572" s="188"/>
      <c r="C11572" s="188"/>
      <c r="D11572" s="203"/>
      <c r="E11572" s="203"/>
      <c r="F11572" s="203"/>
    </row>
    <row r="11573" spans="2:6" ht="15.75">
      <c r="B11573" s="188"/>
      <c r="C11573" s="188"/>
      <c r="D11573" s="203"/>
      <c r="E11573" s="203"/>
      <c r="F11573" s="203"/>
    </row>
    <row r="11574" spans="2:6" ht="15.75">
      <c r="B11574" s="188"/>
      <c r="C11574" s="188"/>
      <c r="D11574" s="203"/>
      <c r="E11574" s="203"/>
      <c r="F11574" s="203"/>
    </row>
    <row r="11575" spans="2:6" ht="15.75">
      <c r="B11575" s="188"/>
      <c r="C11575" s="188"/>
      <c r="D11575" s="203"/>
      <c r="E11575" s="203"/>
      <c r="F11575" s="203"/>
    </row>
    <row r="11576" spans="2:6" ht="15.75">
      <c r="B11576" s="188"/>
      <c r="C11576" s="188"/>
      <c r="D11576" s="203"/>
      <c r="E11576" s="203"/>
      <c r="F11576" s="203"/>
    </row>
    <row r="11577" spans="2:6" ht="15.75">
      <c r="B11577" s="188"/>
      <c r="C11577" s="188"/>
      <c r="D11577" s="203"/>
      <c r="E11577" s="203"/>
      <c r="F11577" s="203"/>
    </row>
    <row r="11578" spans="2:6" ht="15.75">
      <c r="B11578" s="188"/>
      <c r="C11578" s="188"/>
      <c r="D11578" s="203"/>
      <c r="E11578" s="203"/>
      <c r="F11578" s="203"/>
    </row>
    <row r="11579" spans="2:6" ht="15.75">
      <c r="B11579" s="188"/>
      <c r="C11579" s="188"/>
      <c r="D11579" s="203"/>
      <c r="E11579" s="203"/>
      <c r="F11579" s="203"/>
    </row>
    <row r="11580" spans="2:6" ht="15.75">
      <c r="B11580" s="188"/>
      <c r="C11580" s="188"/>
      <c r="D11580" s="203"/>
      <c r="E11580" s="203"/>
      <c r="F11580" s="203"/>
    </row>
    <row r="11581" spans="2:6" ht="15.75">
      <c r="B11581" s="188"/>
      <c r="C11581" s="188"/>
      <c r="D11581" s="203"/>
      <c r="E11581" s="203"/>
      <c r="F11581" s="203"/>
    </row>
    <row r="11582" spans="2:6" ht="15.75">
      <c r="B11582" s="188"/>
      <c r="C11582" s="188"/>
      <c r="D11582" s="203"/>
      <c r="E11582" s="203"/>
      <c r="F11582" s="203"/>
    </row>
    <row r="11583" spans="2:6" ht="15.75">
      <c r="B11583" s="188"/>
      <c r="C11583" s="188"/>
      <c r="D11583" s="203"/>
      <c r="E11583" s="203"/>
      <c r="F11583" s="203"/>
    </row>
    <row r="11584" spans="2:6" ht="15.75">
      <c r="B11584" s="188"/>
      <c r="C11584" s="188"/>
      <c r="D11584" s="203"/>
      <c r="E11584" s="203"/>
      <c r="F11584" s="203"/>
    </row>
    <row r="11585" spans="2:6" ht="15.75">
      <c r="B11585" s="188"/>
      <c r="C11585" s="188"/>
      <c r="D11585" s="203"/>
      <c r="E11585" s="203"/>
      <c r="F11585" s="203"/>
    </row>
    <row r="11586" spans="2:6" ht="15.75">
      <c r="B11586" s="188"/>
      <c r="C11586" s="188"/>
      <c r="D11586" s="203"/>
      <c r="E11586" s="203"/>
      <c r="F11586" s="203"/>
    </row>
    <row r="11587" spans="2:6" ht="15.75">
      <c r="B11587" s="188"/>
      <c r="C11587" s="188"/>
      <c r="D11587" s="203"/>
      <c r="E11587" s="203"/>
      <c r="F11587" s="203"/>
    </row>
    <row r="11588" spans="2:6" ht="15.75">
      <c r="B11588" s="188"/>
      <c r="C11588" s="188"/>
      <c r="D11588" s="203"/>
      <c r="E11588" s="203"/>
      <c r="F11588" s="203"/>
    </row>
    <row r="11589" spans="2:6" ht="15.75">
      <c r="B11589" s="188"/>
      <c r="C11589" s="188"/>
      <c r="D11589" s="203"/>
      <c r="E11589" s="203"/>
      <c r="F11589" s="203"/>
    </row>
    <row r="11590" spans="2:6" ht="15.75">
      <c r="B11590" s="188"/>
      <c r="C11590" s="188"/>
      <c r="D11590" s="203"/>
      <c r="E11590" s="203"/>
      <c r="F11590" s="203"/>
    </row>
    <row r="11591" spans="2:6" ht="15.75">
      <c r="B11591" s="188"/>
      <c r="C11591" s="188"/>
      <c r="D11591" s="203"/>
      <c r="E11591" s="203"/>
      <c r="F11591" s="203"/>
    </row>
    <row r="11592" spans="2:6" ht="15.75">
      <c r="B11592" s="188"/>
      <c r="C11592" s="188"/>
      <c r="D11592" s="203"/>
      <c r="E11592" s="203"/>
      <c r="F11592" s="203"/>
    </row>
    <row r="11593" spans="2:6" ht="15.75">
      <c r="B11593" s="188"/>
      <c r="C11593" s="188"/>
      <c r="D11593" s="203"/>
      <c r="E11593" s="203"/>
      <c r="F11593" s="203"/>
    </row>
    <row r="11594" spans="2:6" ht="15.75">
      <c r="B11594" s="188"/>
      <c r="C11594" s="188"/>
      <c r="D11594" s="203"/>
      <c r="E11594" s="203"/>
      <c r="F11594" s="203"/>
    </row>
    <row r="11595" spans="2:6" ht="15.75">
      <c r="B11595" s="188"/>
      <c r="C11595" s="188"/>
      <c r="D11595" s="203"/>
      <c r="E11595" s="203"/>
      <c r="F11595" s="203"/>
    </row>
    <row r="11596" spans="2:6" ht="15.75">
      <c r="B11596" s="188"/>
      <c r="C11596" s="188"/>
      <c r="D11596" s="203"/>
      <c r="E11596" s="203"/>
      <c r="F11596" s="203"/>
    </row>
    <row r="11597" spans="2:6" ht="15.75">
      <c r="B11597" s="188"/>
      <c r="C11597" s="188"/>
      <c r="D11597" s="203"/>
      <c r="E11597" s="203"/>
      <c r="F11597" s="203"/>
    </row>
    <row r="11598" spans="2:6" ht="15.75">
      <c r="B11598" s="188"/>
      <c r="C11598" s="188"/>
      <c r="D11598" s="203"/>
      <c r="E11598" s="203"/>
      <c r="F11598" s="203"/>
    </row>
    <row r="11599" spans="2:6" ht="15.75">
      <c r="B11599" s="188"/>
      <c r="C11599" s="188"/>
      <c r="D11599" s="203"/>
      <c r="E11599" s="203"/>
      <c r="F11599" s="203"/>
    </row>
    <row r="11600" spans="2:6" ht="15.75">
      <c r="B11600" s="188"/>
      <c r="C11600" s="188"/>
      <c r="D11600" s="203"/>
      <c r="E11600" s="203"/>
      <c r="F11600" s="203"/>
    </row>
    <row r="11601" spans="2:6" ht="15.75">
      <c r="B11601" s="188"/>
      <c r="C11601" s="188"/>
      <c r="D11601" s="203"/>
      <c r="E11601" s="203"/>
      <c r="F11601" s="203"/>
    </row>
    <row r="11602" spans="2:6" ht="15.75">
      <c r="B11602" s="188"/>
      <c r="C11602" s="188"/>
      <c r="D11602" s="203"/>
      <c r="E11602" s="203"/>
      <c r="F11602" s="203"/>
    </row>
    <row r="11603" spans="2:6" ht="15.75">
      <c r="B11603" s="188"/>
      <c r="C11603" s="188"/>
      <c r="D11603" s="203"/>
      <c r="E11603" s="203"/>
      <c r="F11603" s="203"/>
    </row>
    <row r="11604" spans="2:6" ht="15.75">
      <c r="B11604" s="188"/>
      <c r="C11604" s="188"/>
      <c r="D11604" s="203"/>
      <c r="E11604" s="203"/>
      <c r="F11604" s="203"/>
    </row>
    <row r="11605" spans="2:6" ht="15.75">
      <c r="B11605" s="188"/>
      <c r="C11605" s="188"/>
      <c r="D11605" s="203"/>
      <c r="E11605" s="203"/>
      <c r="F11605" s="203"/>
    </row>
    <row r="11606" spans="2:6" ht="15.75">
      <c r="B11606" s="188"/>
      <c r="C11606" s="188"/>
      <c r="D11606" s="203"/>
      <c r="E11606" s="203"/>
      <c r="F11606" s="203"/>
    </row>
    <row r="11607" spans="2:6" ht="15.75">
      <c r="B11607" s="188"/>
      <c r="C11607" s="188"/>
      <c r="D11607" s="203"/>
      <c r="E11607" s="203"/>
      <c r="F11607" s="203"/>
    </row>
    <row r="11608" spans="2:6" ht="15.75">
      <c r="B11608" s="188"/>
      <c r="C11608" s="188"/>
      <c r="D11608" s="203"/>
      <c r="E11608" s="203"/>
      <c r="F11608" s="203"/>
    </row>
    <row r="11609" spans="2:6" ht="15.75">
      <c r="B11609" s="188"/>
      <c r="C11609" s="188"/>
      <c r="D11609" s="203"/>
      <c r="E11609" s="203"/>
      <c r="F11609" s="203"/>
    </row>
    <row r="11610" spans="2:6" ht="15.75">
      <c r="B11610" s="188"/>
      <c r="C11610" s="188"/>
      <c r="D11610" s="203"/>
      <c r="E11610" s="203"/>
      <c r="F11610" s="203"/>
    </row>
    <row r="11611" spans="2:6" ht="15.75">
      <c r="B11611" s="188"/>
      <c r="C11611" s="188"/>
      <c r="D11611" s="203"/>
      <c r="E11611" s="203"/>
      <c r="F11611" s="203"/>
    </row>
    <row r="11612" spans="2:6" ht="15.75">
      <c r="B11612" s="188"/>
      <c r="C11612" s="188"/>
      <c r="D11612" s="203"/>
      <c r="E11612" s="203"/>
      <c r="F11612" s="203"/>
    </row>
    <row r="11613" spans="2:6" ht="15.75">
      <c r="B11613" s="188"/>
      <c r="C11613" s="188"/>
      <c r="D11613" s="203"/>
      <c r="E11613" s="203"/>
      <c r="F11613" s="203"/>
    </row>
    <row r="11614" spans="2:6" ht="15.75">
      <c r="B11614" s="188"/>
      <c r="C11614" s="188"/>
      <c r="D11614" s="203"/>
      <c r="E11614" s="203"/>
      <c r="F11614" s="203"/>
    </row>
    <row r="11615" spans="2:6" ht="15.75">
      <c r="B11615" s="188"/>
      <c r="C11615" s="188"/>
      <c r="D11615" s="203"/>
      <c r="E11615" s="203"/>
      <c r="F11615" s="203"/>
    </row>
    <row r="11616" spans="2:6" ht="15.75">
      <c r="B11616" s="188"/>
      <c r="C11616" s="188"/>
      <c r="D11616" s="203"/>
      <c r="E11616" s="203"/>
      <c r="F11616" s="203"/>
    </row>
    <row r="11617" spans="2:6" ht="15.75">
      <c r="B11617" s="188"/>
      <c r="C11617" s="188"/>
      <c r="D11617" s="203"/>
      <c r="E11617" s="203"/>
      <c r="F11617" s="203"/>
    </row>
    <row r="11618" spans="2:6" ht="15.75">
      <c r="B11618" s="188"/>
      <c r="C11618" s="188"/>
      <c r="D11618" s="203"/>
      <c r="E11618" s="203"/>
      <c r="F11618" s="203"/>
    </row>
    <row r="11619" spans="2:6" ht="15.75">
      <c r="B11619" s="188"/>
      <c r="C11619" s="188"/>
      <c r="D11619" s="203"/>
      <c r="E11619" s="203"/>
      <c r="F11619" s="203"/>
    </row>
    <row r="11620" spans="2:6" ht="15.75">
      <c r="B11620" s="188"/>
      <c r="C11620" s="188"/>
      <c r="D11620" s="203"/>
      <c r="E11620" s="203"/>
      <c r="F11620" s="203"/>
    </row>
    <row r="11621" spans="2:6" ht="15.75">
      <c r="B11621" s="188"/>
      <c r="C11621" s="188"/>
      <c r="D11621" s="203"/>
      <c r="E11621" s="203"/>
      <c r="F11621" s="203"/>
    </row>
    <row r="11622" spans="2:6" ht="15.75">
      <c r="B11622" s="188"/>
      <c r="C11622" s="188"/>
      <c r="D11622" s="203"/>
      <c r="E11622" s="203"/>
      <c r="F11622" s="203"/>
    </row>
    <row r="11623" spans="2:6" ht="15.75">
      <c r="B11623" s="188"/>
      <c r="C11623" s="188"/>
      <c r="D11623" s="203"/>
      <c r="E11623" s="203"/>
      <c r="F11623" s="203"/>
    </row>
    <row r="11624" spans="2:6" ht="15.75">
      <c r="B11624" s="188"/>
      <c r="C11624" s="188"/>
      <c r="D11624" s="203"/>
      <c r="E11624" s="203"/>
      <c r="F11624" s="203"/>
    </row>
    <row r="11625" spans="2:6" ht="15.75">
      <c r="B11625" s="188"/>
      <c r="C11625" s="188"/>
      <c r="D11625" s="203"/>
      <c r="E11625" s="203"/>
      <c r="F11625" s="203"/>
    </row>
    <row r="11626" spans="2:6" ht="15.75">
      <c r="B11626" s="188"/>
      <c r="C11626" s="188"/>
      <c r="D11626" s="203"/>
      <c r="E11626" s="203"/>
      <c r="F11626" s="203"/>
    </row>
    <row r="11627" spans="2:6" ht="15.75">
      <c r="B11627" s="188"/>
      <c r="C11627" s="188"/>
      <c r="D11627" s="203"/>
      <c r="E11627" s="203"/>
      <c r="F11627" s="203"/>
    </row>
    <row r="11628" spans="2:6" ht="15.75">
      <c r="B11628" s="188"/>
      <c r="C11628" s="188"/>
      <c r="D11628" s="203"/>
      <c r="E11628" s="203"/>
      <c r="F11628" s="203"/>
    </row>
    <row r="11629" spans="2:6" ht="15.75">
      <c r="B11629" s="188"/>
      <c r="C11629" s="188"/>
      <c r="D11629" s="203"/>
      <c r="E11629" s="203"/>
      <c r="F11629" s="203"/>
    </row>
    <row r="11630" spans="2:6" ht="15.75">
      <c r="B11630" s="188"/>
      <c r="C11630" s="188"/>
      <c r="D11630" s="203"/>
      <c r="E11630" s="203"/>
      <c r="F11630" s="203"/>
    </row>
    <row r="11631" spans="2:6" ht="15.75">
      <c r="B11631" s="188"/>
      <c r="C11631" s="188"/>
      <c r="D11631" s="203"/>
      <c r="E11631" s="203"/>
      <c r="F11631" s="203"/>
    </row>
    <row r="11632" spans="2:6" ht="15.75">
      <c r="B11632" s="188"/>
      <c r="C11632" s="188"/>
      <c r="D11632" s="203"/>
      <c r="E11632" s="203"/>
      <c r="F11632" s="203"/>
    </row>
    <row r="11633" spans="2:6" ht="15.75">
      <c r="B11633" s="188"/>
      <c r="C11633" s="188"/>
      <c r="D11633" s="203"/>
      <c r="E11633" s="203"/>
      <c r="F11633" s="203"/>
    </row>
    <row r="11634" spans="2:6" ht="15.75">
      <c r="B11634" s="188"/>
      <c r="C11634" s="188"/>
      <c r="D11634" s="203"/>
      <c r="E11634" s="203"/>
      <c r="F11634" s="203"/>
    </row>
    <row r="11635" spans="2:6" ht="15.75">
      <c r="B11635" s="188"/>
      <c r="C11635" s="188"/>
      <c r="D11635" s="203"/>
      <c r="E11635" s="203"/>
      <c r="F11635" s="203"/>
    </row>
    <row r="11636" spans="2:6" ht="15.75">
      <c r="B11636" s="188"/>
      <c r="C11636" s="188"/>
      <c r="D11636" s="203"/>
      <c r="E11636" s="203"/>
      <c r="F11636" s="203"/>
    </row>
    <row r="11637" spans="2:6" ht="15.75">
      <c r="B11637" s="188"/>
      <c r="C11637" s="188"/>
      <c r="D11637" s="203"/>
      <c r="E11637" s="203"/>
      <c r="F11637" s="203"/>
    </row>
    <row r="11638" spans="2:6" ht="15.75">
      <c r="B11638" s="188"/>
      <c r="C11638" s="188"/>
      <c r="D11638" s="203"/>
      <c r="E11638" s="203"/>
      <c r="F11638" s="203"/>
    </row>
    <row r="11639" spans="2:6" ht="15.75">
      <c r="B11639" s="188"/>
      <c r="C11639" s="188"/>
      <c r="D11639" s="203"/>
      <c r="E11639" s="203"/>
      <c r="F11639" s="203"/>
    </row>
    <row r="11640" spans="2:6" ht="15.75">
      <c r="B11640" s="188"/>
      <c r="C11640" s="188"/>
      <c r="D11640" s="203"/>
      <c r="E11640" s="203"/>
      <c r="F11640" s="203"/>
    </row>
    <row r="11641" spans="2:6" ht="15.75">
      <c r="B11641" s="188"/>
      <c r="C11641" s="188"/>
      <c r="D11641" s="203"/>
      <c r="E11641" s="203"/>
      <c r="F11641" s="203"/>
    </row>
    <row r="11642" spans="2:6" ht="15.75">
      <c r="B11642" s="188"/>
      <c r="C11642" s="188"/>
      <c r="D11642" s="203"/>
      <c r="E11642" s="203"/>
      <c r="F11642" s="203"/>
    </row>
    <row r="11643" spans="2:6" ht="15.75">
      <c r="B11643" s="188"/>
      <c r="C11643" s="188"/>
      <c r="D11643" s="203"/>
      <c r="E11643" s="203"/>
      <c r="F11643" s="203"/>
    </row>
    <row r="11644" spans="2:6" ht="15.75">
      <c r="B11644" s="188"/>
      <c r="C11644" s="188"/>
      <c r="D11644" s="203"/>
      <c r="E11644" s="203"/>
      <c r="F11644" s="203"/>
    </row>
    <row r="11645" spans="2:6" ht="15.75">
      <c r="B11645" s="188"/>
      <c r="C11645" s="188"/>
      <c r="D11645" s="203"/>
      <c r="E11645" s="203"/>
      <c r="F11645" s="203"/>
    </row>
    <row r="11646" spans="2:6" ht="15.75">
      <c r="B11646" s="188"/>
      <c r="C11646" s="188"/>
      <c r="D11646" s="203"/>
      <c r="E11646" s="203"/>
      <c r="F11646" s="203"/>
    </row>
    <row r="11647" spans="2:6" ht="15.75">
      <c r="B11647" s="188"/>
      <c r="C11647" s="188"/>
      <c r="D11647" s="203"/>
      <c r="E11647" s="203"/>
      <c r="F11647" s="203"/>
    </row>
    <row r="11648" spans="2:6" ht="15.75">
      <c r="B11648" s="188"/>
      <c r="C11648" s="188"/>
      <c r="D11648" s="203"/>
      <c r="E11648" s="203"/>
      <c r="F11648" s="203"/>
    </row>
    <row r="11649" spans="2:6" ht="15.75">
      <c r="B11649" s="188"/>
      <c r="C11649" s="188"/>
      <c r="D11649" s="203"/>
      <c r="E11649" s="203"/>
      <c r="F11649" s="203"/>
    </row>
    <row r="11650" spans="2:6" ht="15.75">
      <c r="B11650" s="188"/>
      <c r="C11650" s="188"/>
      <c r="D11650" s="203"/>
      <c r="E11650" s="203"/>
      <c r="F11650" s="203"/>
    </row>
    <row r="11651" spans="2:6" ht="15.75">
      <c r="B11651" s="188"/>
      <c r="C11651" s="188"/>
      <c r="D11651" s="203"/>
      <c r="E11651" s="203"/>
      <c r="F11651" s="203"/>
    </row>
    <row r="11652" spans="2:6" ht="15.75">
      <c r="B11652" s="188"/>
      <c r="C11652" s="188"/>
      <c r="D11652" s="203"/>
      <c r="E11652" s="203"/>
      <c r="F11652" s="203"/>
    </row>
    <row r="11653" spans="2:6" ht="15.75">
      <c r="B11653" s="188"/>
      <c r="C11653" s="188"/>
      <c r="D11653" s="203"/>
      <c r="E11653" s="203"/>
      <c r="F11653" s="203"/>
    </row>
    <row r="11654" spans="2:6" ht="15.75">
      <c r="B11654" s="188"/>
      <c r="C11654" s="188"/>
      <c r="D11654" s="203"/>
      <c r="E11654" s="203"/>
      <c r="F11654" s="203"/>
    </row>
    <row r="11655" spans="2:6" ht="15.75">
      <c r="B11655" s="188"/>
      <c r="C11655" s="188"/>
      <c r="D11655" s="203"/>
      <c r="E11655" s="203"/>
      <c r="F11655" s="203"/>
    </row>
    <row r="11656" spans="2:6" ht="15.75">
      <c r="B11656" s="188"/>
      <c r="C11656" s="188"/>
      <c r="D11656" s="203"/>
      <c r="E11656" s="203"/>
      <c r="F11656" s="203"/>
    </row>
    <row r="11657" spans="2:6" ht="15.75">
      <c r="B11657" s="188"/>
      <c r="C11657" s="188"/>
      <c r="D11657" s="203"/>
      <c r="E11657" s="203"/>
      <c r="F11657" s="203"/>
    </row>
    <row r="11658" spans="2:6" ht="15.75">
      <c r="B11658" s="188"/>
      <c r="C11658" s="188"/>
      <c r="D11658" s="203"/>
      <c r="E11658" s="203"/>
      <c r="F11658" s="203"/>
    </row>
    <row r="11659" spans="2:6" ht="15.75">
      <c r="B11659" s="188"/>
      <c r="C11659" s="188"/>
      <c r="D11659" s="203"/>
      <c r="E11659" s="203"/>
      <c r="F11659" s="203"/>
    </row>
    <row r="11660" spans="2:6" ht="15.75">
      <c r="B11660" s="188"/>
      <c r="C11660" s="188"/>
      <c r="D11660" s="203"/>
      <c r="E11660" s="203"/>
      <c r="F11660" s="203"/>
    </row>
    <row r="11661" spans="2:6" ht="15.75">
      <c r="B11661" s="188"/>
      <c r="C11661" s="188"/>
      <c r="D11661" s="203"/>
      <c r="E11661" s="203"/>
      <c r="F11661" s="203"/>
    </row>
    <row r="11662" spans="2:6" ht="15.75">
      <c r="B11662" s="188"/>
      <c r="C11662" s="188"/>
      <c r="D11662" s="203"/>
      <c r="E11662" s="203"/>
      <c r="F11662" s="203"/>
    </row>
    <row r="11663" spans="2:6" ht="15.75">
      <c r="B11663" s="188"/>
      <c r="C11663" s="188"/>
      <c r="D11663" s="203"/>
      <c r="E11663" s="203"/>
      <c r="F11663" s="203"/>
    </row>
    <row r="11664" spans="2:6" ht="15.75">
      <c r="B11664" s="188"/>
      <c r="C11664" s="188"/>
      <c r="D11664" s="203"/>
      <c r="E11664" s="203"/>
      <c r="F11664" s="203"/>
    </row>
    <row r="11665" spans="2:6" ht="15.75">
      <c r="B11665" s="188"/>
      <c r="C11665" s="188"/>
      <c r="D11665" s="203"/>
      <c r="E11665" s="203"/>
      <c r="F11665" s="203"/>
    </row>
    <row r="11666" spans="2:6" ht="15.75">
      <c r="B11666" s="188"/>
      <c r="C11666" s="188"/>
      <c r="D11666" s="203"/>
      <c r="E11666" s="203"/>
      <c r="F11666" s="203"/>
    </row>
    <row r="11667" spans="2:6" ht="15.75">
      <c r="B11667" s="188"/>
      <c r="C11667" s="188"/>
      <c r="D11667" s="203"/>
      <c r="E11667" s="203"/>
      <c r="F11667" s="203"/>
    </row>
    <row r="11668" spans="2:6" ht="15.75">
      <c r="B11668" s="188"/>
      <c r="C11668" s="188"/>
      <c r="D11668" s="203"/>
      <c r="E11668" s="203"/>
      <c r="F11668" s="203"/>
    </row>
    <row r="11669" spans="2:6" ht="15.75">
      <c r="B11669" s="188"/>
      <c r="C11669" s="188"/>
      <c r="D11669" s="203"/>
      <c r="E11669" s="203"/>
      <c r="F11669" s="203"/>
    </row>
    <row r="11670" spans="2:6" ht="15.75">
      <c r="B11670" s="188"/>
      <c r="C11670" s="188"/>
      <c r="D11670" s="203"/>
      <c r="E11670" s="203"/>
      <c r="F11670" s="203"/>
    </row>
    <row r="11671" spans="2:6" ht="15.75">
      <c r="B11671" s="188"/>
      <c r="C11671" s="188"/>
      <c r="D11671" s="203"/>
      <c r="E11671" s="203"/>
      <c r="F11671" s="203"/>
    </row>
    <row r="11672" spans="2:6" ht="15.75">
      <c r="B11672" s="188"/>
      <c r="C11672" s="188"/>
      <c r="D11672" s="203"/>
      <c r="E11672" s="203"/>
      <c r="F11672" s="203"/>
    </row>
    <row r="11673" spans="2:6" ht="15.75">
      <c r="B11673" s="188"/>
      <c r="C11673" s="188"/>
      <c r="D11673" s="203"/>
      <c r="E11673" s="203"/>
      <c r="F11673" s="203"/>
    </row>
    <row r="11674" spans="2:6" ht="15.75">
      <c r="B11674" s="188"/>
      <c r="C11674" s="188"/>
      <c r="D11674" s="203"/>
      <c r="E11674" s="203"/>
      <c r="F11674" s="203"/>
    </row>
    <row r="11675" spans="2:6" ht="15.75">
      <c r="B11675" s="188"/>
      <c r="C11675" s="188"/>
      <c r="D11675" s="203"/>
      <c r="E11675" s="203"/>
      <c r="F11675" s="203"/>
    </row>
    <row r="11676" spans="2:6" ht="15.75">
      <c r="B11676" s="188"/>
      <c r="C11676" s="188"/>
      <c r="D11676" s="203"/>
      <c r="E11676" s="203"/>
      <c r="F11676" s="203"/>
    </row>
    <row r="11677" spans="2:6" ht="15.75">
      <c r="B11677" s="188"/>
      <c r="C11677" s="188"/>
      <c r="D11677" s="203"/>
      <c r="E11677" s="203"/>
      <c r="F11677" s="203"/>
    </row>
    <row r="11678" spans="2:6" ht="15.75">
      <c r="B11678" s="188"/>
      <c r="C11678" s="188"/>
      <c r="D11678" s="203"/>
      <c r="E11678" s="203"/>
      <c r="F11678" s="203"/>
    </row>
    <row r="11679" spans="2:6" ht="15.75">
      <c r="B11679" s="188"/>
      <c r="C11679" s="188"/>
      <c r="D11679" s="203"/>
      <c r="E11679" s="203"/>
      <c r="F11679" s="203"/>
    </row>
    <row r="11680" spans="2:6" ht="15.75">
      <c r="B11680" s="188"/>
      <c r="C11680" s="188"/>
      <c r="D11680" s="203"/>
      <c r="E11680" s="203"/>
      <c r="F11680" s="203"/>
    </row>
    <row r="11681" spans="2:6" ht="15.75">
      <c r="B11681" s="188"/>
      <c r="C11681" s="188"/>
      <c r="D11681" s="203"/>
      <c r="E11681" s="203"/>
      <c r="F11681" s="203"/>
    </row>
    <row r="11682" spans="2:6" ht="15.75">
      <c r="B11682" s="188"/>
      <c r="C11682" s="188"/>
      <c r="D11682" s="203"/>
      <c r="E11682" s="203"/>
      <c r="F11682" s="203"/>
    </row>
    <row r="11683" spans="2:6" ht="15.75">
      <c r="B11683" s="188"/>
      <c r="C11683" s="188"/>
      <c r="D11683" s="203"/>
      <c r="E11683" s="203"/>
      <c r="F11683" s="203"/>
    </row>
    <row r="11684" spans="2:6" ht="15.75">
      <c r="B11684" s="188"/>
      <c r="C11684" s="188"/>
      <c r="D11684" s="203"/>
      <c r="E11684" s="203"/>
      <c r="F11684" s="203"/>
    </row>
    <row r="11685" spans="2:6" ht="15.75">
      <c r="B11685" s="188"/>
      <c r="C11685" s="188"/>
      <c r="D11685" s="203"/>
      <c r="E11685" s="203"/>
      <c r="F11685" s="203"/>
    </row>
    <row r="11686" spans="2:6" ht="15.75">
      <c r="B11686" s="188"/>
      <c r="C11686" s="188"/>
      <c r="D11686" s="203"/>
      <c r="E11686" s="203"/>
      <c r="F11686" s="203"/>
    </row>
    <row r="11687" spans="2:6" ht="15.75">
      <c r="B11687" s="188"/>
      <c r="C11687" s="188"/>
      <c r="D11687" s="203"/>
      <c r="E11687" s="203"/>
      <c r="F11687" s="203"/>
    </row>
    <row r="11688" spans="2:6" ht="15.75">
      <c r="B11688" s="188"/>
      <c r="C11688" s="188"/>
      <c r="D11688" s="203"/>
      <c r="E11688" s="203"/>
      <c r="F11688" s="203"/>
    </row>
    <row r="11689" spans="2:6" ht="15.75">
      <c r="B11689" s="188"/>
      <c r="C11689" s="188"/>
      <c r="D11689" s="203"/>
      <c r="E11689" s="203"/>
      <c r="F11689" s="203"/>
    </row>
    <row r="11690" spans="2:6" ht="15.75">
      <c r="B11690" s="188"/>
      <c r="C11690" s="188"/>
      <c r="D11690" s="203"/>
      <c r="E11690" s="203"/>
      <c r="F11690" s="203"/>
    </row>
    <row r="11691" spans="2:6" ht="15.75">
      <c r="B11691" s="188"/>
      <c r="C11691" s="188"/>
      <c r="D11691" s="203"/>
      <c r="E11691" s="203"/>
      <c r="F11691" s="203"/>
    </row>
    <row r="11692" spans="2:6" ht="15.75">
      <c r="B11692" s="188"/>
      <c r="C11692" s="188"/>
      <c r="D11692" s="203"/>
      <c r="E11692" s="203"/>
      <c r="F11692" s="203"/>
    </row>
    <row r="11693" spans="2:6" ht="15.75">
      <c r="B11693" s="188"/>
      <c r="C11693" s="188"/>
      <c r="D11693" s="203"/>
      <c r="E11693" s="203"/>
      <c r="F11693" s="203"/>
    </row>
    <row r="11694" spans="2:6" ht="15.75">
      <c r="B11694" s="188"/>
      <c r="C11694" s="188"/>
      <c r="D11694" s="203"/>
      <c r="E11694" s="203"/>
      <c r="F11694" s="203"/>
    </row>
    <row r="11695" spans="2:6" ht="15.75">
      <c r="B11695" s="188"/>
      <c r="C11695" s="188"/>
      <c r="D11695" s="203"/>
      <c r="E11695" s="203"/>
      <c r="F11695" s="203"/>
    </row>
    <row r="11696" spans="2:6" ht="15.75">
      <c r="B11696" s="188"/>
      <c r="C11696" s="188"/>
      <c r="D11696" s="203"/>
      <c r="E11696" s="203"/>
      <c r="F11696" s="203"/>
    </row>
    <row r="11697" spans="2:6" ht="15.75">
      <c r="B11697" s="188"/>
      <c r="C11697" s="188"/>
      <c r="D11697" s="203"/>
      <c r="E11697" s="203"/>
      <c r="F11697" s="203"/>
    </row>
    <row r="11698" spans="2:6" ht="15.75">
      <c r="B11698" s="188"/>
      <c r="C11698" s="188"/>
      <c r="D11698" s="203"/>
      <c r="E11698" s="203"/>
      <c r="F11698" s="203"/>
    </row>
    <row r="11699" spans="2:6" ht="15.75">
      <c r="B11699" s="188"/>
      <c r="C11699" s="188"/>
      <c r="D11699" s="203"/>
      <c r="E11699" s="203"/>
      <c r="F11699" s="203"/>
    </row>
    <row r="11700" spans="2:6" ht="15.75">
      <c r="B11700" s="188"/>
      <c r="C11700" s="188"/>
      <c r="D11700" s="203"/>
      <c r="E11700" s="203"/>
      <c r="F11700" s="203"/>
    </row>
    <row r="11701" spans="2:6" ht="15.75">
      <c r="B11701" s="188"/>
      <c r="C11701" s="188"/>
      <c r="D11701" s="203"/>
      <c r="E11701" s="203"/>
      <c r="F11701" s="203"/>
    </row>
    <row r="11702" spans="2:6" ht="15.75">
      <c r="B11702" s="188"/>
      <c r="C11702" s="188"/>
      <c r="D11702" s="203"/>
      <c r="E11702" s="203"/>
      <c r="F11702" s="203"/>
    </row>
    <row r="11703" spans="2:6" ht="15.75">
      <c r="B11703" s="188"/>
      <c r="C11703" s="188"/>
      <c r="D11703" s="203"/>
      <c r="E11703" s="203"/>
      <c r="F11703" s="203"/>
    </row>
    <row r="11704" spans="2:6" ht="15.75">
      <c r="B11704" s="188"/>
      <c r="C11704" s="188"/>
      <c r="D11704" s="203"/>
      <c r="E11704" s="203"/>
      <c r="F11704" s="203"/>
    </row>
    <row r="11705" spans="2:6" ht="15.75">
      <c r="B11705" s="188"/>
      <c r="C11705" s="188"/>
      <c r="D11705" s="203"/>
      <c r="E11705" s="203"/>
      <c r="F11705" s="203"/>
    </row>
    <row r="11706" spans="2:6" ht="15.75">
      <c r="B11706" s="188"/>
      <c r="C11706" s="188"/>
      <c r="D11706" s="203"/>
      <c r="E11706" s="203"/>
      <c r="F11706" s="203"/>
    </row>
    <row r="11707" spans="2:6" ht="15.75">
      <c r="B11707" s="188"/>
      <c r="C11707" s="188"/>
      <c r="D11707" s="203"/>
      <c r="E11707" s="203"/>
      <c r="F11707" s="203"/>
    </row>
    <row r="11708" spans="2:6" ht="15.75">
      <c r="B11708" s="188"/>
      <c r="C11708" s="188"/>
      <c r="D11708" s="203"/>
      <c r="E11708" s="203"/>
      <c r="F11708" s="203"/>
    </row>
    <row r="11709" spans="2:6" ht="15.75">
      <c r="B11709" s="188"/>
      <c r="C11709" s="188"/>
      <c r="D11709" s="203"/>
      <c r="E11709" s="203"/>
      <c r="F11709" s="203"/>
    </row>
    <row r="11710" spans="2:6" ht="15.75">
      <c r="B11710" s="188"/>
      <c r="C11710" s="188"/>
      <c r="D11710" s="203"/>
      <c r="E11710" s="203"/>
      <c r="F11710" s="203"/>
    </row>
    <row r="11711" spans="2:6" ht="15.75">
      <c r="B11711" s="188"/>
      <c r="C11711" s="188"/>
      <c r="D11711" s="203"/>
      <c r="E11711" s="203"/>
      <c r="F11711" s="203"/>
    </row>
    <row r="11712" spans="2:6" ht="15.75">
      <c r="B11712" s="188"/>
      <c r="C11712" s="188"/>
      <c r="D11712" s="203"/>
      <c r="E11712" s="203"/>
      <c r="F11712" s="203"/>
    </row>
    <row r="11713" spans="2:6" ht="15.75">
      <c r="B11713" s="188"/>
      <c r="C11713" s="188"/>
      <c r="D11713" s="203"/>
      <c r="E11713" s="203"/>
      <c r="F11713" s="203"/>
    </row>
    <row r="11714" spans="2:6" ht="15.75">
      <c r="B11714" s="188"/>
      <c r="C11714" s="188"/>
      <c r="D11714" s="203"/>
      <c r="E11714" s="203"/>
      <c r="F11714" s="203"/>
    </row>
    <row r="11715" spans="2:6" ht="15.75">
      <c r="B11715" s="188"/>
      <c r="C11715" s="188"/>
      <c r="D11715" s="203"/>
      <c r="E11715" s="203"/>
      <c r="F11715" s="203"/>
    </row>
    <row r="11716" spans="2:6" ht="15.75">
      <c r="B11716" s="188"/>
      <c r="C11716" s="188"/>
      <c r="D11716" s="203"/>
      <c r="E11716" s="203"/>
      <c r="F11716" s="203"/>
    </row>
    <row r="11717" spans="2:6" ht="15.75">
      <c r="B11717" s="188"/>
      <c r="C11717" s="188"/>
      <c r="D11717" s="203"/>
      <c r="E11717" s="203"/>
      <c r="F11717" s="203"/>
    </row>
    <row r="11718" spans="2:6" ht="15.75">
      <c r="B11718" s="188"/>
      <c r="C11718" s="188"/>
      <c r="D11718" s="203"/>
      <c r="E11718" s="203"/>
      <c r="F11718" s="203"/>
    </row>
    <row r="11719" spans="2:6" ht="15.75">
      <c r="B11719" s="188"/>
      <c r="C11719" s="188"/>
      <c r="D11719" s="203"/>
      <c r="E11719" s="203"/>
      <c r="F11719" s="203"/>
    </row>
    <row r="11720" spans="2:6" ht="15.75">
      <c r="B11720" s="188"/>
      <c r="C11720" s="188"/>
      <c r="D11720" s="203"/>
      <c r="E11720" s="203"/>
      <c r="F11720" s="203"/>
    </row>
    <row r="11721" spans="2:6" ht="15.75">
      <c r="B11721" s="188"/>
      <c r="C11721" s="188"/>
      <c r="D11721" s="203"/>
      <c r="E11721" s="203"/>
      <c r="F11721" s="203"/>
    </row>
    <row r="11722" spans="2:6" ht="15.75">
      <c r="B11722" s="188"/>
      <c r="C11722" s="188"/>
      <c r="D11722" s="203"/>
      <c r="E11722" s="203"/>
      <c r="F11722" s="203"/>
    </row>
    <row r="11723" spans="2:6" ht="15.75">
      <c r="B11723" s="188"/>
      <c r="C11723" s="188"/>
      <c r="D11723" s="203"/>
      <c r="E11723" s="203"/>
      <c r="F11723" s="203"/>
    </row>
    <row r="11724" spans="2:6" ht="15.75">
      <c r="B11724" s="188"/>
      <c r="C11724" s="188"/>
      <c r="D11724" s="203"/>
      <c r="E11724" s="203"/>
      <c r="F11724" s="203"/>
    </row>
    <row r="11725" spans="2:6" ht="15.75">
      <c r="B11725" s="188"/>
      <c r="C11725" s="188"/>
      <c r="D11725" s="203"/>
      <c r="E11725" s="203"/>
      <c r="F11725" s="203"/>
    </row>
    <row r="11726" spans="2:6" ht="15.75">
      <c r="B11726" s="188"/>
      <c r="C11726" s="188"/>
      <c r="D11726" s="203"/>
      <c r="E11726" s="203"/>
      <c r="F11726" s="203"/>
    </row>
    <row r="11727" spans="2:6" ht="15.75">
      <c r="B11727" s="188"/>
      <c r="C11727" s="188"/>
      <c r="D11727" s="203"/>
      <c r="E11727" s="203"/>
      <c r="F11727" s="203"/>
    </row>
    <row r="11728" spans="2:6" ht="15.75">
      <c r="B11728" s="188"/>
      <c r="C11728" s="188"/>
      <c r="D11728" s="203"/>
      <c r="E11728" s="203"/>
      <c r="F11728" s="203"/>
    </row>
    <row r="11729" spans="2:6" ht="15.75">
      <c r="B11729" s="188"/>
      <c r="C11729" s="188"/>
      <c r="D11729" s="203"/>
      <c r="E11729" s="203"/>
      <c r="F11729" s="203"/>
    </row>
    <row r="11730" spans="2:6" ht="15.75">
      <c r="B11730" s="188"/>
      <c r="C11730" s="188"/>
      <c r="D11730" s="203"/>
      <c r="E11730" s="203"/>
      <c r="F11730" s="203"/>
    </row>
    <row r="11731" spans="2:6" ht="15.75">
      <c r="B11731" s="188"/>
      <c r="C11731" s="188"/>
      <c r="D11731" s="203"/>
      <c r="E11731" s="203"/>
      <c r="F11731" s="203"/>
    </row>
    <row r="11732" spans="2:6" ht="15.75">
      <c r="B11732" s="188"/>
      <c r="C11732" s="188"/>
      <c r="D11732" s="203"/>
      <c r="E11732" s="203"/>
      <c r="F11732" s="203"/>
    </row>
    <row r="11733" spans="2:6" ht="15.75">
      <c r="B11733" s="188"/>
      <c r="C11733" s="188"/>
      <c r="D11733" s="203"/>
      <c r="E11733" s="203"/>
      <c r="F11733" s="203"/>
    </row>
    <row r="11734" spans="2:6" ht="15.75">
      <c r="B11734" s="188"/>
      <c r="C11734" s="188"/>
      <c r="D11734" s="203"/>
      <c r="E11734" s="203"/>
      <c r="F11734" s="203"/>
    </row>
    <row r="11735" spans="2:6" ht="15.75">
      <c r="B11735" s="188"/>
      <c r="C11735" s="188"/>
      <c r="D11735" s="203"/>
      <c r="E11735" s="203"/>
      <c r="F11735" s="203"/>
    </row>
    <row r="11736" spans="2:6" ht="15.75">
      <c r="B11736" s="188"/>
      <c r="C11736" s="188"/>
      <c r="D11736" s="203"/>
      <c r="E11736" s="203"/>
      <c r="F11736" s="203"/>
    </row>
    <row r="11737" spans="2:6" ht="15.75">
      <c r="B11737" s="188"/>
      <c r="C11737" s="188"/>
      <c r="D11737" s="203"/>
      <c r="E11737" s="203"/>
      <c r="F11737" s="203"/>
    </row>
    <row r="11738" spans="2:6" ht="15.75">
      <c r="B11738" s="188"/>
      <c r="C11738" s="188"/>
      <c r="D11738" s="203"/>
      <c r="E11738" s="203"/>
      <c r="F11738" s="203"/>
    </row>
    <row r="11739" spans="2:6" ht="15.75">
      <c r="B11739" s="188"/>
      <c r="C11739" s="188"/>
      <c r="D11739" s="203"/>
      <c r="E11739" s="203"/>
      <c r="F11739" s="203"/>
    </row>
    <row r="11740" spans="2:6" ht="15.75">
      <c r="B11740" s="188"/>
      <c r="C11740" s="188"/>
      <c r="D11740" s="203"/>
      <c r="E11740" s="203"/>
      <c r="F11740" s="203"/>
    </row>
    <row r="11741" spans="2:6" ht="15.75">
      <c r="B11741" s="188"/>
      <c r="C11741" s="188"/>
      <c r="D11741" s="203"/>
      <c r="E11741" s="203"/>
      <c r="F11741" s="203"/>
    </row>
    <row r="11742" spans="2:6" ht="15.75">
      <c r="B11742" s="188"/>
      <c r="C11742" s="188"/>
      <c r="D11742" s="203"/>
      <c r="E11742" s="203"/>
      <c r="F11742" s="203"/>
    </row>
    <row r="11743" spans="2:6" ht="15.75">
      <c r="B11743" s="188"/>
      <c r="C11743" s="188"/>
      <c r="D11743" s="203"/>
      <c r="E11743" s="203"/>
      <c r="F11743" s="203"/>
    </row>
    <row r="11744" spans="2:6" ht="15.75">
      <c r="B11744" s="188"/>
      <c r="C11744" s="188"/>
      <c r="D11744" s="203"/>
      <c r="E11744" s="203"/>
      <c r="F11744" s="203"/>
    </row>
    <row r="11745" spans="2:6" ht="15.75">
      <c r="B11745" s="188"/>
      <c r="C11745" s="188"/>
      <c r="D11745" s="203"/>
      <c r="E11745" s="203"/>
      <c r="F11745" s="203"/>
    </row>
    <row r="11746" spans="2:6" ht="15.75">
      <c r="B11746" s="188"/>
      <c r="C11746" s="188"/>
      <c r="D11746" s="203"/>
      <c r="E11746" s="203"/>
      <c r="F11746" s="203"/>
    </row>
    <row r="11747" spans="2:6" ht="15.75">
      <c r="B11747" s="188"/>
      <c r="C11747" s="188"/>
      <c r="D11747" s="203"/>
      <c r="E11747" s="203"/>
      <c r="F11747" s="203"/>
    </row>
    <row r="11748" spans="2:6" ht="15.75">
      <c r="B11748" s="188"/>
      <c r="C11748" s="188"/>
      <c r="D11748" s="203"/>
      <c r="E11748" s="203"/>
      <c r="F11748" s="203"/>
    </row>
    <row r="11749" spans="2:6" ht="15.75">
      <c r="B11749" s="188"/>
      <c r="C11749" s="188"/>
      <c r="D11749" s="203"/>
      <c r="E11749" s="203"/>
      <c r="F11749" s="203"/>
    </row>
    <row r="11750" spans="2:6" ht="15.75">
      <c r="B11750" s="188"/>
      <c r="C11750" s="188"/>
      <c r="D11750" s="203"/>
      <c r="E11750" s="203"/>
      <c r="F11750" s="203"/>
    </row>
    <row r="11751" spans="2:6" ht="15.75">
      <c r="B11751" s="188"/>
      <c r="C11751" s="188"/>
      <c r="D11751" s="203"/>
      <c r="E11751" s="203"/>
      <c r="F11751" s="203"/>
    </row>
    <row r="11752" spans="2:6" ht="15.75">
      <c r="B11752" s="188"/>
      <c r="C11752" s="188"/>
      <c r="D11752" s="203"/>
      <c r="E11752" s="203"/>
      <c r="F11752" s="203"/>
    </row>
    <row r="11753" spans="2:6" ht="15.75">
      <c r="B11753" s="188"/>
      <c r="C11753" s="188"/>
      <c r="D11753" s="203"/>
      <c r="E11753" s="203"/>
      <c r="F11753" s="203"/>
    </row>
    <row r="11754" spans="2:6" ht="15.75">
      <c r="B11754" s="188"/>
      <c r="C11754" s="188"/>
      <c r="D11754" s="203"/>
      <c r="E11754" s="203"/>
      <c r="F11754" s="203"/>
    </row>
    <row r="11755" spans="2:6" ht="15.75">
      <c r="B11755" s="188"/>
      <c r="C11755" s="188"/>
      <c r="D11755" s="203"/>
      <c r="E11755" s="203"/>
      <c r="F11755" s="203"/>
    </row>
    <row r="11756" spans="2:6" ht="15.75">
      <c r="B11756" s="188"/>
      <c r="C11756" s="188"/>
      <c r="D11756" s="203"/>
      <c r="E11756" s="203"/>
      <c r="F11756" s="203"/>
    </row>
    <row r="11757" spans="2:6" ht="15.75">
      <c r="B11757" s="188"/>
      <c r="C11757" s="188"/>
      <c r="D11757" s="203"/>
      <c r="E11757" s="203"/>
      <c r="F11757" s="203"/>
    </row>
    <row r="11758" spans="2:6" ht="15.75">
      <c r="B11758" s="188"/>
      <c r="C11758" s="188"/>
      <c r="D11758" s="203"/>
      <c r="E11758" s="203"/>
      <c r="F11758" s="203"/>
    </row>
    <row r="11759" spans="2:6" ht="15.75">
      <c r="B11759" s="188"/>
      <c r="C11759" s="188"/>
      <c r="D11759" s="203"/>
      <c r="E11759" s="203"/>
      <c r="F11759" s="203"/>
    </row>
    <row r="11760" spans="2:6" ht="15.75">
      <c r="B11760" s="188"/>
      <c r="C11760" s="188"/>
      <c r="D11760" s="203"/>
      <c r="E11760" s="203"/>
      <c r="F11760" s="203"/>
    </row>
    <row r="11761" spans="2:6" ht="15.75">
      <c r="B11761" s="188"/>
      <c r="C11761" s="188"/>
      <c r="D11761" s="203"/>
      <c r="E11761" s="203"/>
      <c r="F11761" s="203"/>
    </row>
    <row r="11762" spans="2:6" ht="15.75">
      <c r="B11762" s="188"/>
      <c r="C11762" s="188"/>
      <c r="D11762" s="203"/>
      <c r="E11762" s="203"/>
      <c r="F11762" s="203"/>
    </row>
    <row r="11763" spans="2:6" ht="15.75">
      <c r="B11763" s="188"/>
      <c r="C11763" s="188"/>
      <c r="D11763" s="203"/>
      <c r="E11763" s="203"/>
      <c r="F11763" s="203"/>
    </row>
    <row r="11764" spans="2:6" ht="15.75">
      <c r="B11764" s="188"/>
      <c r="C11764" s="188"/>
      <c r="D11764" s="203"/>
      <c r="E11764" s="203"/>
      <c r="F11764" s="203"/>
    </row>
    <row r="11765" spans="2:6" ht="15.75">
      <c r="B11765" s="188"/>
      <c r="C11765" s="188"/>
      <c r="D11765" s="203"/>
      <c r="E11765" s="203"/>
      <c r="F11765" s="203"/>
    </row>
    <row r="11766" spans="2:6" ht="15.75">
      <c r="B11766" s="188"/>
      <c r="C11766" s="188"/>
      <c r="D11766" s="203"/>
      <c r="E11766" s="203"/>
      <c r="F11766" s="203"/>
    </row>
    <row r="11767" spans="2:6" ht="15.75">
      <c r="B11767" s="188"/>
      <c r="C11767" s="188"/>
      <c r="D11767" s="203"/>
      <c r="E11767" s="203"/>
      <c r="F11767" s="203"/>
    </row>
    <row r="11768" spans="2:6" ht="15.75">
      <c r="B11768" s="188"/>
      <c r="C11768" s="188"/>
      <c r="D11768" s="203"/>
      <c r="E11768" s="203"/>
      <c r="F11768" s="203"/>
    </row>
    <row r="11769" spans="2:6" ht="15.75">
      <c r="B11769" s="188"/>
      <c r="C11769" s="188"/>
      <c r="D11769" s="203"/>
      <c r="E11769" s="203"/>
      <c r="F11769" s="203"/>
    </row>
    <row r="11770" spans="2:6" ht="15.75">
      <c r="B11770" s="188"/>
      <c r="C11770" s="188"/>
      <c r="D11770" s="203"/>
      <c r="E11770" s="203"/>
      <c r="F11770" s="203"/>
    </row>
    <row r="11771" spans="2:6" ht="15.75">
      <c r="B11771" s="188"/>
      <c r="C11771" s="188"/>
      <c r="D11771" s="203"/>
      <c r="E11771" s="203"/>
      <c r="F11771" s="203"/>
    </row>
    <row r="11772" spans="2:6" ht="15.75">
      <c r="B11772" s="188"/>
      <c r="C11772" s="188"/>
      <c r="D11772" s="203"/>
      <c r="E11772" s="203"/>
      <c r="F11772" s="203"/>
    </row>
    <row r="11773" spans="2:6" ht="15.75">
      <c r="B11773" s="188"/>
      <c r="C11773" s="188"/>
      <c r="D11773" s="203"/>
      <c r="E11773" s="203"/>
      <c r="F11773" s="203"/>
    </row>
    <row r="11774" spans="2:6" ht="15.75">
      <c r="B11774" s="188"/>
      <c r="C11774" s="188"/>
      <c r="D11774" s="203"/>
      <c r="E11774" s="203"/>
      <c r="F11774" s="203"/>
    </row>
    <row r="11775" spans="2:6" ht="15.75">
      <c r="B11775" s="188"/>
      <c r="C11775" s="188"/>
      <c r="D11775" s="203"/>
      <c r="E11775" s="203"/>
      <c r="F11775" s="203"/>
    </row>
    <row r="11776" spans="2:6" ht="15.75">
      <c r="B11776" s="188"/>
      <c r="C11776" s="188"/>
      <c r="D11776" s="203"/>
      <c r="E11776" s="203"/>
      <c r="F11776" s="203"/>
    </row>
    <row r="11777" spans="2:6" ht="15.75">
      <c r="B11777" s="188"/>
      <c r="C11777" s="188"/>
      <c r="D11777" s="203"/>
      <c r="E11777" s="203"/>
      <c r="F11777" s="203"/>
    </row>
    <row r="11778" spans="2:6" ht="15.75">
      <c r="B11778" s="188"/>
      <c r="C11778" s="188"/>
      <c r="D11778" s="203"/>
      <c r="E11778" s="203"/>
      <c r="F11778" s="203"/>
    </row>
    <row r="11779" spans="2:6" ht="15.75">
      <c r="B11779" s="188"/>
      <c r="C11779" s="188"/>
      <c r="D11779" s="203"/>
      <c r="E11779" s="203"/>
      <c r="F11779" s="203"/>
    </row>
    <row r="11780" spans="2:6" ht="15.75">
      <c r="B11780" s="188"/>
      <c r="C11780" s="188"/>
      <c r="D11780" s="203"/>
      <c r="E11780" s="203"/>
      <c r="F11780" s="203"/>
    </row>
    <row r="11781" spans="2:6" ht="15.75">
      <c r="B11781" s="188"/>
      <c r="C11781" s="188"/>
      <c r="D11781" s="203"/>
      <c r="E11781" s="203"/>
      <c r="F11781" s="203"/>
    </row>
    <row r="11782" spans="2:6" ht="15.75">
      <c r="B11782" s="188"/>
      <c r="C11782" s="188"/>
      <c r="D11782" s="203"/>
      <c r="E11782" s="203"/>
      <c r="F11782" s="203"/>
    </row>
    <row r="11783" spans="2:6" ht="15.75">
      <c r="B11783" s="188"/>
      <c r="C11783" s="188"/>
      <c r="D11783" s="203"/>
      <c r="E11783" s="203"/>
      <c r="F11783" s="203"/>
    </row>
    <row r="11784" spans="2:6" ht="15.75">
      <c r="B11784" s="188"/>
      <c r="C11784" s="188"/>
      <c r="D11784" s="203"/>
      <c r="E11784" s="203"/>
      <c r="F11784" s="203"/>
    </row>
    <row r="11785" spans="2:6" ht="15.75">
      <c r="B11785" s="188"/>
      <c r="C11785" s="188"/>
      <c r="D11785" s="203"/>
      <c r="E11785" s="203"/>
      <c r="F11785" s="203"/>
    </row>
    <row r="11786" spans="2:6" ht="15.75">
      <c r="B11786" s="188"/>
      <c r="C11786" s="188"/>
      <c r="D11786" s="203"/>
      <c r="E11786" s="203"/>
      <c r="F11786" s="203"/>
    </row>
    <row r="11787" spans="2:6" ht="15.75">
      <c r="B11787" s="188"/>
      <c r="C11787" s="188"/>
      <c r="D11787" s="203"/>
      <c r="E11787" s="203"/>
      <c r="F11787" s="203"/>
    </row>
    <row r="11788" spans="2:6" ht="15.75">
      <c r="B11788" s="188"/>
      <c r="C11788" s="188"/>
      <c r="D11788" s="203"/>
      <c r="E11788" s="203"/>
      <c r="F11788" s="203"/>
    </row>
    <row r="11789" spans="2:6" ht="15.75">
      <c r="B11789" s="188"/>
      <c r="C11789" s="188"/>
      <c r="D11789" s="203"/>
      <c r="E11789" s="203"/>
      <c r="F11789" s="203"/>
    </row>
    <row r="11790" spans="2:6" ht="15.75">
      <c r="B11790" s="188"/>
      <c r="C11790" s="188"/>
      <c r="D11790" s="203"/>
      <c r="E11790" s="203"/>
      <c r="F11790" s="203"/>
    </row>
    <row r="11791" spans="2:6" ht="15.75">
      <c r="B11791" s="188"/>
      <c r="C11791" s="188"/>
      <c r="D11791" s="203"/>
      <c r="E11791" s="203"/>
      <c r="F11791" s="203"/>
    </row>
    <row r="11792" spans="2:6" ht="15.75">
      <c r="B11792" s="188"/>
      <c r="C11792" s="188"/>
      <c r="D11792" s="203"/>
      <c r="E11792" s="203"/>
      <c r="F11792" s="203"/>
    </row>
    <row r="11793" spans="2:6" ht="15.75">
      <c r="B11793" s="188"/>
      <c r="C11793" s="188"/>
      <c r="D11793" s="203"/>
      <c r="E11793" s="203"/>
      <c r="F11793" s="203"/>
    </row>
    <row r="11794" spans="2:6" ht="15.75">
      <c r="B11794" s="188"/>
      <c r="C11794" s="188"/>
      <c r="D11794" s="203"/>
      <c r="E11794" s="203"/>
      <c r="F11794" s="203"/>
    </row>
    <row r="11795" spans="2:6" ht="15.75">
      <c r="B11795" s="188"/>
      <c r="C11795" s="188"/>
      <c r="D11795" s="203"/>
      <c r="E11795" s="203"/>
      <c r="F11795" s="203"/>
    </row>
    <row r="11796" spans="2:6" ht="15.75">
      <c r="B11796" s="188"/>
      <c r="C11796" s="188"/>
      <c r="D11796" s="203"/>
      <c r="E11796" s="203"/>
      <c r="F11796" s="203"/>
    </row>
    <row r="11797" spans="2:6" ht="15.75">
      <c r="B11797" s="188"/>
      <c r="C11797" s="188"/>
      <c r="D11797" s="203"/>
      <c r="E11797" s="203"/>
      <c r="F11797" s="203"/>
    </row>
    <row r="11798" spans="2:6" ht="15.75">
      <c r="B11798" s="188"/>
      <c r="C11798" s="188"/>
      <c r="D11798" s="203"/>
      <c r="E11798" s="203"/>
      <c r="F11798" s="203"/>
    </row>
    <row r="11799" spans="2:6" ht="15.75">
      <c r="B11799" s="188"/>
      <c r="C11799" s="188"/>
      <c r="D11799" s="203"/>
      <c r="E11799" s="203"/>
      <c r="F11799" s="203"/>
    </row>
    <row r="11800" spans="2:6" ht="15.75">
      <c r="B11800" s="188"/>
      <c r="C11800" s="188"/>
      <c r="D11800" s="203"/>
      <c r="E11800" s="203"/>
      <c r="F11800" s="203"/>
    </row>
    <row r="11801" spans="2:6" ht="15.75">
      <c r="B11801" s="188"/>
      <c r="C11801" s="188"/>
      <c r="D11801" s="203"/>
      <c r="E11801" s="203"/>
      <c r="F11801" s="203"/>
    </row>
    <row r="11802" spans="2:6" ht="15.75">
      <c r="B11802" s="188"/>
      <c r="C11802" s="188"/>
      <c r="D11802" s="203"/>
      <c r="E11802" s="203"/>
      <c r="F11802" s="203"/>
    </row>
    <row r="11803" spans="2:6" ht="15.75">
      <c r="B11803" s="188"/>
      <c r="C11803" s="188"/>
      <c r="D11803" s="203"/>
      <c r="E11803" s="203"/>
      <c r="F11803" s="203"/>
    </row>
    <row r="11804" spans="2:6" ht="15.75">
      <c r="B11804" s="188"/>
      <c r="C11804" s="188"/>
      <c r="D11804" s="203"/>
      <c r="E11804" s="203"/>
      <c r="F11804" s="203"/>
    </row>
    <row r="11805" spans="2:6" ht="15.75">
      <c r="B11805" s="188"/>
      <c r="C11805" s="188"/>
      <c r="D11805" s="203"/>
      <c r="E11805" s="203"/>
      <c r="F11805" s="203"/>
    </row>
    <row r="11806" spans="2:6" ht="15.75">
      <c r="B11806" s="188"/>
      <c r="C11806" s="188"/>
      <c r="D11806" s="203"/>
      <c r="E11806" s="203"/>
      <c r="F11806" s="203"/>
    </row>
    <row r="11807" spans="2:6" ht="15.75">
      <c r="B11807" s="188"/>
      <c r="C11807" s="188"/>
      <c r="D11807" s="203"/>
      <c r="E11807" s="203"/>
      <c r="F11807" s="203"/>
    </row>
    <row r="11808" spans="2:6" ht="15.75">
      <c r="B11808" s="188"/>
      <c r="C11808" s="188"/>
      <c r="D11808" s="203"/>
      <c r="E11808" s="203"/>
      <c r="F11808" s="203"/>
    </row>
    <row r="11809" spans="2:6" ht="15.75">
      <c r="B11809" s="188"/>
      <c r="C11809" s="188"/>
      <c r="D11809" s="203"/>
      <c r="E11809" s="203"/>
      <c r="F11809" s="203"/>
    </row>
    <row r="11810" spans="2:6" ht="15.75">
      <c r="B11810" s="188"/>
      <c r="C11810" s="188"/>
      <c r="D11810" s="203"/>
      <c r="E11810" s="203"/>
      <c r="F11810" s="203"/>
    </row>
    <row r="11811" spans="2:6" ht="15.75">
      <c r="B11811" s="188"/>
      <c r="C11811" s="188"/>
      <c r="D11811" s="203"/>
      <c r="E11811" s="203"/>
      <c r="F11811" s="203"/>
    </row>
    <row r="11812" spans="2:6" ht="15.75">
      <c r="B11812" s="188"/>
      <c r="C11812" s="188"/>
      <c r="D11812" s="203"/>
      <c r="E11812" s="203"/>
      <c r="F11812" s="203"/>
    </row>
    <row r="11813" spans="2:6" ht="15.75">
      <c r="B11813" s="188"/>
      <c r="C11813" s="188"/>
      <c r="D11813" s="203"/>
      <c r="E11813" s="203"/>
      <c r="F11813" s="203"/>
    </row>
    <row r="11814" spans="2:6" ht="15.75">
      <c r="B11814" s="188"/>
      <c r="C11814" s="188"/>
      <c r="D11814" s="203"/>
      <c r="E11814" s="203"/>
      <c r="F11814" s="203"/>
    </row>
    <row r="11815" spans="2:6" ht="15.75">
      <c r="B11815" s="188"/>
      <c r="C11815" s="188"/>
      <c r="D11815" s="203"/>
      <c r="E11815" s="203"/>
      <c r="F11815" s="203"/>
    </row>
    <row r="11816" spans="2:6" ht="15.75">
      <c r="B11816" s="188"/>
      <c r="C11816" s="188"/>
      <c r="D11816" s="203"/>
      <c r="E11816" s="203"/>
      <c r="F11816" s="203"/>
    </row>
    <row r="11817" spans="2:6" ht="15.75">
      <c r="B11817" s="188"/>
      <c r="C11817" s="188"/>
      <c r="D11817" s="203"/>
      <c r="E11817" s="203"/>
      <c r="F11817" s="203"/>
    </row>
    <row r="11818" spans="2:6" ht="15.75">
      <c r="B11818" s="188"/>
      <c r="C11818" s="188"/>
      <c r="D11818" s="203"/>
      <c r="E11818" s="203"/>
      <c r="F11818" s="203"/>
    </row>
    <row r="11819" spans="2:6" ht="15.75">
      <c r="B11819" s="188"/>
      <c r="C11819" s="188"/>
      <c r="D11819" s="203"/>
      <c r="E11819" s="203"/>
      <c r="F11819" s="203"/>
    </row>
    <row r="11820" spans="2:6" ht="15.75">
      <c r="B11820" s="188"/>
      <c r="C11820" s="188"/>
      <c r="D11820" s="203"/>
      <c r="E11820" s="203"/>
      <c r="F11820" s="203"/>
    </row>
    <row r="11821" spans="2:6" ht="15.75">
      <c r="B11821" s="188"/>
      <c r="C11821" s="188"/>
      <c r="D11821" s="203"/>
      <c r="E11821" s="203"/>
      <c r="F11821" s="203"/>
    </row>
    <row r="11822" spans="2:6" ht="15.75">
      <c r="B11822" s="188"/>
      <c r="C11822" s="188"/>
      <c r="D11822" s="203"/>
      <c r="E11822" s="203"/>
      <c r="F11822" s="203"/>
    </row>
    <row r="11823" spans="2:6" ht="15.75">
      <c r="B11823" s="188"/>
      <c r="C11823" s="188"/>
      <c r="D11823" s="203"/>
      <c r="E11823" s="203"/>
      <c r="F11823" s="203"/>
    </row>
    <row r="11824" spans="2:6" ht="15.75">
      <c r="B11824" s="188"/>
      <c r="C11824" s="188"/>
      <c r="D11824" s="203"/>
      <c r="E11824" s="203"/>
      <c r="F11824" s="203"/>
    </row>
    <row r="11825" spans="2:6" ht="15.75">
      <c r="B11825" s="188"/>
      <c r="C11825" s="188"/>
      <c r="D11825" s="203"/>
      <c r="E11825" s="203"/>
      <c r="F11825" s="203"/>
    </row>
    <row r="11826" spans="2:6" ht="15.75">
      <c r="B11826" s="188"/>
      <c r="C11826" s="188"/>
      <c r="D11826" s="203"/>
      <c r="E11826" s="203"/>
      <c r="F11826" s="203"/>
    </row>
    <row r="11827" spans="2:6" ht="15.75">
      <c r="B11827" s="188"/>
      <c r="C11827" s="188"/>
      <c r="D11827" s="203"/>
      <c r="E11827" s="203"/>
      <c r="F11827" s="203"/>
    </row>
    <row r="11828" spans="2:6" ht="15.75">
      <c r="B11828" s="188"/>
      <c r="C11828" s="188"/>
      <c r="D11828" s="203"/>
      <c r="E11828" s="203"/>
      <c r="F11828" s="203"/>
    </row>
    <row r="11829" spans="2:6" ht="15.75">
      <c r="B11829" s="188"/>
      <c r="C11829" s="188"/>
      <c r="D11829" s="203"/>
      <c r="E11829" s="203"/>
      <c r="F11829" s="203"/>
    </row>
    <row r="11830" spans="2:6" ht="15.75">
      <c r="B11830" s="188"/>
      <c r="C11830" s="188"/>
      <c r="D11830" s="203"/>
      <c r="E11830" s="203"/>
      <c r="F11830" s="203"/>
    </row>
    <row r="11831" spans="2:6" ht="15.75">
      <c r="B11831" s="188"/>
      <c r="C11831" s="188"/>
      <c r="D11831" s="203"/>
      <c r="E11831" s="203"/>
      <c r="F11831" s="203"/>
    </row>
    <row r="11832" spans="2:6" ht="15.75">
      <c r="B11832" s="188"/>
      <c r="C11832" s="188"/>
      <c r="D11832" s="203"/>
      <c r="E11832" s="203"/>
      <c r="F11832" s="203"/>
    </row>
    <row r="11833" spans="2:6" ht="15.75">
      <c r="B11833" s="188"/>
      <c r="C11833" s="188"/>
      <c r="D11833" s="203"/>
      <c r="E11833" s="203"/>
      <c r="F11833" s="203"/>
    </row>
    <row r="11834" spans="2:6" ht="15.75">
      <c r="B11834" s="188"/>
      <c r="C11834" s="188"/>
      <c r="D11834" s="203"/>
      <c r="E11834" s="203"/>
      <c r="F11834" s="203"/>
    </row>
    <row r="11835" spans="2:6" ht="15.75">
      <c r="B11835" s="188"/>
      <c r="C11835" s="188"/>
      <c r="D11835" s="203"/>
      <c r="E11835" s="203"/>
      <c r="F11835" s="203"/>
    </row>
    <row r="11836" spans="2:6" ht="15.75">
      <c r="B11836" s="188"/>
      <c r="C11836" s="188"/>
      <c r="D11836" s="203"/>
      <c r="E11836" s="203"/>
      <c r="F11836" s="203"/>
    </row>
    <row r="11837" spans="2:6" ht="15.75">
      <c r="B11837" s="188"/>
      <c r="C11837" s="188"/>
      <c r="D11837" s="203"/>
      <c r="E11837" s="203"/>
      <c r="F11837" s="203"/>
    </row>
    <row r="11838" spans="2:6" ht="15.75">
      <c r="B11838" s="188"/>
      <c r="C11838" s="188"/>
      <c r="D11838" s="203"/>
      <c r="E11838" s="203"/>
      <c r="F11838" s="203"/>
    </row>
    <row r="11839" spans="2:6" ht="15.75">
      <c r="B11839" s="188"/>
      <c r="C11839" s="188"/>
      <c r="D11839" s="203"/>
      <c r="E11839" s="203"/>
      <c r="F11839" s="203"/>
    </row>
    <row r="11840" spans="2:6" ht="15.75">
      <c r="B11840" s="188"/>
      <c r="C11840" s="188"/>
      <c r="D11840" s="203"/>
      <c r="E11840" s="203"/>
      <c r="F11840" s="203"/>
    </row>
    <row r="11841" spans="2:6" ht="15.75">
      <c r="B11841" s="188"/>
      <c r="C11841" s="188"/>
      <c r="D11841" s="203"/>
      <c r="E11841" s="203"/>
      <c r="F11841" s="203"/>
    </row>
    <row r="11842" spans="2:6" ht="15.75">
      <c r="B11842" s="188"/>
      <c r="C11842" s="188"/>
      <c r="D11842" s="203"/>
      <c r="E11842" s="203"/>
      <c r="F11842" s="203"/>
    </row>
    <row r="11843" spans="2:6" ht="15.75">
      <c r="B11843" s="188"/>
      <c r="C11843" s="188"/>
      <c r="D11843" s="203"/>
      <c r="E11843" s="203"/>
      <c r="F11843" s="203"/>
    </row>
    <row r="11844" spans="2:6" ht="15.75">
      <c r="B11844" s="188"/>
      <c r="C11844" s="188"/>
      <c r="D11844" s="203"/>
      <c r="E11844" s="203"/>
      <c r="F11844" s="203"/>
    </row>
    <row r="11845" spans="2:6" ht="15.75">
      <c r="B11845" s="188"/>
      <c r="C11845" s="188"/>
      <c r="D11845" s="203"/>
      <c r="E11845" s="203"/>
      <c r="F11845" s="203"/>
    </row>
    <row r="11846" spans="2:6" ht="15.75">
      <c r="B11846" s="188"/>
      <c r="C11846" s="188"/>
      <c r="D11846" s="203"/>
      <c r="E11846" s="203"/>
      <c r="F11846" s="203"/>
    </row>
    <row r="11847" spans="2:6" ht="15.75">
      <c r="B11847" s="188"/>
      <c r="C11847" s="188"/>
      <c r="D11847" s="203"/>
      <c r="E11847" s="203"/>
      <c r="F11847" s="203"/>
    </row>
    <row r="11848" spans="2:6" ht="15.75">
      <c r="B11848" s="188"/>
      <c r="C11848" s="188"/>
      <c r="D11848" s="203"/>
      <c r="E11848" s="203"/>
      <c r="F11848" s="203"/>
    </row>
    <row r="11849" spans="2:6" ht="15.75">
      <c r="B11849" s="188"/>
      <c r="C11849" s="188"/>
      <c r="D11849" s="203"/>
      <c r="E11849" s="203"/>
      <c r="F11849" s="203"/>
    </row>
    <row r="11850" spans="2:6" ht="15.75">
      <c r="B11850" s="188"/>
      <c r="C11850" s="188"/>
      <c r="D11850" s="203"/>
      <c r="E11850" s="203"/>
      <c r="F11850" s="203"/>
    </row>
    <row r="11851" spans="2:6" ht="15.75">
      <c r="B11851" s="188"/>
      <c r="C11851" s="188"/>
      <c r="D11851" s="203"/>
      <c r="E11851" s="203"/>
      <c r="F11851" s="203"/>
    </row>
    <row r="11852" spans="2:6" ht="15.75">
      <c r="B11852" s="188"/>
      <c r="C11852" s="188"/>
      <c r="D11852" s="203"/>
      <c r="E11852" s="203"/>
      <c r="F11852" s="203"/>
    </row>
    <row r="11853" spans="2:6" ht="15.75">
      <c r="B11853" s="188"/>
      <c r="C11853" s="188"/>
      <c r="D11853" s="203"/>
      <c r="E11853" s="203"/>
      <c r="F11853" s="203"/>
    </row>
    <row r="11854" spans="2:6" ht="15.75">
      <c r="B11854" s="188"/>
      <c r="C11854" s="188"/>
      <c r="D11854" s="203"/>
      <c r="E11854" s="203"/>
      <c r="F11854" s="203"/>
    </row>
    <row r="11855" spans="2:6" ht="15.75">
      <c r="B11855" s="188"/>
      <c r="C11855" s="188"/>
      <c r="D11855" s="203"/>
      <c r="E11855" s="203"/>
      <c r="F11855" s="203"/>
    </row>
    <row r="11856" spans="2:6" ht="15.75">
      <c r="B11856" s="188"/>
      <c r="C11856" s="188"/>
      <c r="D11856" s="203"/>
      <c r="E11856" s="203"/>
      <c r="F11856" s="203"/>
    </row>
    <row r="11857" spans="2:6" ht="15.75">
      <c r="B11857" s="188"/>
      <c r="C11857" s="188"/>
      <c r="D11857" s="203"/>
      <c r="E11857" s="203"/>
      <c r="F11857" s="203"/>
    </row>
    <row r="11858" spans="2:6" ht="15.75">
      <c r="B11858" s="188"/>
      <c r="C11858" s="188"/>
      <c r="D11858" s="203"/>
      <c r="E11858" s="203"/>
      <c r="F11858" s="203"/>
    </row>
    <row r="11859" spans="2:6" ht="15.75">
      <c r="B11859" s="188"/>
      <c r="C11859" s="188"/>
      <c r="D11859" s="203"/>
      <c r="E11859" s="203"/>
      <c r="F11859" s="203"/>
    </row>
    <row r="11860" spans="2:6" ht="15.75">
      <c r="B11860" s="188"/>
      <c r="C11860" s="188"/>
      <c r="D11860" s="203"/>
      <c r="E11860" s="203"/>
      <c r="F11860" s="203"/>
    </row>
    <row r="11861" spans="2:6" ht="15.75">
      <c r="B11861" s="188"/>
      <c r="C11861" s="188"/>
      <c r="D11861" s="203"/>
      <c r="E11861" s="203"/>
      <c r="F11861" s="203"/>
    </row>
    <row r="11862" spans="2:6" ht="15.75">
      <c r="B11862" s="188"/>
      <c r="C11862" s="188"/>
      <c r="D11862" s="203"/>
      <c r="E11862" s="203"/>
      <c r="F11862" s="203"/>
    </row>
    <row r="11863" spans="2:6" ht="15.75">
      <c r="B11863" s="188"/>
      <c r="C11863" s="188"/>
      <c r="D11863" s="203"/>
      <c r="E11863" s="203"/>
      <c r="F11863" s="203"/>
    </row>
    <row r="11864" spans="2:6" ht="15.75">
      <c r="B11864" s="188"/>
      <c r="C11864" s="188"/>
      <c r="D11864" s="203"/>
      <c r="E11864" s="203"/>
      <c r="F11864" s="203"/>
    </row>
    <row r="11865" spans="2:6" ht="15.75">
      <c r="B11865" s="188"/>
      <c r="C11865" s="188"/>
      <c r="D11865" s="203"/>
      <c r="E11865" s="203"/>
      <c r="F11865" s="203"/>
    </row>
    <row r="11866" spans="2:6" ht="15.75">
      <c r="B11866" s="188"/>
      <c r="C11866" s="188"/>
      <c r="D11866" s="203"/>
      <c r="E11866" s="203"/>
      <c r="F11866" s="203"/>
    </row>
    <row r="11867" spans="2:6" ht="15.75">
      <c r="B11867" s="188"/>
      <c r="C11867" s="188"/>
      <c r="D11867" s="203"/>
      <c r="E11867" s="203"/>
      <c r="F11867" s="203"/>
    </row>
    <row r="11868" spans="2:6" ht="15.75">
      <c r="B11868" s="188"/>
      <c r="C11868" s="188"/>
      <c r="D11868" s="203"/>
      <c r="E11868" s="203"/>
      <c r="F11868" s="203"/>
    </row>
    <row r="11869" spans="2:6" ht="15.75">
      <c r="B11869" s="188"/>
      <c r="C11869" s="188"/>
      <c r="D11869" s="203"/>
      <c r="E11869" s="203"/>
      <c r="F11869" s="203"/>
    </row>
    <row r="11870" spans="2:6" ht="15.75">
      <c r="B11870" s="188"/>
      <c r="C11870" s="188"/>
      <c r="D11870" s="203"/>
      <c r="E11870" s="203"/>
      <c r="F11870" s="203"/>
    </row>
    <row r="11871" spans="2:6" ht="15.75">
      <c r="B11871" s="188"/>
      <c r="C11871" s="188"/>
      <c r="D11871" s="203"/>
      <c r="E11871" s="203"/>
      <c r="F11871" s="203"/>
    </row>
    <row r="11872" spans="2:6" ht="15.75">
      <c r="B11872" s="188"/>
      <c r="C11872" s="188"/>
      <c r="D11872" s="203"/>
      <c r="E11872" s="203"/>
      <c r="F11872" s="203"/>
    </row>
    <row r="11873" spans="2:6" ht="15.75">
      <c r="B11873" s="188"/>
      <c r="C11873" s="188"/>
      <c r="D11873" s="203"/>
      <c r="E11873" s="203"/>
      <c r="F11873" s="203"/>
    </row>
    <row r="11874" spans="2:6" ht="15.75">
      <c r="B11874" s="188"/>
      <c r="C11874" s="188"/>
      <c r="D11874" s="203"/>
      <c r="E11874" s="203"/>
      <c r="F11874" s="203"/>
    </row>
    <row r="11875" spans="2:6" ht="15.75">
      <c r="B11875" s="188"/>
      <c r="C11875" s="188"/>
      <c r="D11875" s="203"/>
      <c r="E11875" s="203"/>
      <c r="F11875" s="203"/>
    </row>
    <row r="11876" spans="2:6" ht="15.75">
      <c r="B11876" s="188"/>
      <c r="C11876" s="188"/>
      <c r="D11876" s="203"/>
      <c r="E11876" s="203"/>
      <c r="F11876" s="203"/>
    </row>
    <row r="11877" spans="2:6" ht="15.75">
      <c r="B11877" s="188"/>
      <c r="C11877" s="188"/>
      <c r="D11877" s="203"/>
      <c r="E11877" s="203"/>
      <c r="F11877" s="203"/>
    </row>
    <row r="11878" spans="2:6" ht="15.75">
      <c r="B11878" s="188"/>
      <c r="C11878" s="188"/>
      <c r="D11878" s="203"/>
      <c r="E11878" s="203"/>
      <c r="F11878" s="203"/>
    </row>
    <row r="11879" spans="2:6" ht="15.75">
      <c r="B11879" s="188"/>
      <c r="C11879" s="188"/>
      <c r="D11879" s="203"/>
      <c r="E11879" s="203"/>
      <c r="F11879" s="203"/>
    </row>
    <row r="11880" spans="2:6" ht="15.75">
      <c r="B11880" s="188"/>
      <c r="C11880" s="188"/>
      <c r="D11880" s="203"/>
      <c r="E11880" s="203"/>
      <c r="F11880" s="203"/>
    </row>
    <row r="11881" spans="2:6" ht="15.75">
      <c r="B11881" s="188"/>
      <c r="C11881" s="188"/>
      <c r="D11881" s="203"/>
      <c r="E11881" s="203"/>
      <c r="F11881" s="203"/>
    </row>
    <row r="11882" spans="2:6" ht="15.75">
      <c r="B11882" s="188"/>
      <c r="C11882" s="188"/>
      <c r="D11882" s="203"/>
      <c r="E11882" s="203"/>
      <c r="F11882" s="203"/>
    </row>
    <row r="11883" spans="2:6" ht="15.75">
      <c r="B11883" s="188"/>
      <c r="C11883" s="188"/>
      <c r="D11883" s="203"/>
      <c r="E11883" s="203"/>
      <c r="F11883" s="203"/>
    </row>
    <row r="11884" spans="2:6" ht="15.75">
      <c r="B11884" s="188"/>
      <c r="C11884" s="188"/>
      <c r="D11884" s="203"/>
      <c r="E11884" s="203"/>
      <c r="F11884" s="203"/>
    </row>
    <row r="11885" spans="2:6" ht="15.75">
      <c r="B11885" s="188"/>
      <c r="C11885" s="188"/>
      <c r="D11885" s="203"/>
      <c r="E11885" s="203"/>
      <c r="F11885" s="203"/>
    </row>
    <row r="11886" spans="2:6" ht="15.75">
      <c r="B11886" s="188"/>
      <c r="C11886" s="188"/>
      <c r="D11886" s="203"/>
      <c r="E11886" s="203"/>
      <c r="F11886" s="203"/>
    </row>
    <row r="11887" spans="2:6" ht="15.75">
      <c r="B11887" s="188"/>
      <c r="C11887" s="188"/>
      <c r="D11887" s="203"/>
      <c r="E11887" s="203"/>
      <c r="F11887" s="203"/>
    </row>
    <row r="11888" spans="2:6" ht="15.75">
      <c r="B11888" s="188"/>
      <c r="C11888" s="188"/>
      <c r="D11888" s="203"/>
      <c r="E11888" s="203"/>
      <c r="F11888" s="203"/>
    </row>
    <row r="11889" spans="2:6" ht="15.75">
      <c r="B11889" s="188"/>
      <c r="C11889" s="188"/>
      <c r="D11889" s="203"/>
      <c r="E11889" s="203"/>
      <c r="F11889" s="203"/>
    </row>
    <row r="11890" spans="2:6" ht="15.75">
      <c r="B11890" s="188"/>
      <c r="C11890" s="188"/>
      <c r="D11890" s="203"/>
      <c r="E11890" s="203"/>
      <c r="F11890" s="203"/>
    </row>
    <row r="11891" spans="2:6" ht="15.75">
      <c r="B11891" s="188"/>
      <c r="C11891" s="188"/>
      <c r="D11891" s="203"/>
      <c r="E11891" s="203"/>
      <c r="F11891" s="203"/>
    </row>
    <row r="11892" spans="2:6" ht="15.75">
      <c r="B11892" s="188"/>
      <c r="C11892" s="188"/>
      <c r="D11892" s="203"/>
      <c r="E11892" s="203"/>
      <c r="F11892" s="203"/>
    </row>
    <row r="11893" spans="2:6" ht="15.75">
      <c r="B11893" s="188"/>
      <c r="C11893" s="188"/>
      <c r="D11893" s="203"/>
      <c r="E11893" s="203"/>
      <c r="F11893" s="203"/>
    </row>
    <row r="11894" spans="2:6" ht="15.75">
      <c r="B11894" s="188"/>
      <c r="C11894" s="188"/>
      <c r="D11894" s="203"/>
      <c r="E11894" s="203"/>
      <c r="F11894" s="203"/>
    </row>
    <row r="11895" spans="2:6" ht="15.75">
      <c r="B11895" s="188"/>
      <c r="C11895" s="188"/>
      <c r="D11895" s="203"/>
      <c r="E11895" s="203"/>
      <c r="F11895" s="203"/>
    </row>
    <row r="11896" spans="2:6" ht="15.75">
      <c r="B11896" s="188"/>
      <c r="C11896" s="188"/>
      <c r="D11896" s="203"/>
      <c r="E11896" s="203"/>
      <c r="F11896" s="203"/>
    </row>
    <row r="11897" spans="2:6" ht="15.75">
      <c r="B11897" s="188"/>
      <c r="C11897" s="188"/>
      <c r="D11897" s="203"/>
      <c r="E11897" s="203"/>
      <c r="F11897" s="203"/>
    </row>
    <row r="11898" spans="2:6" ht="15.75">
      <c r="B11898" s="188"/>
      <c r="C11898" s="188"/>
      <c r="D11898" s="203"/>
      <c r="E11898" s="203"/>
      <c r="F11898" s="203"/>
    </row>
    <row r="11899" spans="2:6" ht="15.75">
      <c r="B11899" s="188"/>
      <c r="C11899" s="188"/>
      <c r="D11899" s="203"/>
      <c r="E11899" s="203"/>
      <c r="F11899" s="203"/>
    </row>
    <row r="11900" spans="2:6" ht="15.75">
      <c r="B11900" s="188"/>
      <c r="C11900" s="188"/>
      <c r="D11900" s="203"/>
      <c r="E11900" s="203"/>
      <c r="F11900" s="203"/>
    </row>
    <row r="11901" spans="2:6" ht="15.75">
      <c r="B11901" s="188"/>
      <c r="C11901" s="188"/>
      <c r="D11901" s="203"/>
      <c r="E11901" s="203"/>
      <c r="F11901" s="203"/>
    </row>
    <row r="11902" spans="2:6" ht="15.75">
      <c r="B11902" s="188"/>
      <c r="C11902" s="188"/>
      <c r="D11902" s="203"/>
      <c r="E11902" s="203"/>
      <c r="F11902" s="203"/>
    </row>
    <row r="11903" spans="2:6" ht="15.75">
      <c r="B11903" s="188"/>
      <c r="C11903" s="188"/>
      <c r="D11903" s="203"/>
      <c r="E11903" s="203"/>
      <c r="F11903" s="203"/>
    </row>
    <row r="11904" spans="2:6" ht="15.75">
      <c r="B11904" s="188"/>
      <c r="C11904" s="188"/>
      <c r="D11904" s="203"/>
      <c r="E11904" s="203"/>
      <c r="F11904" s="203"/>
    </row>
    <row r="11905" spans="2:6" ht="15.75">
      <c r="B11905" s="188"/>
      <c r="C11905" s="188"/>
      <c r="D11905" s="203"/>
      <c r="E11905" s="203"/>
      <c r="F11905" s="203"/>
    </row>
    <row r="11906" spans="2:6" ht="15.75">
      <c r="B11906" s="188"/>
      <c r="C11906" s="188"/>
      <c r="D11906" s="203"/>
      <c r="E11906" s="203"/>
      <c r="F11906" s="203"/>
    </row>
    <row r="11907" spans="2:6" ht="15.75">
      <c r="B11907" s="188"/>
      <c r="C11907" s="188"/>
      <c r="D11907" s="203"/>
      <c r="E11907" s="203"/>
      <c r="F11907" s="203"/>
    </row>
    <row r="11908" spans="2:6" ht="15.75">
      <c r="B11908" s="188"/>
      <c r="C11908" s="188"/>
      <c r="D11908" s="203"/>
      <c r="E11908" s="203"/>
      <c r="F11908" s="203"/>
    </row>
    <row r="11909" spans="2:6" ht="15.75">
      <c r="B11909" s="188"/>
      <c r="C11909" s="188"/>
      <c r="D11909" s="203"/>
      <c r="E11909" s="203"/>
      <c r="F11909" s="203"/>
    </row>
    <row r="11910" spans="2:6" ht="15.75">
      <c r="B11910" s="188"/>
      <c r="C11910" s="188"/>
      <c r="D11910" s="203"/>
      <c r="E11910" s="203"/>
      <c r="F11910" s="203"/>
    </row>
    <row r="11911" spans="2:6" ht="15.75">
      <c r="B11911" s="188"/>
      <c r="C11911" s="188"/>
      <c r="D11911" s="203"/>
      <c r="E11911" s="203"/>
      <c r="F11911" s="203"/>
    </row>
    <row r="11912" spans="2:6" ht="15.75">
      <c r="B11912" s="188"/>
      <c r="C11912" s="188"/>
      <c r="D11912" s="203"/>
      <c r="E11912" s="203"/>
      <c r="F11912" s="203"/>
    </row>
    <row r="11913" spans="2:6" ht="15.75">
      <c r="B11913" s="188"/>
      <c r="C11913" s="188"/>
      <c r="D11913" s="203"/>
      <c r="E11913" s="203"/>
      <c r="F11913" s="203"/>
    </row>
    <row r="11914" spans="2:6" ht="15.75">
      <c r="B11914" s="188"/>
      <c r="C11914" s="188"/>
      <c r="D11914" s="203"/>
      <c r="E11914" s="203"/>
      <c r="F11914" s="203"/>
    </row>
    <row r="11915" spans="2:6" ht="15.75">
      <c r="B11915" s="188"/>
      <c r="C11915" s="188"/>
      <c r="D11915" s="203"/>
      <c r="E11915" s="203"/>
      <c r="F11915" s="203"/>
    </row>
    <row r="11916" spans="2:6" ht="15.75">
      <c r="B11916" s="188"/>
      <c r="C11916" s="188"/>
      <c r="D11916" s="203"/>
      <c r="E11916" s="203"/>
      <c r="F11916" s="203"/>
    </row>
    <row r="11917" spans="2:6" ht="15.75">
      <c r="B11917" s="188"/>
      <c r="C11917" s="188"/>
      <c r="D11917" s="203"/>
      <c r="E11917" s="203"/>
      <c r="F11917" s="203"/>
    </row>
    <row r="11918" spans="2:6" ht="15.75">
      <c r="B11918" s="188"/>
      <c r="C11918" s="188"/>
      <c r="D11918" s="203"/>
      <c r="E11918" s="203"/>
      <c r="F11918" s="203"/>
    </row>
    <row r="11919" spans="2:6" ht="15.75">
      <c r="B11919" s="188"/>
      <c r="C11919" s="188"/>
      <c r="D11919" s="203"/>
      <c r="E11919" s="203"/>
      <c r="F11919" s="203"/>
    </row>
    <row r="11920" spans="2:6" ht="15.75">
      <c r="B11920" s="188"/>
      <c r="C11920" s="188"/>
      <c r="D11920" s="203"/>
      <c r="E11920" s="203"/>
      <c r="F11920" s="203"/>
    </row>
    <row r="11921" spans="2:6" ht="15.75">
      <c r="B11921" s="188"/>
      <c r="C11921" s="188"/>
      <c r="D11921" s="203"/>
      <c r="E11921" s="203"/>
      <c r="F11921" s="203"/>
    </row>
    <row r="11922" spans="2:6" ht="15.75">
      <c r="B11922" s="188"/>
      <c r="C11922" s="188"/>
      <c r="D11922" s="203"/>
      <c r="E11922" s="203"/>
      <c r="F11922" s="203"/>
    </row>
    <row r="11923" spans="2:6" ht="15.75">
      <c r="B11923" s="188"/>
      <c r="C11923" s="188"/>
      <c r="D11923" s="203"/>
      <c r="E11923" s="203"/>
      <c r="F11923" s="203"/>
    </row>
    <row r="11924" spans="2:6" ht="15.75">
      <c r="B11924" s="188"/>
      <c r="C11924" s="188"/>
      <c r="D11924" s="203"/>
      <c r="E11924" s="203"/>
      <c r="F11924" s="203"/>
    </row>
    <row r="11925" spans="2:6" ht="15.75">
      <c r="B11925" s="188"/>
      <c r="C11925" s="188"/>
      <c r="D11925" s="203"/>
      <c r="E11925" s="203"/>
      <c r="F11925" s="203"/>
    </row>
    <row r="11926" spans="2:6" ht="15.75">
      <c r="B11926" s="188"/>
      <c r="C11926" s="188"/>
      <c r="D11926" s="203"/>
      <c r="E11926" s="203"/>
      <c r="F11926" s="203"/>
    </row>
    <row r="11927" spans="2:6" ht="15.75">
      <c r="B11927" s="188"/>
      <c r="C11927" s="188"/>
      <c r="D11927" s="203"/>
      <c r="E11927" s="203"/>
      <c r="F11927" s="203"/>
    </row>
    <row r="11928" spans="2:6" ht="15.75">
      <c r="B11928" s="188"/>
      <c r="C11928" s="188"/>
      <c r="D11928" s="203"/>
      <c r="E11928" s="203"/>
      <c r="F11928" s="203"/>
    </row>
    <row r="11929" spans="2:6" ht="15.75">
      <c r="B11929" s="188"/>
      <c r="C11929" s="188"/>
      <c r="D11929" s="203"/>
      <c r="E11929" s="203"/>
      <c r="F11929" s="203"/>
    </row>
    <row r="11930" spans="2:6" ht="15.75">
      <c r="B11930" s="188"/>
      <c r="C11930" s="188"/>
      <c r="D11930" s="203"/>
      <c r="E11930" s="203"/>
      <c r="F11930" s="203"/>
    </row>
    <row r="11931" spans="2:6" ht="15.75">
      <c r="B11931" s="188"/>
      <c r="C11931" s="188"/>
      <c r="D11931" s="203"/>
      <c r="E11931" s="203"/>
      <c r="F11931" s="203"/>
    </row>
    <row r="11932" spans="2:6" ht="15.75">
      <c r="B11932" s="188"/>
      <c r="C11932" s="188"/>
      <c r="D11932" s="203"/>
      <c r="E11932" s="203"/>
      <c r="F11932" s="203"/>
    </row>
    <row r="11933" spans="2:6" ht="15.75">
      <c r="B11933" s="188"/>
      <c r="C11933" s="188"/>
      <c r="D11933" s="203"/>
      <c r="E11933" s="203"/>
      <c r="F11933" s="203"/>
    </row>
    <row r="11934" spans="2:6" ht="15.75">
      <c r="B11934" s="188"/>
      <c r="C11934" s="188"/>
      <c r="D11934" s="203"/>
      <c r="E11934" s="203"/>
      <c r="F11934" s="203"/>
    </row>
    <row r="11935" spans="2:6" ht="15.75">
      <c r="B11935" s="188"/>
      <c r="C11935" s="188"/>
      <c r="D11935" s="203"/>
      <c r="E11935" s="203"/>
      <c r="F11935" s="203"/>
    </row>
    <row r="11936" spans="2:6" ht="15.75">
      <c r="B11936" s="188"/>
      <c r="C11936" s="188"/>
      <c r="D11936" s="203"/>
      <c r="E11936" s="203"/>
      <c r="F11936" s="203"/>
    </row>
    <row r="11937" spans="2:6" ht="15.75">
      <c r="B11937" s="188"/>
      <c r="C11937" s="188"/>
      <c r="D11937" s="203"/>
      <c r="E11937" s="203"/>
      <c r="F11937" s="203"/>
    </row>
    <row r="11938" spans="2:6" ht="15.75">
      <c r="B11938" s="188"/>
      <c r="C11938" s="188"/>
      <c r="D11938" s="203"/>
      <c r="E11938" s="203"/>
      <c r="F11938" s="203"/>
    </row>
    <row r="11939" spans="2:6" ht="15.75">
      <c r="B11939" s="188"/>
      <c r="C11939" s="188"/>
      <c r="D11939" s="203"/>
      <c r="E11939" s="203"/>
      <c r="F11939" s="203"/>
    </row>
    <row r="11940" spans="2:6" ht="15.75">
      <c r="B11940" s="188"/>
      <c r="C11940" s="188"/>
      <c r="D11940" s="203"/>
      <c r="E11940" s="203"/>
      <c r="F11940" s="203"/>
    </row>
    <row r="11941" spans="2:6" ht="15.75">
      <c r="B11941" s="188"/>
      <c r="C11941" s="188"/>
      <c r="D11941" s="203"/>
      <c r="E11941" s="203"/>
      <c r="F11941" s="203"/>
    </row>
    <row r="11942" spans="2:6" ht="15.75">
      <c r="B11942" s="188"/>
      <c r="C11942" s="188"/>
      <c r="D11942" s="203"/>
      <c r="E11942" s="203"/>
      <c r="F11942" s="203"/>
    </row>
    <row r="11943" spans="2:6" ht="15.75">
      <c r="B11943" s="188"/>
      <c r="C11943" s="188"/>
      <c r="D11943" s="203"/>
      <c r="E11943" s="203"/>
      <c r="F11943" s="203"/>
    </row>
    <row r="11944" spans="2:6" ht="15.75">
      <c r="B11944" s="188"/>
      <c r="C11944" s="188"/>
      <c r="D11944" s="203"/>
      <c r="E11944" s="203"/>
      <c r="F11944" s="203"/>
    </row>
    <row r="11945" spans="2:6" ht="15.75">
      <c r="B11945" s="188"/>
      <c r="C11945" s="188"/>
      <c r="D11945" s="203"/>
      <c r="E11945" s="203"/>
      <c r="F11945" s="203"/>
    </row>
    <row r="11946" spans="2:6" ht="15.75">
      <c r="B11946" s="188"/>
      <c r="C11946" s="188"/>
      <c r="D11946" s="203"/>
      <c r="E11946" s="203"/>
      <c r="F11946" s="203"/>
    </row>
    <row r="11947" spans="2:6" ht="15.75">
      <c r="B11947" s="188"/>
      <c r="C11947" s="188"/>
      <c r="D11947" s="203"/>
      <c r="E11947" s="203"/>
      <c r="F11947" s="203"/>
    </row>
    <row r="11948" spans="2:6" ht="15.75">
      <c r="B11948" s="188"/>
      <c r="C11948" s="188"/>
      <c r="D11948" s="203"/>
      <c r="E11948" s="203"/>
      <c r="F11948" s="203"/>
    </row>
    <row r="11949" spans="2:6" ht="15.75">
      <c r="B11949" s="188"/>
      <c r="C11949" s="188"/>
      <c r="D11949" s="203"/>
      <c r="E11949" s="203"/>
      <c r="F11949" s="203"/>
    </row>
    <row r="11950" spans="2:6" ht="15.75">
      <c r="B11950" s="188"/>
      <c r="C11950" s="188"/>
      <c r="D11950" s="203"/>
      <c r="E11950" s="203"/>
      <c r="F11950" s="203"/>
    </row>
    <row r="11951" spans="2:6" ht="15.75">
      <c r="B11951" s="188"/>
      <c r="C11951" s="188"/>
      <c r="D11951" s="203"/>
      <c r="E11951" s="203"/>
      <c r="F11951" s="203"/>
    </row>
    <row r="11952" spans="2:6" ht="15.75">
      <c r="B11952" s="188"/>
      <c r="C11952" s="188"/>
      <c r="D11952" s="203"/>
      <c r="E11952" s="203"/>
      <c r="F11952" s="203"/>
    </row>
    <row r="11953" spans="2:6" ht="15.75">
      <c r="B11953" s="188"/>
      <c r="C11953" s="188"/>
      <c r="D11953" s="203"/>
      <c r="E11953" s="203"/>
      <c r="F11953" s="203"/>
    </row>
    <row r="11954" spans="2:6" ht="15.75">
      <c r="B11954" s="188"/>
      <c r="C11954" s="188"/>
      <c r="D11954" s="203"/>
      <c r="E11954" s="203"/>
      <c r="F11954" s="203"/>
    </row>
    <row r="11955" spans="2:6" ht="15.75">
      <c r="B11955" s="188"/>
      <c r="C11955" s="188"/>
      <c r="D11955" s="203"/>
      <c r="E11955" s="203"/>
      <c r="F11955" s="203"/>
    </row>
    <row r="11956" spans="2:6" ht="15.75">
      <c r="B11956" s="188"/>
      <c r="C11956" s="188"/>
      <c r="D11956" s="203"/>
      <c r="E11956" s="203"/>
      <c r="F11956" s="203"/>
    </row>
    <row r="11957" spans="2:6" ht="15.75">
      <c r="B11957" s="188"/>
      <c r="C11957" s="188"/>
      <c r="D11957" s="203"/>
      <c r="E11957" s="203"/>
      <c r="F11957" s="203"/>
    </row>
    <row r="11958" spans="2:6" ht="15.75">
      <c r="B11958" s="188"/>
      <c r="C11958" s="188"/>
      <c r="D11958" s="203"/>
      <c r="E11958" s="203"/>
      <c r="F11958" s="203"/>
    </row>
    <row r="11959" spans="2:6" ht="15.75">
      <c r="B11959" s="188"/>
      <c r="C11959" s="188"/>
      <c r="D11959" s="203"/>
      <c r="E11959" s="203"/>
      <c r="F11959" s="203"/>
    </row>
    <row r="11960" spans="2:6" ht="15.75">
      <c r="B11960" s="188"/>
      <c r="C11960" s="188"/>
      <c r="D11960" s="203"/>
      <c r="E11960" s="203"/>
      <c r="F11960" s="203"/>
    </row>
    <row r="11961" spans="2:6" ht="15.75">
      <c r="B11961" s="188"/>
      <c r="C11961" s="188"/>
      <c r="D11961" s="203"/>
      <c r="E11961" s="203"/>
      <c r="F11961" s="203"/>
    </row>
    <row r="11962" spans="2:6" ht="15.75">
      <c r="B11962" s="188"/>
      <c r="C11962" s="188"/>
      <c r="D11962" s="203"/>
      <c r="E11962" s="203"/>
      <c r="F11962" s="203"/>
    </row>
    <row r="11963" spans="2:6" ht="15.75">
      <c r="B11963" s="188"/>
      <c r="C11963" s="188"/>
      <c r="D11963" s="203"/>
      <c r="E11963" s="203"/>
      <c r="F11963" s="203"/>
    </row>
    <row r="11964" spans="2:6" ht="15.75">
      <c r="B11964" s="188"/>
      <c r="C11964" s="188"/>
      <c r="D11964" s="203"/>
      <c r="E11964" s="203"/>
      <c r="F11964" s="203"/>
    </row>
    <row r="11965" spans="2:6" ht="15.75">
      <c r="B11965" s="188"/>
      <c r="C11965" s="188"/>
      <c r="D11965" s="203"/>
      <c r="E11965" s="203"/>
      <c r="F11965" s="203"/>
    </row>
    <row r="11966" spans="2:6" ht="15.75">
      <c r="B11966" s="188"/>
      <c r="C11966" s="188"/>
      <c r="D11966" s="203"/>
      <c r="E11966" s="203"/>
      <c r="F11966" s="203"/>
    </row>
    <row r="11967" spans="2:6" ht="15.75">
      <c r="B11967" s="188"/>
      <c r="C11967" s="188"/>
      <c r="D11967" s="203"/>
      <c r="E11967" s="203"/>
      <c r="F11967" s="203"/>
    </row>
    <row r="11968" spans="2:6" ht="15.75">
      <c r="B11968" s="188"/>
      <c r="C11968" s="188"/>
      <c r="D11968" s="203"/>
      <c r="E11968" s="203"/>
      <c r="F11968" s="203"/>
    </row>
    <row r="11969" spans="2:6" ht="15.75">
      <c r="B11969" s="188"/>
      <c r="C11969" s="188"/>
      <c r="D11969" s="203"/>
      <c r="E11969" s="203"/>
      <c r="F11969" s="203"/>
    </row>
    <row r="11970" spans="2:6" ht="15.75">
      <c r="B11970" s="188"/>
      <c r="C11970" s="188"/>
      <c r="D11970" s="203"/>
      <c r="E11970" s="203"/>
      <c r="F11970" s="203"/>
    </row>
    <row r="11971" spans="2:6" ht="15.75">
      <c r="B11971" s="188"/>
      <c r="C11971" s="188"/>
      <c r="D11971" s="203"/>
      <c r="E11971" s="203"/>
      <c r="F11971" s="203"/>
    </row>
    <row r="11972" spans="2:6" ht="15.75">
      <c r="B11972" s="188"/>
      <c r="C11972" s="188"/>
      <c r="D11972" s="203"/>
      <c r="E11972" s="203"/>
      <c r="F11972" s="203"/>
    </row>
    <row r="11973" spans="2:6" ht="15.75">
      <c r="B11973" s="188"/>
      <c r="C11973" s="188"/>
      <c r="D11973" s="203"/>
      <c r="E11973" s="203"/>
      <c r="F11973" s="203"/>
    </row>
    <row r="11974" spans="2:6" ht="15.75">
      <c r="B11974" s="188"/>
      <c r="C11974" s="188"/>
      <c r="D11974" s="203"/>
      <c r="E11974" s="203"/>
      <c r="F11974" s="203"/>
    </row>
    <row r="11975" spans="2:6" ht="15.75">
      <c r="B11975" s="188"/>
      <c r="C11975" s="188"/>
      <c r="D11975" s="203"/>
      <c r="E11975" s="203"/>
      <c r="F11975" s="203"/>
    </row>
    <row r="11976" spans="2:6" ht="15.75">
      <c r="B11976" s="188"/>
      <c r="C11976" s="188"/>
      <c r="D11976" s="203"/>
      <c r="E11976" s="203"/>
      <c r="F11976" s="203"/>
    </row>
    <row r="11977" spans="2:6" ht="15.75">
      <c r="B11977" s="188"/>
      <c r="C11977" s="188"/>
      <c r="D11977" s="203"/>
      <c r="E11977" s="203"/>
      <c r="F11977" s="203"/>
    </row>
    <row r="11978" spans="2:6" ht="15.75">
      <c r="B11978" s="188"/>
      <c r="C11978" s="188"/>
      <c r="D11978" s="203"/>
      <c r="E11978" s="203"/>
      <c r="F11978" s="203"/>
    </row>
    <row r="11979" spans="2:6" ht="15.75">
      <c r="B11979" s="188"/>
      <c r="C11979" s="188"/>
      <c r="D11979" s="203"/>
      <c r="E11979" s="203"/>
      <c r="F11979" s="203"/>
    </row>
    <row r="11980" spans="2:6" ht="15.75">
      <c r="B11980" s="188"/>
      <c r="C11980" s="188"/>
      <c r="D11980" s="203"/>
      <c r="E11980" s="203"/>
      <c r="F11980" s="203"/>
    </row>
    <row r="11981" spans="2:6" ht="15.75">
      <c r="B11981" s="188"/>
      <c r="C11981" s="188"/>
      <c r="D11981" s="203"/>
      <c r="E11981" s="203"/>
      <c r="F11981" s="203"/>
    </row>
    <row r="11982" spans="2:6" ht="15.75">
      <c r="B11982" s="188"/>
      <c r="C11982" s="188"/>
      <c r="D11982" s="203"/>
      <c r="E11982" s="203"/>
      <c r="F11982" s="203"/>
    </row>
    <row r="11983" spans="2:6" ht="15.75">
      <c r="B11983" s="188"/>
      <c r="C11983" s="188"/>
      <c r="D11983" s="203"/>
      <c r="E11983" s="203"/>
      <c r="F11983" s="203"/>
    </row>
    <row r="11984" spans="2:6" ht="15.75">
      <c r="B11984" s="188"/>
      <c r="C11984" s="188"/>
      <c r="D11984" s="203"/>
      <c r="E11984" s="203"/>
      <c r="F11984" s="203"/>
    </row>
    <row r="11985" spans="2:6" ht="15.75">
      <c r="B11985" s="188"/>
      <c r="C11985" s="188"/>
      <c r="D11985" s="203"/>
      <c r="E11985" s="203"/>
      <c r="F11985" s="203"/>
    </row>
    <row r="11986" spans="2:6" ht="15.75">
      <c r="B11986" s="188"/>
      <c r="C11986" s="188"/>
      <c r="D11986" s="203"/>
      <c r="E11986" s="203"/>
      <c r="F11986" s="203"/>
    </row>
    <row r="11987" spans="2:6" ht="15.75">
      <c r="B11987" s="188"/>
      <c r="C11987" s="188"/>
      <c r="D11987" s="203"/>
      <c r="E11987" s="203"/>
      <c r="F11987" s="203"/>
    </row>
    <row r="11988" spans="2:6" ht="15.75">
      <c r="B11988" s="188"/>
      <c r="C11988" s="188"/>
      <c r="D11988" s="203"/>
      <c r="E11988" s="203"/>
      <c r="F11988" s="203"/>
    </row>
    <row r="11989" spans="2:6" ht="15.75">
      <c r="B11989" s="188"/>
      <c r="C11989" s="188"/>
      <c r="D11989" s="203"/>
      <c r="E11989" s="203"/>
      <c r="F11989" s="203"/>
    </row>
    <row r="11990" spans="2:6" ht="15.75">
      <c r="B11990" s="188"/>
      <c r="C11990" s="188"/>
      <c r="D11990" s="203"/>
      <c r="E11990" s="203"/>
      <c r="F11990" s="203"/>
    </row>
    <row r="11991" spans="2:6" ht="15.75">
      <c r="B11991" s="188"/>
      <c r="C11991" s="188"/>
      <c r="D11991" s="203"/>
      <c r="E11991" s="203"/>
      <c r="F11991" s="203"/>
    </row>
    <row r="11992" spans="2:6" ht="15.75">
      <c r="B11992" s="188"/>
      <c r="C11992" s="188"/>
      <c r="D11992" s="203"/>
      <c r="E11992" s="203"/>
      <c r="F11992" s="203"/>
    </row>
    <row r="11993" spans="2:6" ht="15.75">
      <c r="B11993" s="188"/>
      <c r="C11993" s="188"/>
      <c r="D11993" s="203"/>
      <c r="E11993" s="203"/>
      <c r="F11993" s="203"/>
    </row>
    <row r="11994" spans="2:6" ht="15.75">
      <c r="B11994" s="188"/>
      <c r="C11994" s="188"/>
      <c r="D11994" s="203"/>
      <c r="E11994" s="203"/>
      <c r="F11994" s="203"/>
    </row>
    <row r="11995" spans="2:6" ht="15.75">
      <c r="B11995" s="188"/>
      <c r="C11995" s="188"/>
      <c r="D11995" s="203"/>
      <c r="E11995" s="203"/>
      <c r="F11995" s="203"/>
    </row>
    <row r="11996" spans="2:6" ht="15.75">
      <c r="B11996" s="188"/>
      <c r="C11996" s="188"/>
      <c r="D11996" s="203"/>
      <c r="E11996" s="203"/>
      <c r="F11996" s="203"/>
    </row>
    <row r="11997" spans="2:6" ht="15.75">
      <c r="B11997" s="188"/>
      <c r="C11997" s="188"/>
      <c r="D11997" s="203"/>
      <c r="E11997" s="203"/>
      <c r="F11997" s="203"/>
    </row>
    <row r="11998" spans="2:6" ht="15.75">
      <c r="B11998" s="188"/>
      <c r="C11998" s="188"/>
      <c r="D11998" s="203"/>
      <c r="E11998" s="203"/>
      <c r="F11998" s="203"/>
    </row>
    <row r="11999" spans="2:6" ht="15.75">
      <c r="B11999" s="188"/>
      <c r="C11999" s="188"/>
      <c r="D11999" s="203"/>
      <c r="E11999" s="203"/>
      <c r="F11999" s="203"/>
    </row>
    <row r="12000" spans="2:6" ht="15.75">
      <c r="B12000" s="188"/>
      <c r="C12000" s="188"/>
      <c r="D12000" s="203"/>
      <c r="E12000" s="203"/>
      <c r="F12000" s="203"/>
    </row>
    <row r="12001" spans="2:6" ht="15.75">
      <c r="B12001" s="188"/>
      <c r="C12001" s="188"/>
      <c r="D12001" s="203"/>
      <c r="E12001" s="203"/>
      <c r="F12001" s="203"/>
    </row>
    <row r="12002" spans="2:6" ht="15.75">
      <c r="B12002" s="188"/>
      <c r="C12002" s="188"/>
      <c r="D12002" s="203"/>
      <c r="E12002" s="203"/>
      <c r="F12002" s="203"/>
    </row>
    <row r="12003" spans="2:6" ht="15.75">
      <c r="B12003" s="188"/>
      <c r="C12003" s="188"/>
      <c r="D12003" s="203"/>
      <c r="E12003" s="203"/>
      <c r="F12003" s="203"/>
    </row>
    <row r="12004" spans="2:6" ht="15.75">
      <c r="B12004" s="188"/>
      <c r="C12004" s="188"/>
      <c r="D12004" s="203"/>
      <c r="E12004" s="203"/>
      <c r="F12004" s="203"/>
    </row>
    <row r="12005" spans="2:6" ht="15.75">
      <c r="B12005" s="188"/>
      <c r="C12005" s="188"/>
      <c r="D12005" s="203"/>
      <c r="E12005" s="203"/>
      <c r="F12005" s="203"/>
    </row>
    <row r="12006" spans="2:6" ht="15.75">
      <c r="B12006" s="188"/>
      <c r="C12006" s="188"/>
      <c r="D12006" s="203"/>
      <c r="E12006" s="203"/>
      <c r="F12006" s="203"/>
    </row>
    <row r="12007" spans="2:6" ht="15.75">
      <c r="B12007" s="188"/>
      <c r="C12007" s="188"/>
      <c r="D12007" s="203"/>
      <c r="E12007" s="203"/>
      <c r="F12007" s="203"/>
    </row>
    <row r="12008" spans="2:6" ht="15.75">
      <c r="B12008" s="188"/>
      <c r="C12008" s="188"/>
      <c r="D12008" s="203"/>
      <c r="E12008" s="203"/>
      <c r="F12008" s="203"/>
    </row>
    <row r="12009" spans="2:6" ht="15.75">
      <c r="B12009" s="188"/>
      <c r="C12009" s="188"/>
      <c r="D12009" s="203"/>
      <c r="E12009" s="203"/>
      <c r="F12009" s="203"/>
    </row>
    <row r="12010" spans="2:6" ht="15.75">
      <c r="B12010" s="188"/>
      <c r="C12010" s="188"/>
      <c r="D12010" s="203"/>
      <c r="E12010" s="203"/>
      <c r="F12010" s="203"/>
    </row>
    <row r="12011" spans="2:6" ht="15.75">
      <c r="B12011" s="188"/>
      <c r="C12011" s="188"/>
      <c r="D12011" s="203"/>
      <c r="E12011" s="203"/>
      <c r="F12011" s="203"/>
    </row>
    <row r="12012" spans="2:6" ht="15.75">
      <c r="B12012" s="188"/>
      <c r="C12012" s="188"/>
      <c r="D12012" s="203"/>
      <c r="E12012" s="203"/>
      <c r="F12012" s="203"/>
    </row>
    <row r="12013" spans="2:6" ht="15.75">
      <c r="B12013" s="188"/>
      <c r="C12013" s="188"/>
      <c r="D12013" s="203"/>
      <c r="E12013" s="203"/>
      <c r="F12013" s="203"/>
    </row>
    <row r="12014" spans="2:6" ht="15.75">
      <c r="B12014" s="188"/>
      <c r="C12014" s="188"/>
      <c r="D12014" s="203"/>
      <c r="E12014" s="203"/>
      <c r="F12014" s="203"/>
    </row>
    <row r="12015" spans="2:6" ht="15.75">
      <c r="B12015" s="188"/>
      <c r="C12015" s="188"/>
      <c r="D12015" s="203"/>
      <c r="E12015" s="203"/>
      <c r="F12015" s="203"/>
    </row>
    <row r="12016" spans="2:6" ht="15.75">
      <c r="B12016" s="188"/>
      <c r="C12016" s="188"/>
      <c r="D12016" s="203"/>
      <c r="E12016" s="203"/>
      <c r="F12016" s="203"/>
    </row>
    <row r="12017" spans="2:6" ht="15.75">
      <c r="B12017" s="188"/>
      <c r="C12017" s="188"/>
      <c r="D12017" s="203"/>
      <c r="E12017" s="203"/>
      <c r="F12017" s="203"/>
    </row>
    <row r="12018" spans="2:6" ht="15.75">
      <c r="B12018" s="188"/>
      <c r="C12018" s="188"/>
      <c r="D12018" s="203"/>
      <c r="E12018" s="203"/>
      <c r="F12018" s="203"/>
    </row>
    <row r="12019" spans="2:6" ht="15.75">
      <c r="B12019" s="188"/>
      <c r="C12019" s="188"/>
      <c r="D12019" s="203"/>
      <c r="E12019" s="203"/>
      <c r="F12019" s="203"/>
    </row>
    <row r="12020" spans="2:6" ht="15.75">
      <c r="B12020" s="188"/>
      <c r="C12020" s="188"/>
      <c r="D12020" s="203"/>
      <c r="E12020" s="203"/>
      <c r="F12020" s="203"/>
    </row>
    <row r="12021" spans="2:6" ht="15.75">
      <c r="B12021" s="188"/>
      <c r="C12021" s="188"/>
      <c r="D12021" s="203"/>
      <c r="E12021" s="203"/>
      <c r="F12021" s="203"/>
    </row>
    <row r="12022" spans="2:6" ht="15.75">
      <c r="B12022" s="188"/>
      <c r="C12022" s="188"/>
      <c r="D12022" s="203"/>
      <c r="E12022" s="203"/>
      <c r="F12022" s="203"/>
    </row>
    <row r="12023" spans="2:6" ht="15.75">
      <c r="B12023" s="188"/>
      <c r="C12023" s="188"/>
      <c r="D12023" s="203"/>
      <c r="E12023" s="203"/>
      <c r="F12023" s="203"/>
    </row>
    <row r="12024" spans="2:6" ht="15.75">
      <c r="B12024" s="188"/>
      <c r="C12024" s="188"/>
      <c r="D12024" s="203"/>
      <c r="E12024" s="203"/>
      <c r="F12024" s="203"/>
    </row>
    <row r="12025" spans="2:6" ht="15.75">
      <c r="B12025" s="188"/>
      <c r="C12025" s="188"/>
      <c r="D12025" s="203"/>
      <c r="E12025" s="203"/>
      <c r="F12025" s="203"/>
    </row>
    <row r="12026" spans="2:6" ht="15.75">
      <c r="B12026" s="188"/>
      <c r="C12026" s="188"/>
      <c r="D12026" s="203"/>
      <c r="E12026" s="203"/>
      <c r="F12026" s="203"/>
    </row>
    <row r="12027" spans="2:6" ht="15.75">
      <c r="B12027" s="188"/>
      <c r="C12027" s="188"/>
      <c r="D12027" s="203"/>
      <c r="E12027" s="203"/>
      <c r="F12027" s="203"/>
    </row>
    <row r="12028" spans="2:6" ht="15.75">
      <c r="B12028" s="188"/>
      <c r="C12028" s="188"/>
      <c r="D12028" s="203"/>
      <c r="E12028" s="203"/>
      <c r="F12028" s="203"/>
    </row>
    <row r="12029" spans="2:6" ht="15.75">
      <c r="B12029" s="188"/>
      <c r="C12029" s="188"/>
      <c r="D12029" s="203"/>
      <c r="E12029" s="203"/>
      <c r="F12029" s="203"/>
    </row>
    <row r="12030" spans="2:6" ht="15.75">
      <c r="B12030" s="188"/>
      <c r="C12030" s="188"/>
      <c r="D12030" s="203"/>
      <c r="E12030" s="203"/>
      <c r="F12030" s="203"/>
    </row>
    <row r="12031" spans="2:6" ht="15.75">
      <c r="B12031" s="188"/>
      <c r="C12031" s="188"/>
      <c r="D12031" s="203"/>
      <c r="E12031" s="203"/>
      <c r="F12031" s="203"/>
    </row>
    <row r="12032" spans="2:6" ht="15.75">
      <c r="B12032" s="188"/>
      <c r="C12032" s="188"/>
      <c r="D12032" s="203"/>
      <c r="E12032" s="203"/>
      <c r="F12032" s="203"/>
    </row>
    <row r="12033" spans="2:6" ht="15.75">
      <c r="B12033" s="188"/>
      <c r="C12033" s="188"/>
      <c r="D12033" s="203"/>
      <c r="E12033" s="203"/>
      <c r="F12033" s="203"/>
    </row>
    <row r="12034" spans="2:6" ht="15.75">
      <c r="B12034" s="188"/>
      <c r="C12034" s="188"/>
      <c r="D12034" s="203"/>
      <c r="E12034" s="203"/>
      <c r="F12034" s="203"/>
    </row>
    <row r="12035" spans="2:6" ht="15.75">
      <c r="B12035" s="188"/>
      <c r="C12035" s="188"/>
      <c r="D12035" s="203"/>
      <c r="E12035" s="203"/>
      <c r="F12035" s="203"/>
    </row>
    <row r="12036" spans="2:6" ht="15.75">
      <c r="B12036" s="188"/>
      <c r="C12036" s="188"/>
      <c r="D12036" s="203"/>
      <c r="E12036" s="203"/>
      <c r="F12036" s="203"/>
    </row>
    <row r="12037" spans="2:6" ht="15.75">
      <c r="B12037" s="188"/>
      <c r="C12037" s="188"/>
      <c r="D12037" s="203"/>
      <c r="E12037" s="203"/>
      <c r="F12037" s="203"/>
    </row>
    <row r="12038" spans="2:6" ht="15.75">
      <c r="B12038" s="188"/>
      <c r="C12038" s="188"/>
      <c r="D12038" s="203"/>
      <c r="E12038" s="203"/>
      <c r="F12038" s="203"/>
    </row>
    <row r="12039" spans="2:6" ht="15.75">
      <c r="B12039" s="188"/>
      <c r="C12039" s="188"/>
      <c r="D12039" s="203"/>
      <c r="E12039" s="203"/>
      <c r="F12039" s="203"/>
    </row>
    <row r="12040" spans="2:6" ht="15.75">
      <c r="B12040" s="188"/>
      <c r="C12040" s="188"/>
      <c r="D12040" s="203"/>
      <c r="E12040" s="203"/>
      <c r="F12040" s="203"/>
    </row>
    <row r="12041" spans="2:6" ht="15.75">
      <c r="B12041" s="188"/>
      <c r="C12041" s="188"/>
      <c r="D12041" s="203"/>
      <c r="E12041" s="203"/>
      <c r="F12041" s="203"/>
    </row>
    <row r="12042" spans="2:6" ht="15.75">
      <c r="B12042" s="188"/>
      <c r="C12042" s="188"/>
      <c r="D12042" s="203"/>
      <c r="E12042" s="203"/>
      <c r="F12042" s="203"/>
    </row>
    <row r="12043" spans="2:6" ht="15.75">
      <c r="B12043" s="188"/>
      <c r="C12043" s="188"/>
      <c r="D12043" s="203"/>
      <c r="E12043" s="203"/>
      <c r="F12043" s="203"/>
    </row>
    <row r="12044" spans="2:6" ht="15.75">
      <c r="B12044" s="188"/>
      <c r="C12044" s="188"/>
      <c r="D12044" s="203"/>
      <c r="E12044" s="203"/>
      <c r="F12044" s="203"/>
    </row>
    <row r="12045" spans="2:6" ht="15.75">
      <c r="B12045" s="188"/>
      <c r="C12045" s="188"/>
      <c r="D12045" s="203"/>
      <c r="E12045" s="203"/>
      <c r="F12045" s="203"/>
    </row>
    <row r="12046" spans="2:6" ht="15.75">
      <c r="B12046" s="188"/>
      <c r="C12046" s="188"/>
      <c r="D12046" s="203"/>
      <c r="E12046" s="203"/>
      <c r="F12046" s="203"/>
    </row>
    <row r="12047" spans="2:6" ht="15.75">
      <c r="B12047" s="188"/>
      <c r="C12047" s="188"/>
      <c r="D12047" s="203"/>
      <c r="E12047" s="203"/>
      <c r="F12047" s="203"/>
    </row>
    <row r="12048" spans="2:6" ht="15.75">
      <c r="B12048" s="188"/>
      <c r="C12048" s="188"/>
      <c r="D12048" s="203"/>
      <c r="E12048" s="203"/>
      <c r="F12048" s="203"/>
    </row>
    <row r="12049" spans="2:6" ht="15.75">
      <c r="B12049" s="188"/>
      <c r="C12049" s="188"/>
      <c r="D12049" s="203"/>
      <c r="E12049" s="203"/>
      <c r="F12049" s="203"/>
    </row>
    <row r="12050" spans="2:6" ht="15.75">
      <c r="B12050" s="188"/>
      <c r="C12050" s="188"/>
      <c r="D12050" s="203"/>
      <c r="E12050" s="203"/>
      <c r="F12050" s="203"/>
    </row>
    <row r="12051" spans="2:6" ht="15.75">
      <c r="B12051" s="188"/>
      <c r="C12051" s="188"/>
      <c r="D12051" s="203"/>
      <c r="E12051" s="203"/>
      <c r="F12051" s="203"/>
    </row>
    <row r="12052" spans="2:6" ht="15.75">
      <c r="B12052" s="188"/>
      <c r="C12052" s="188"/>
      <c r="D12052" s="203"/>
      <c r="E12052" s="203"/>
      <c r="F12052" s="203"/>
    </row>
    <row r="12053" spans="2:6" ht="15.75">
      <c r="B12053" s="188"/>
      <c r="C12053" s="188"/>
      <c r="D12053" s="203"/>
      <c r="E12053" s="203"/>
      <c r="F12053" s="203"/>
    </row>
    <row r="12054" spans="2:6" ht="15.75">
      <c r="B12054" s="188"/>
      <c r="C12054" s="188"/>
      <c r="D12054" s="203"/>
      <c r="E12054" s="203"/>
      <c r="F12054" s="203"/>
    </row>
    <row r="12055" spans="2:6" ht="15.75">
      <c r="B12055" s="188"/>
      <c r="C12055" s="188"/>
      <c r="D12055" s="203"/>
      <c r="E12055" s="203"/>
      <c r="F12055" s="203"/>
    </row>
    <row r="12056" spans="2:6" ht="15.75">
      <c r="B12056" s="188"/>
      <c r="C12056" s="188"/>
      <c r="D12056" s="203"/>
      <c r="E12056" s="203"/>
      <c r="F12056" s="203"/>
    </row>
    <row r="12057" spans="2:6" ht="15.75">
      <c r="B12057" s="188"/>
      <c r="C12057" s="188"/>
      <c r="D12057" s="203"/>
      <c r="E12057" s="203"/>
      <c r="F12057" s="203"/>
    </row>
    <row r="12058" spans="2:6" ht="15.75">
      <c r="B12058" s="188"/>
      <c r="C12058" s="188"/>
      <c r="D12058" s="203"/>
      <c r="E12058" s="203"/>
      <c r="F12058" s="203"/>
    </row>
    <row r="12059" spans="2:6" ht="15.75">
      <c r="B12059" s="188"/>
      <c r="C12059" s="188"/>
      <c r="D12059" s="203"/>
      <c r="E12059" s="203"/>
      <c r="F12059" s="203"/>
    </row>
    <row r="12060" spans="2:6" ht="15.75">
      <c r="B12060" s="188"/>
      <c r="C12060" s="188"/>
      <c r="D12060" s="203"/>
      <c r="E12060" s="203"/>
      <c r="F12060" s="203"/>
    </row>
    <row r="12061" spans="2:6" ht="15.75">
      <c r="B12061" s="188"/>
      <c r="C12061" s="188"/>
      <c r="D12061" s="203"/>
      <c r="E12061" s="203"/>
      <c r="F12061" s="203"/>
    </row>
    <row r="12062" spans="2:6" ht="15.75">
      <c r="B12062" s="188"/>
      <c r="C12062" s="188"/>
      <c r="D12062" s="203"/>
      <c r="E12062" s="203"/>
      <c r="F12062" s="203"/>
    </row>
    <row r="12063" spans="2:6" ht="15.75">
      <c r="B12063" s="188"/>
      <c r="C12063" s="188"/>
      <c r="D12063" s="203"/>
      <c r="E12063" s="203"/>
      <c r="F12063" s="203"/>
    </row>
    <row r="12064" spans="2:6" ht="15.75">
      <c r="B12064" s="188"/>
      <c r="C12064" s="188"/>
      <c r="D12064" s="203"/>
      <c r="E12064" s="203"/>
      <c r="F12064" s="203"/>
    </row>
    <row r="12065" spans="2:6" ht="15.75">
      <c r="B12065" s="188"/>
      <c r="C12065" s="188"/>
      <c r="D12065" s="203"/>
      <c r="E12065" s="203"/>
      <c r="F12065" s="203"/>
    </row>
    <row r="12066" spans="2:6" ht="15.75">
      <c r="B12066" s="188"/>
      <c r="C12066" s="188"/>
      <c r="D12066" s="203"/>
      <c r="E12066" s="203"/>
      <c r="F12066" s="203"/>
    </row>
    <row r="12067" spans="2:6" ht="15.75">
      <c r="B12067" s="188"/>
      <c r="C12067" s="188"/>
      <c r="D12067" s="203"/>
      <c r="E12067" s="203"/>
      <c r="F12067" s="203"/>
    </row>
    <row r="12068" spans="2:6" ht="15.75">
      <c r="B12068" s="188"/>
      <c r="C12068" s="188"/>
      <c r="D12068" s="203"/>
      <c r="E12068" s="203"/>
      <c r="F12068" s="203"/>
    </row>
    <row r="12069" spans="2:6" ht="15.75">
      <c r="B12069" s="188"/>
      <c r="C12069" s="188"/>
      <c r="D12069" s="203"/>
      <c r="E12069" s="203"/>
      <c r="F12069" s="203"/>
    </row>
    <row r="12070" spans="2:6" ht="15.75">
      <c r="B12070" s="188"/>
      <c r="C12070" s="188"/>
      <c r="D12070" s="203"/>
      <c r="E12070" s="203"/>
      <c r="F12070" s="203"/>
    </row>
    <row r="12071" spans="2:6" ht="15.75">
      <c r="B12071" s="188"/>
      <c r="C12071" s="188"/>
      <c r="D12071" s="203"/>
      <c r="E12071" s="203"/>
      <c r="F12071" s="203"/>
    </row>
    <row r="12072" spans="2:6" ht="15.75">
      <c r="B12072" s="188"/>
      <c r="C12072" s="188"/>
      <c r="D12072" s="203"/>
      <c r="E12072" s="203"/>
      <c r="F12072" s="203"/>
    </row>
    <row r="12073" spans="2:6" ht="15.75">
      <c r="B12073" s="188"/>
      <c r="C12073" s="188"/>
      <c r="D12073" s="203"/>
      <c r="E12073" s="203"/>
      <c r="F12073" s="203"/>
    </row>
    <row r="12074" spans="2:6" ht="15.75">
      <c r="B12074" s="188"/>
      <c r="C12074" s="188"/>
      <c r="D12074" s="203"/>
      <c r="E12074" s="203"/>
      <c r="F12074" s="203"/>
    </row>
    <row r="12075" spans="2:6" ht="15.75">
      <c r="B12075" s="188"/>
      <c r="C12075" s="188"/>
      <c r="D12075" s="203"/>
      <c r="E12075" s="203"/>
      <c r="F12075" s="203"/>
    </row>
    <row r="12076" spans="2:6" ht="15.75">
      <c r="B12076" s="188"/>
      <c r="C12076" s="188"/>
      <c r="D12076" s="203"/>
      <c r="E12076" s="203"/>
      <c r="F12076" s="203"/>
    </row>
    <row r="12077" spans="2:6" ht="15.75">
      <c r="B12077" s="188"/>
      <c r="C12077" s="188"/>
      <c r="D12077" s="203"/>
      <c r="E12077" s="203"/>
      <c r="F12077" s="203"/>
    </row>
    <row r="12078" spans="2:6" ht="15.75">
      <c r="B12078" s="188"/>
      <c r="C12078" s="188"/>
      <c r="D12078" s="203"/>
      <c r="E12078" s="203"/>
      <c r="F12078" s="203"/>
    </row>
    <row r="12079" spans="2:6" ht="15.75">
      <c r="B12079" s="188"/>
      <c r="C12079" s="188"/>
      <c r="D12079" s="203"/>
      <c r="E12079" s="203"/>
      <c r="F12079" s="203"/>
    </row>
    <row r="12080" spans="2:6" ht="15.75">
      <c r="B12080" s="188"/>
      <c r="C12080" s="188"/>
      <c r="D12080" s="203"/>
      <c r="E12080" s="203"/>
      <c r="F12080" s="203"/>
    </row>
    <row r="12081" spans="2:6" ht="15.75">
      <c r="B12081" s="188"/>
      <c r="C12081" s="188"/>
      <c r="D12081" s="203"/>
      <c r="E12081" s="203"/>
      <c r="F12081" s="203"/>
    </row>
    <row r="12082" spans="2:6" ht="15.75">
      <c r="B12082" s="188"/>
      <c r="C12082" s="188"/>
      <c r="D12082" s="203"/>
      <c r="E12082" s="203"/>
      <c r="F12082" s="203"/>
    </row>
    <row r="12083" spans="2:6" ht="15.75">
      <c r="B12083" s="188"/>
      <c r="C12083" s="188"/>
      <c r="D12083" s="203"/>
      <c r="E12083" s="203"/>
      <c r="F12083" s="203"/>
    </row>
    <row r="12084" spans="2:6" ht="15.75">
      <c r="B12084" s="188"/>
      <c r="C12084" s="188"/>
      <c r="D12084" s="203"/>
      <c r="E12084" s="203"/>
      <c r="F12084" s="203"/>
    </row>
    <row r="12085" spans="2:6" ht="15.75">
      <c r="B12085" s="188"/>
      <c r="C12085" s="188"/>
      <c r="D12085" s="203"/>
      <c r="E12085" s="203"/>
      <c r="F12085" s="203"/>
    </row>
    <row r="12086" spans="2:6" ht="15.75">
      <c r="B12086" s="188"/>
      <c r="C12086" s="188"/>
      <c r="D12086" s="203"/>
      <c r="E12086" s="203"/>
      <c r="F12086" s="203"/>
    </row>
    <row r="12087" spans="2:6" ht="15.75">
      <c r="B12087" s="188"/>
      <c r="C12087" s="188"/>
      <c r="D12087" s="203"/>
      <c r="E12087" s="203"/>
      <c r="F12087" s="203"/>
    </row>
    <row r="12088" spans="2:6" ht="15.75">
      <c r="B12088" s="188"/>
      <c r="C12088" s="188"/>
      <c r="D12088" s="203"/>
      <c r="E12088" s="203"/>
      <c r="F12088" s="203"/>
    </row>
    <row r="12089" spans="2:6" ht="15.75">
      <c r="B12089" s="188"/>
      <c r="C12089" s="188"/>
      <c r="D12089" s="203"/>
      <c r="E12089" s="203"/>
      <c r="F12089" s="203"/>
    </row>
    <row r="12090" spans="2:6" ht="15.75">
      <c r="B12090" s="188"/>
      <c r="C12090" s="188"/>
      <c r="D12090" s="203"/>
      <c r="E12090" s="203"/>
      <c r="F12090" s="203"/>
    </row>
    <row r="12091" spans="2:6" ht="15.75">
      <c r="B12091" s="188"/>
      <c r="C12091" s="188"/>
      <c r="D12091" s="203"/>
      <c r="E12091" s="203"/>
      <c r="F12091" s="203"/>
    </row>
    <row r="12092" spans="2:6" ht="15.75">
      <c r="B12092" s="188"/>
      <c r="C12092" s="188"/>
      <c r="D12092" s="203"/>
      <c r="E12092" s="203"/>
      <c r="F12092" s="203"/>
    </row>
    <row r="12093" spans="2:6" ht="15.75">
      <c r="B12093" s="188"/>
      <c r="C12093" s="188"/>
      <c r="D12093" s="203"/>
      <c r="E12093" s="203"/>
      <c r="F12093" s="203"/>
    </row>
    <row r="12094" spans="2:6" ht="15.75">
      <c r="B12094" s="188"/>
      <c r="C12094" s="188"/>
      <c r="D12094" s="203"/>
      <c r="E12094" s="203"/>
      <c r="F12094" s="203"/>
    </row>
    <row r="12095" spans="2:6" ht="15.75">
      <c r="B12095" s="188"/>
      <c r="C12095" s="188"/>
      <c r="D12095" s="203"/>
      <c r="E12095" s="203"/>
      <c r="F12095" s="203"/>
    </row>
    <row r="12096" spans="2:6" ht="15.75">
      <c r="B12096" s="188"/>
      <c r="C12096" s="188"/>
      <c r="D12096" s="203"/>
      <c r="E12096" s="203"/>
      <c r="F12096" s="203"/>
    </row>
    <row r="12097" spans="2:6" ht="15.75">
      <c r="B12097" s="188"/>
      <c r="C12097" s="188"/>
      <c r="D12097" s="203"/>
      <c r="E12097" s="203"/>
      <c r="F12097" s="203"/>
    </row>
    <row r="12098" spans="2:6" ht="15.75">
      <c r="B12098" s="188"/>
      <c r="C12098" s="188"/>
      <c r="D12098" s="203"/>
      <c r="E12098" s="203"/>
      <c r="F12098" s="203"/>
    </row>
    <row r="12099" spans="2:6" ht="15.75">
      <c r="B12099" s="188"/>
      <c r="C12099" s="188"/>
      <c r="D12099" s="203"/>
      <c r="E12099" s="203"/>
      <c r="F12099" s="203"/>
    </row>
    <row r="12100" spans="2:6" ht="15.75">
      <c r="B12100" s="188"/>
      <c r="C12100" s="188"/>
      <c r="D12100" s="203"/>
      <c r="E12100" s="203"/>
      <c r="F12100" s="203"/>
    </row>
    <row r="12101" spans="2:6" ht="15.75">
      <c r="B12101" s="188"/>
      <c r="C12101" s="188"/>
      <c r="D12101" s="203"/>
      <c r="E12101" s="203"/>
      <c r="F12101" s="203"/>
    </row>
    <row r="12102" spans="2:6" ht="15.75">
      <c r="B12102" s="188"/>
      <c r="C12102" s="188"/>
      <c r="D12102" s="203"/>
      <c r="E12102" s="203"/>
      <c r="F12102" s="203"/>
    </row>
    <row r="12103" spans="2:6" ht="15.75">
      <c r="B12103" s="188"/>
      <c r="C12103" s="188"/>
      <c r="D12103" s="203"/>
      <c r="E12103" s="203"/>
      <c r="F12103" s="203"/>
    </row>
    <row r="12104" spans="2:6" ht="15.75">
      <c r="B12104" s="188"/>
      <c r="C12104" s="188"/>
      <c r="D12104" s="203"/>
      <c r="E12104" s="203"/>
      <c r="F12104" s="203"/>
    </row>
    <row r="12105" spans="2:6" ht="15.75">
      <c r="B12105" s="188"/>
      <c r="C12105" s="188"/>
      <c r="D12105" s="203"/>
      <c r="E12105" s="203"/>
      <c r="F12105" s="203"/>
    </row>
    <row r="12106" spans="2:6" ht="15.75">
      <c r="B12106" s="188"/>
      <c r="C12106" s="188"/>
      <c r="D12106" s="203"/>
      <c r="E12106" s="203"/>
      <c r="F12106" s="203"/>
    </row>
    <row r="12107" spans="2:6" ht="15.75">
      <c r="B12107" s="188"/>
      <c r="C12107" s="188"/>
      <c r="D12107" s="203"/>
      <c r="E12107" s="203"/>
      <c r="F12107" s="203"/>
    </row>
    <row r="12108" spans="2:6" ht="15.75">
      <c r="B12108" s="188"/>
      <c r="C12108" s="188"/>
      <c r="D12108" s="203"/>
      <c r="E12108" s="203"/>
      <c r="F12108" s="203"/>
    </row>
    <row r="12109" spans="2:6" ht="15.75">
      <c r="B12109" s="188"/>
      <c r="C12109" s="188"/>
      <c r="D12109" s="203"/>
      <c r="E12109" s="203"/>
      <c r="F12109" s="203"/>
    </row>
    <row r="12110" spans="2:6" ht="15.75">
      <c r="B12110" s="188"/>
      <c r="C12110" s="188"/>
      <c r="D12110" s="203"/>
      <c r="E12110" s="203"/>
      <c r="F12110" s="203"/>
    </row>
    <row r="12111" spans="2:6" ht="15.75">
      <c r="B12111" s="188"/>
      <c r="C12111" s="188"/>
      <c r="D12111" s="203"/>
      <c r="E12111" s="203"/>
      <c r="F12111" s="203"/>
    </row>
    <row r="12112" spans="2:6" ht="15.75">
      <c r="B12112" s="188"/>
      <c r="C12112" s="188"/>
      <c r="D12112" s="203"/>
      <c r="E12112" s="203"/>
      <c r="F12112" s="203"/>
    </row>
    <row r="12113" spans="2:6" ht="15.75">
      <c r="B12113" s="188"/>
      <c r="C12113" s="188"/>
      <c r="D12113" s="203"/>
      <c r="E12113" s="203"/>
      <c r="F12113" s="203"/>
    </row>
    <row r="12114" spans="2:6" ht="15.75">
      <c r="B12114" s="188"/>
      <c r="C12114" s="188"/>
      <c r="D12114" s="203"/>
      <c r="E12114" s="203"/>
      <c r="F12114" s="203"/>
    </row>
    <row r="12115" spans="2:6" ht="15.75">
      <c r="B12115" s="188"/>
      <c r="C12115" s="188"/>
      <c r="D12115" s="203"/>
      <c r="E12115" s="203"/>
      <c r="F12115" s="203"/>
    </row>
    <row r="12116" spans="2:6" ht="15.75">
      <c r="B12116" s="188"/>
      <c r="C12116" s="188"/>
      <c r="D12116" s="203"/>
      <c r="E12116" s="203"/>
      <c r="F12116" s="203"/>
    </row>
    <row r="12117" spans="2:6" ht="15.75">
      <c r="B12117" s="188"/>
      <c r="C12117" s="188"/>
      <c r="D12117" s="203"/>
      <c r="E12117" s="203"/>
      <c r="F12117" s="203"/>
    </row>
    <row r="12118" spans="2:6" ht="15.75">
      <c r="B12118" s="188"/>
      <c r="C12118" s="188"/>
      <c r="D12118" s="203"/>
      <c r="E12118" s="203"/>
      <c r="F12118" s="203"/>
    </row>
    <row r="12119" spans="2:6" ht="15.75">
      <c r="B12119" s="188"/>
      <c r="C12119" s="188"/>
      <c r="D12119" s="203"/>
      <c r="E12119" s="203"/>
      <c r="F12119" s="203"/>
    </row>
    <row r="12120" spans="2:6" ht="15.75">
      <c r="B12120" s="188"/>
      <c r="C12120" s="188"/>
      <c r="D12120" s="203"/>
      <c r="E12120" s="203"/>
      <c r="F12120" s="203"/>
    </row>
    <row r="12121" spans="2:6" ht="15.75">
      <c r="B12121" s="188"/>
      <c r="C12121" s="188"/>
      <c r="D12121" s="203"/>
      <c r="E12121" s="203"/>
      <c r="F12121" s="203"/>
    </row>
    <row r="12122" spans="2:6" ht="15.75">
      <c r="B12122" s="188"/>
      <c r="C12122" s="188"/>
      <c r="D12122" s="203"/>
      <c r="E12122" s="203"/>
      <c r="F12122" s="203"/>
    </row>
    <row r="12123" spans="2:6" ht="15.75">
      <c r="B12123" s="188"/>
      <c r="C12123" s="188"/>
      <c r="D12123" s="203"/>
      <c r="E12123" s="203"/>
      <c r="F12123" s="203"/>
    </row>
    <row r="12124" spans="2:6" ht="15.75">
      <c r="B12124" s="188"/>
      <c r="C12124" s="188"/>
      <c r="D12124" s="203"/>
      <c r="E12124" s="203"/>
      <c r="F12124" s="203"/>
    </row>
    <row r="12125" spans="2:6" ht="15.75">
      <c r="B12125" s="188"/>
      <c r="C12125" s="188"/>
      <c r="D12125" s="203"/>
      <c r="E12125" s="203"/>
      <c r="F12125" s="203"/>
    </row>
    <row r="12126" spans="2:6" ht="15.75">
      <c r="B12126" s="188"/>
      <c r="C12126" s="188"/>
      <c r="D12126" s="203"/>
      <c r="E12126" s="203"/>
      <c r="F12126" s="203"/>
    </row>
    <row r="12127" spans="2:6" ht="15.75">
      <c r="B12127" s="188"/>
      <c r="C12127" s="188"/>
      <c r="D12127" s="203"/>
      <c r="E12127" s="203"/>
      <c r="F12127" s="203"/>
    </row>
    <row r="12128" spans="2:6" ht="15.75">
      <c r="B12128" s="188"/>
      <c r="C12128" s="188"/>
      <c r="D12128" s="203"/>
      <c r="E12128" s="203"/>
      <c r="F12128" s="203"/>
    </row>
    <row r="12129" spans="2:6" ht="15.75">
      <c r="B12129" s="188"/>
      <c r="C12129" s="188"/>
      <c r="D12129" s="203"/>
      <c r="E12129" s="203"/>
      <c r="F12129" s="203"/>
    </row>
    <row r="12130" spans="2:6" ht="15.75">
      <c r="B12130" s="188"/>
      <c r="C12130" s="188"/>
      <c r="D12130" s="203"/>
      <c r="E12130" s="203"/>
      <c r="F12130" s="203"/>
    </row>
    <row r="12131" spans="2:6" ht="15.75">
      <c r="B12131" s="188"/>
      <c r="C12131" s="188"/>
      <c r="D12131" s="203"/>
      <c r="E12131" s="203"/>
      <c r="F12131" s="203"/>
    </row>
    <row r="12132" spans="2:6" ht="15.75">
      <c r="B12132" s="188"/>
      <c r="C12132" s="188"/>
      <c r="D12132" s="203"/>
      <c r="E12132" s="203"/>
      <c r="F12132" s="203"/>
    </row>
    <row r="12133" spans="2:6" ht="15.75">
      <c r="B12133" s="188"/>
      <c r="C12133" s="188"/>
      <c r="D12133" s="203"/>
      <c r="E12133" s="203"/>
      <c r="F12133" s="203"/>
    </row>
    <row r="12134" spans="2:6" ht="15.75">
      <c r="B12134" s="188"/>
      <c r="C12134" s="188"/>
      <c r="D12134" s="203"/>
      <c r="E12134" s="203"/>
      <c r="F12134" s="203"/>
    </row>
    <row r="12135" spans="2:6" ht="15.75">
      <c r="B12135" s="188"/>
      <c r="C12135" s="188"/>
      <c r="D12135" s="203"/>
      <c r="E12135" s="203"/>
      <c r="F12135" s="203"/>
    </row>
    <row r="12136" spans="2:6" ht="15.75">
      <c r="B12136" s="188"/>
      <c r="C12136" s="188"/>
      <c r="D12136" s="203"/>
      <c r="E12136" s="203"/>
      <c r="F12136" s="203"/>
    </row>
    <row r="12137" spans="2:6" ht="15.75">
      <c r="B12137" s="188"/>
      <c r="C12137" s="188"/>
      <c r="D12137" s="203"/>
      <c r="E12137" s="203"/>
      <c r="F12137" s="203"/>
    </row>
    <row r="12138" spans="2:6" ht="15.75">
      <c r="B12138" s="188"/>
      <c r="C12138" s="188"/>
      <c r="D12138" s="203"/>
      <c r="E12138" s="203"/>
      <c r="F12138" s="203"/>
    </row>
    <row r="12139" spans="2:6" ht="15.75">
      <c r="B12139" s="188"/>
      <c r="C12139" s="188"/>
      <c r="D12139" s="203"/>
      <c r="E12139" s="203"/>
      <c r="F12139" s="203"/>
    </row>
    <row r="12140" spans="2:6" ht="15.75">
      <c r="B12140" s="188"/>
      <c r="C12140" s="188"/>
      <c r="D12140" s="203"/>
      <c r="E12140" s="203"/>
      <c r="F12140" s="203"/>
    </row>
    <row r="12141" spans="2:6" ht="15.75">
      <c r="B12141" s="188"/>
      <c r="C12141" s="188"/>
      <c r="D12141" s="203"/>
      <c r="E12141" s="203"/>
      <c r="F12141" s="203"/>
    </row>
    <row r="12142" spans="2:6" ht="15.75">
      <c r="B12142" s="188"/>
      <c r="C12142" s="188"/>
      <c r="D12142" s="203"/>
      <c r="E12142" s="203"/>
      <c r="F12142" s="203"/>
    </row>
    <row r="12143" spans="2:6" ht="15.75">
      <c r="B12143" s="188"/>
      <c r="C12143" s="188"/>
      <c r="D12143" s="203"/>
      <c r="E12143" s="203"/>
      <c r="F12143" s="203"/>
    </row>
    <row r="12144" spans="2:6" ht="15.75">
      <c r="B12144" s="188"/>
      <c r="C12144" s="188"/>
      <c r="D12144" s="203"/>
      <c r="E12144" s="203"/>
      <c r="F12144" s="203"/>
    </row>
    <row r="12145" spans="2:6" ht="15.75">
      <c r="B12145" s="188"/>
      <c r="C12145" s="188"/>
      <c r="D12145" s="203"/>
      <c r="E12145" s="203"/>
      <c r="F12145" s="203"/>
    </row>
    <row r="12146" spans="2:6" ht="15.75">
      <c r="B12146" s="188"/>
      <c r="C12146" s="188"/>
      <c r="D12146" s="203"/>
      <c r="E12146" s="203"/>
      <c r="F12146" s="203"/>
    </row>
    <row r="12147" spans="2:6" ht="15.75">
      <c r="B12147" s="188"/>
      <c r="C12147" s="188"/>
      <c r="D12147" s="203"/>
      <c r="E12147" s="203"/>
      <c r="F12147" s="203"/>
    </row>
    <row r="12148" spans="2:6" ht="15.75">
      <c r="B12148" s="188"/>
      <c r="C12148" s="188"/>
      <c r="D12148" s="203"/>
      <c r="E12148" s="203"/>
      <c r="F12148" s="203"/>
    </row>
    <row r="12149" spans="2:6" ht="15.75">
      <c r="B12149" s="188"/>
      <c r="C12149" s="188"/>
      <c r="D12149" s="203"/>
      <c r="E12149" s="203"/>
      <c r="F12149" s="203"/>
    </row>
    <row r="12150" spans="2:6" ht="15.75">
      <c r="B12150" s="188"/>
      <c r="C12150" s="188"/>
      <c r="D12150" s="203"/>
      <c r="E12150" s="203"/>
      <c r="F12150" s="203"/>
    </row>
    <row r="12151" spans="2:6" ht="15.75">
      <c r="B12151" s="188"/>
      <c r="C12151" s="188"/>
      <c r="D12151" s="203"/>
      <c r="E12151" s="203"/>
      <c r="F12151" s="203"/>
    </row>
    <row r="12152" spans="2:6" ht="15.75">
      <c r="B12152" s="188"/>
      <c r="C12152" s="188"/>
      <c r="D12152" s="203"/>
      <c r="E12152" s="203"/>
      <c r="F12152" s="203"/>
    </row>
    <row r="12153" spans="2:6" ht="15.75">
      <c r="B12153" s="188"/>
      <c r="C12153" s="188"/>
      <c r="D12153" s="203"/>
      <c r="E12153" s="203"/>
      <c r="F12153" s="203"/>
    </row>
    <row r="12154" spans="2:6" ht="15.75">
      <c r="B12154" s="188"/>
      <c r="C12154" s="188"/>
      <c r="D12154" s="203"/>
      <c r="E12154" s="203"/>
      <c r="F12154" s="203"/>
    </row>
    <row r="12155" spans="2:6" ht="15.75">
      <c r="B12155" s="188"/>
      <c r="C12155" s="188"/>
      <c r="D12155" s="203"/>
      <c r="E12155" s="203"/>
      <c r="F12155" s="203"/>
    </row>
    <row r="12156" spans="2:6" ht="15.75">
      <c r="B12156" s="188"/>
      <c r="C12156" s="188"/>
      <c r="D12156" s="203"/>
      <c r="E12156" s="203"/>
      <c r="F12156" s="203"/>
    </row>
    <row r="12157" spans="2:6" ht="15.75">
      <c r="B12157" s="188"/>
      <c r="C12157" s="188"/>
      <c r="D12157" s="203"/>
      <c r="E12157" s="203"/>
      <c r="F12157" s="203"/>
    </row>
    <row r="12158" spans="2:6" ht="15.75">
      <c r="B12158" s="188"/>
      <c r="C12158" s="188"/>
      <c r="D12158" s="203"/>
      <c r="E12158" s="203"/>
      <c r="F12158" s="203"/>
    </row>
    <row r="12159" spans="2:6" ht="15.75">
      <c r="B12159" s="188"/>
      <c r="C12159" s="188"/>
      <c r="D12159" s="203"/>
      <c r="E12159" s="203"/>
      <c r="F12159" s="203"/>
    </row>
    <row r="12160" spans="2:6" ht="15.75">
      <c r="B12160" s="188"/>
      <c r="C12160" s="188"/>
      <c r="D12160" s="203"/>
      <c r="E12160" s="203"/>
      <c r="F12160" s="203"/>
    </row>
    <row r="12161" spans="2:6" ht="15.75">
      <c r="B12161" s="188"/>
      <c r="C12161" s="188"/>
      <c r="D12161" s="203"/>
      <c r="E12161" s="203"/>
      <c r="F12161" s="203"/>
    </row>
    <row r="12162" spans="2:6" ht="15.75">
      <c r="B12162" s="188"/>
      <c r="C12162" s="188"/>
      <c r="D12162" s="203"/>
      <c r="E12162" s="203"/>
      <c r="F12162" s="203"/>
    </row>
    <row r="12163" spans="2:6" ht="15.75">
      <c r="B12163" s="188"/>
      <c r="C12163" s="188"/>
      <c r="D12163" s="203"/>
      <c r="E12163" s="203"/>
      <c r="F12163" s="203"/>
    </row>
    <row r="12164" spans="2:6" ht="15.75">
      <c r="B12164" s="188"/>
      <c r="C12164" s="188"/>
      <c r="D12164" s="203"/>
      <c r="E12164" s="203"/>
      <c r="F12164" s="203"/>
    </row>
    <row r="12165" spans="2:6" ht="15.75">
      <c r="B12165" s="188"/>
      <c r="C12165" s="188"/>
      <c r="D12165" s="203"/>
      <c r="E12165" s="203"/>
      <c r="F12165" s="203"/>
    </row>
    <row r="12166" spans="2:6" ht="15.75">
      <c r="B12166" s="188"/>
      <c r="C12166" s="188"/>
      <c r="D12166" s="203"/>
      <c r="E12166" s="203"/>
      <c r="F12166" s="203"/>
    </row>
    <row r="12167" spans="2:6" ht="15.75">
      <c r="B12167" s="188"/>
      <c r="C12167" s="188"/>
      <c r="D12167" s="203"/>
      <c r="E12167" s="203"/>
      <c r="F12167" s="203"/>
    </row>
    <row r="12168" spans="2:6" ht="15.75">
      <c r="B12168" s="188"/>
      <c r="C12168" s="188"/>
      <c r="D12168" s="203"/>
      <c r="E12168" s="203"/>
      <c r="F12168" s="203"/>
    </row>
    <row r="12169" spans="2:6" ht="15.75">
      <c r="B12169" s="188"/>
      <c r="C12169" s="188"/>
      <c r="D12169" s="203"/>
      <c r="E12169" s="203"/>
      <c r="F12169" s="203"/>
    </row>
    <row r="12170" spans="2:6" ht="15.75">
      <c r="B12170" s="188"/>
      <c r="C12170" s="188"/>
      <c r="D12170" s="203"/>
      <c r="E12170" s="203"/>
      <c r="F12170" s="203"/>
    </row>
    <row r="12171" spans="2:6" ht="15.75">
      <c r="B12171" s="188"/>
      <c r="C12171" s="188"/>
      <c r="D12171" s="203"/>
      <c r="E12171" s="203"/>
      <c r="F12171" s="203"/>
    </row>
    <row r="12172" spans="2:6" ht="15.75">
      <c r="B12172" s="188"/>
      <c r="C12172" s="188"/>
      <c r="D12172" s="203"/>
      <c r="E12172" s="203"/>
      <c r="F12172" s="203"/>
    </row>
    <row r="12173" spans="2:6" ht="15.75">
      <c r="B12173" s="188"/>
      <c r="C12173" s="188"/>
      <c r="D12173" s="203"/>
      <c r="E12173" s="203"/>
      <c r="F12173" s="203"/>
    </row>
    <row r="12174" spans="2:6" ht="15.75">
      <c r="B12174" s="188"/>
      <c r="C12174" s="188"/>
      <c r="D12174" s="203"/>
      <c r="E12174" s="203"/>
      <c r="F12174" s="203"/>
    </row>
    <row r="12175" spans="2:6" ht="15.75">
      <c r="B12175" s="188"/>
      <c r="C12175" s="188"/>
      <c r="D12175" s="203"/>
      <c r="E12175" s="203"/>
      <c r="F12175" s="203"/>
    </row>
    <row r="12176" spans="2:6" ht="15.75">
      <c r="B12176" s="188"/>
      <c r="C12176" s="188"/>
      <c r="D12176" s="203"/>
      <c r="E12176" s="203"/>
      <c r="F12176" s="203"/>
    </row>
    <row r="12177" spans="2:6" ht="15.75">
      <c r="B12177" s="188"/>
      <c r="C12177" s="188"/>
      <c r="D12177" s="203"/>
      <c r="E12177" s="203"/>
      <c r="F12177" s="203"/>
    </row>
    <row r="12178" spans="2:6" ht="15.75">
      <c r="B12178" s="188"/>
      <c r="C12178" s="188"/>
      <c r="D12178" s="203"/>
      <c r="E12178" s="203"/>
      <c r="F12178" s="203"/>
    </row>
    <row r="12179" spans="2:6" ht="15.75">
      <c r="B12179" s="188"/>
      <c r="C12179" s="188"/>
      <c r="D12179" s="203"/>
      <c r="E12179" s="203"/>
      <c r="F12179" s="203"/>
    </row>
    <row r="12180" spans="2:6" ht="15.75">
      <c r="B12180" s="188"/>
      <c r="C12180" s="188"/>
      <c r="D12180" s="203"/>
      <c r="E12180" s="203"/>
      <c r="F12180" s="203"/>
    </row>
    <row r="12181" spans="2:6" ht="15.75">
      <c r="B12181" s="188"/>
      <c r="C12181" s="188"/>
      <c r="D12181" s="203"/>
      <c r="E12181" s="203"/>
      <c r="F12181" s="203"/>
    </row>
    <row r="12182" spans="2:6" ht="15.75">
      <c r="B12182" s="188"/>
      <c r="C12182" s="188"/>
      <c r="D12182" s="203"/>
      <c r="E12182" s="203"/>
      <c r="F12182" s="203"/>
    </row>
    <row r="12183" spans="2:6" ht="15.75">
      <c r="B12183" s="188"/>
      <c r="C12183" s="188"/>
      <c r="D12183" s="203"/>
      <c r="E12183" s="203"/>
      <c r="F12183" s="203"/>
    </row>
    <row r="12184" spans="2:6" ht="15.75">
      <c r="B12184" s="188"/>
      <c r="C12184" s="188"/>
      <c r="D12184" s="203"/>
      <c r="E12184" s="203"/>
      <c r="F12184" s="203"/>
    </row>
    <row r="12185" spans="2:6" ht="15.75">
      <c r="B12185" s="188"/>
      <c r="C12185" s="188"/>
      <c r="D12185" s="203"/>
      <c r="E12185" s="203"/>
      <c r="F12185" s="203"/>
    </row>
    <row r="12186" spans="2:6" ht="15.75">
      <c r="B12186" s="188"/>
      <c r="C12186" s="188"/>
      <c r="D12186" s="203"/>
      <c r="E12186" s="203"/>
      <c r="F12186" s="203"/>
    </row>
    <row r="12187" spans="2:6" ht="15.75">
      <c r="B12187" s="188"/>
      <c r="C12187" s="188"/>
      <c r="D12187" s="203"/>
      <c r="E12187" s="203"/>
      <c r="F12187" s="203"/>
    </row>
    <row r="12188" spans="2:6" ht="15.75">
      <c r="B12188" s="188"/>
      <c r="C12188" s="188"/>
      <c r="D12188" s="203"/>
      <c r="E12188" s="203"/>
      <c r="F12188" s="203"/>
    </row>
    <row r="12189" spans="2:6" ht="15.75">
      <c r="B12189" s="188"/>
      <c r="C12189" s="188"/>
      <c r="D12189" s="203"/>
      <c r="E12189" s="203"/>
      <c r="F12189" s="203"/>
    </row>
    <row r="12190" spans="2:6" ht="15.75">
      <c r="B12190" s="188"/>
      <c r="C12190" s="188"/>
      <c r="D12190" s="203"/>
      <c r="E12190" s="203"/>
      <c r="F12190" s="203"/>
    </row>
    <row r="12191" spans="2:6" ht="15.75">
      <c r="B12191" s="188"/>
      <c r="C12191" s="188"/>
      <c r="D12191" s="203"/>
      <c r="E12191" s="203"/>
      <c r="F12191" s="203"/>
    </row>
    <row r="12192" spans="2:6" ht="15.75">
      <c r="B12192" s="188"/>
      <c r="C12192" s="188"/>
      <c r="D12192" s="203"/>
      <c r="E12192" s="203"/>
      <c r="F12192" s="203"/>
    </row>
    <row r="12193" spans="2:6" ht="15.75">
      <c r="B12193" s="188"/>
      <c r="C12193" s="188"/>
      <c r="D12193" s="203"/>
      <c r="E12193" s="203"/>
      <c r="F12193" s="203"/>
    </row>
    <row r="12194" spans="2:6" ht="15.75">
      <c r="B12194" s="188"/>
      <c r="C12194" s="188"/>
      <c r="D12194" s="203"/>
      <c r="E12194" s="203"/>
      <c r="F12194" s="203"/>
    </row>
    <row r="12195" spans="2:6" ht="15.75">
      <c r="B12195" s="188"/>
      <c r="C12195" s="188"/>
      <c r="D12195" s="203"/>
      <c r="E12195" s="203"/>
      <c r="F12195" s="203"/>
    </row>
    <row r="12196" spans="2:6" ht="15.75">
      <c r="B12196" s="188"/>
      <c r="C12196" s="188"/>
      <c r="D12196" s="203"/>
      <c r="E12196" s="203"/>
      <c r="F12196" s="203"/>
    </row>
    <row r="12197" spans="2:6" ht="15.75">
      <c r="B12197" s="188"/>
      <c r="C12197" s="188"/>
      <c r="D12197" s="203"/>
      <c r="E12197" s="203"/>
      <c r="F12197" s="203"/>
    </row>
    <row r="12198" spans="2:6" ht="15.75">
      <c r="B12198" s="188"/>
      <c r="C12198" s="188"/>
      <c r="D12198" s="203"/>
      <c r="E12198" s="203"/>
      <c r="F12198" s="203"/>
    </row>
    <row r="12199" spans="2:6" ht="15.75">
      <c r="B12199" s="188"/>
      <c r="C12199" s="188"/>
      <c r="D12199" s="203"/>
      <c r="E12199" s="203"/>
      <c r="F12199" s="203"/>
    </row>
    <row r="12200" spans="2:6" ht="15.75">
      <c r="B12200" s="188"/>
      <c r="C12200" s="188"/>
      <c r="D12200" s="203"/>
      <c r="E12200" s="203"/>
      <c r="F12200" s="203"/>
    </row>
    <row r="12201" spans="2:6" ht="15.75">
      <c r="B12201" s="188"/>
      <c r="C12201" s="188"/>
      <c r="D12201" s="203"/>
      <c r="E12201" s="203"/>
      <c r="F12201" s="203"/>
    </row>
    <row r="12202" spans="2:6" ht="15.75">
      <c r="B12202" s="188"/>
      <c r="C12202" s="188"/>
      <c r="D12202" s="203"/>
      <c r="E12202" s="203"/>
      <c r="F12202" s="203"/>
    </row>
    <row r="12203" spans="2:6" ht="15.75">
      <c r="B12203" s="188"/>
      <c r="C12203" s="188"/>
      <c r="D12203" s="203"/>
      <c r="E12203" s="203"/>
      <c r="F12203" s="203"/>
    </row>
    <row r="12204" spans="2:6" ht="15.75">
      <c r="B12204" s="188"/>
      <c r="C12204" s="188"/>
      <c r="D12204" s="203"/>
      <c r="E12204" s="203"/>
      <c r="F12204" s="203"/>
    </row>
    <row r="12205" spans="2:6" ht="15.75">
      <c r="B12205" s="188"/>
      <c r="C12205" s="188"/>
      <c r="D12205" s="203"/>
      <c r="E12205" s="203"/>
      <c r="F12205" s="203"/>
    </row>
    <row r="12206" spans="2:6" ht="15.75">
      <c r="B12206" s="188"/>
      <c r="C12206" s="188"/>
      <c r="D12206" s="203"/>
      <c r="E12206" s="203"/>
      <c r="F12206" s="203"/>
    </row>
    <row r="12207" spans="2:6" ht="15.75">
      <c r="B12207" s="188"/>
      <c r="C12207" s="188"/>
      <c r="D12207" s="203"/>
      <c r="E12207" s="203"/>
      <c r="F12207" s="203"/>
    </row>
    <row r="12208" spans="2:6" ht="15.75">
      <c r="B12208" s="188"/>
      <c r="C12208" s="188"/>
      <c r="D12208" s="203"/>
      <c r="E12208" s="203"/>
      <c r="F12208" s="203"/>
    </row>
    <row r="12209" spans="2:6" ht="15.75">
      <c r="B12209" s="188"/>
      <c r="C12209" s="188"/>
      <c r="D12209" s="203"/>
      <c r="E12209" s="203"/>
      <c r="F12209" s="203"/>
    </row>
    <row r="12210" spans="2:6" ht="15.75">
      <c r="B12210" s="188"/>
      <c r="C12210" s="188"/>
      <c r="D12210" s="203"/>
      <c r="E12210" s="203"/>
      <c r="F12210" s="203"/>
    </row>
    <row r="12211" spans="2:6" ht="15.75">
      <c r="B12211" s="188"/>
      <c r="C12211" s="188"/>
      <c r="D12211" s="203"/>
      <c r="E12211" s="203"/>
      <c r="F12211" s="203"/>
    </row>
    <row r="12212" spans="2:6" ht="15.75">
      <c r="B12212" s="188"/>
      <c r="C12212" s="188"/>
      <c r="D12212" s="203"/>
      <c r="E12212" s="203"/>
      <c r="F12212" s="203"/>
    </row>
    <row r="12213" spans="2:6" ht="15.75">
      <c r="B12213" s="188"/>
      <c r="C12213" s="188"/>
      <c r="D12213" s="203"/>
      <c r="E12213" s="203"/>
      <c r="F12213" s="203"/>
    </row>
    <row r="12214" spans="2:6" ht="15.75">
      <c r="B12214" s="188"/>
      <c r="C12214" s="188"/>
      <c r="D12214" s="203"/>
      <c r="E12214" s="203"/>
      <c r="F12214" s="203"/>
    </row>
    <row r="12215" spans="2:6" ht="15.75">
      <c r="B12215" s="188"/>
      <c r="C12215" s="188"/>
      <c r="D12215" s="203"/>
      <c r="E12215" s="203"/>
      <c r="F12215" s="203"/>
    </row>
    <row r="12216" spans="2:6" ht="15.75">
      <c r="B12216" s="188"/>
      <c r="C12216" s="188"/>
      <c r="D12216" s="203"/>
      <c r="E12216" s="203"/>
      <c r="F12216" s="203"/>
    </row>
    <row r="12217" spans="2:6" ht="15.75">
      <c r="B12217" s="188"/>
      <c r="C12217" s="188"/>
      <c r="D12217" s="203"/>
      <c r="E12217" s="203"/>
      <c r="F12217" s="203"/>
    </row>
    <row r="12218" spans="2:6" ht="15.75">
      <c r="B12218" s="188"/>
      <c r="C12218" s="188"/>
      <c r="D12218" s="203"/>
      <c r="E12218" s="203"/>
      <c r="F12218" s="203"/>
    </row>
    <row r="12219" spans="2:6" ht="15.75">
      <c r="B12219" s="188"/>
      <c r="C12219" s="188"/>
      <c r="D12219" s="203"/>
      <c r="E12219" s="203"/>
      <c r="F12219" s="203"/>
    </row>
    <row r="12220" spans="2:6" ht="15.75">
      <c r="B12220" s="188"/>
      <c r="C12220" s="188"/>
      <c r="D12220" s="203"/>
      <c r="E12220" s="203"/>
      <c r="F12220" s="203"/>
    </row>
    <row r="12221" spans="2:6" ht="15.75">
      <c r="B12221" s="188"/>
      <c r="C12221" s="188"/>
      <c r="D12221" s="203"/>
      <c r="E12221" s="203"/>
      <c r="F12221" s="203"/>
    </row>
    <row r="12222" spans="2:6" ht="15.75">
      <c r="B12222" s="188"/>
      <c r="C12222" s="188"/>
      <c r="D12222" s="203"/>
      <c r="E12222" s="203"/>
      <c r="F12222" s="203"/>
    </row>
    <row r="12223" spans="2:6" ht="15.75">
      <c r="B12223" s="188"/>
      <c r="C12223" s="188"/>
      <c r="D12223" s="203"/>
      <c r="E12223" s="203"/>
      <c r="F12223" s="203"/>
    </row>
    <row r="12224" spans="2:6" ht="15.75">
      <c r="B12224" s="188"/>
      <c r="C12224" s="188"/>
      <c r="D12224" s="203"/>
      <c r="E12224" s="203"/>
      <c r="F12224" s="203"/>
    </row>
    <row r="12225" spans="2:6" ht="15.75">
      <c r="B12225" s="188"/>
      <c r="C12225" s="188"/>
      <c r="D12225" s="203"/>
      <c r="E12225" s="203"/>
      <c r="F12225" s="203"/>
    </row>
    <row r="12226" spans="2:6" ht="15.75">
      <c r="B12226" s="188"/>
      <c r="C12226" s="188"/>
      <c r="D12226" s="203"/>
      <c r="E12226" s="203"/>
      <c r="F12226" s="203"/>
    </row>
    <row r="12227" spans="2:6" ht="15.75">
      <c r="B12227" s="188"/>
      <c r="C12227" s="188"/>
      <c r="D12227" s="203"/>
      <c r="E12227" s="203"/>
      <c r="F12227" s="203"/>
    </row>
    <row r="12228" spans="2:6" ht="15.75">
      <c r="B12228" s="188"/>
      <c r="C12228" s="188"/>
      <c r="D12228" s="203"/>
      <c r="E12228" s="203"/>
      <c r="F12228" s="203"/>
    </row>
    <row r="12229" spans="2:6" ht="15.75">
      <c r="B12229" s="188"/>
      <c r="C12229" s="188"/>
      <c r="D12229" s="203"/>
      <c r="E12229" s="203"/>
      <c r="F12229" s="203"/>
    </row>
    <row r="12230" spans="2:6" ht="15.75">
      <c r="B12230" s="188"/>
      <c r="C12230" s="188"/>
      <c r="D12230" s="203"/>
      <c r="E12230" s="203"/>
      <c r="F12230" s="203"/>
    </row>
    <row r="12231" spans="2:6" ht="15.75">
      <c r="B12231" s="188"/>
      <c r="C12231" s="188"/>
      <c r="D12231" s="203"/>
      <c r="E12231" s="203"/>
      <c r="F12231" s="203"/>
    </row>
    <row r="12232" spans="2:6" ht="15.75">
      <c r="B12232" s="188"/>
      <c r="C12232" s="188"/>
      <c r="D12232" s="203"/>
      <c r="E12232" s="203"/>
      <c r="F12232" s="203"/>
    </row>
    <row r="12233" spans="2:6" ht="15.75">
      <c r="B12233" s="188"/>
      <c r="C12233" s="188"/>
      <c r="D12233" s="203"/>
      <c r="E12233" s="203"/>
      <c r="F12233" s="203"/>
    </row>
    <row r="12234" spans="2:6" ht="15.75">
      <c r="B12234" s="188"/>
      <c r="C12234" s="188"/>
      <c r="D12234" s="203"/>
      <c r="E12234" s="203"/>
      <c r="F12234" s="203"/>
    </row>
    <row r="12235" spans="2:6" ht="15.75">
      <c r="B12235" s="188"/>
      <c r="C12235" s="188"/>
      <c r="D12235" s="203"/>
      <c r="E12235" s="203"/>
      <c r="F12235" s="203"/>
    </row>
    <row r="12236" spans="2:6" ht="15.75">
      <c r="B12236" s="188"/>
      <c r="C12236" s="188"/>
      <c r="D12236" s="203"/>
      <c r="E12236" s="203"/>
      <c r="F12236" s="203"/>
    </row>
    <row r="12237" spans="2:6" ht="15.75">
      <c r="B12237" s="188"/>
      <c r="C12237" s="188"/>
      <c r="D12237" s="203"/>
      <c r="E12237" s="203"/>
      <c r="F12237" s="203"/>
    </row>
    <row r="12238" spans="2:6" ht="15.75">
      <c r="B12238" s="188"/>
      <c r="C12238" s="188"/>
      <c r="D12238" s="203"/>
      <c r="E12238" s="203"/>
      <c r="F12238" s="203"/>
    </row>
    <row r="12239" spans="2:6" ht="15.75">
      <c r="B12239" s="188"/>
      <c r="C12239" s="188"/>
      <c r="D12239" s="203"/>
      <c r="E12239" s="203"/>
      <c r="F12239" s="203"/>
    </row>
    <row r="12240" spans="2:6" ht="15.75">
      <c r="B12240" s="188"/>
      <c r="C12240" s="188"/>
      <c r="D12240" s="203"/>
      <c r="E12240" s="203"/>
      <c r="F12240" s="203"/>
    </row>
    <row r="12241" spans="2:6" ht="15.75">
      <c r="B12241" s="188"/>
      <c r="C12241" s="188"/>
      <c r="D12241" s="203"/>
      <c r="E12241" s="203"/>
      <c r="F12241" s="203"/>
    </row>
    <row r="12242" spans="2:6" ht="15.75">
      <c r="B12242" s="188"/>
      <c r="C12242" s="188"/>
      <c r="D12242" s="203"/>
      <c r="E12242" s="203"/>
      <c r="F12242" s="203"/>
    </row>
    <row r="12243" spans="2:6" ht="15.75">
      <c r="B12243" s="188"/>
      <c r="C12243" s="188"/>
      <c r="D12243" s="203"/>
      <c r="E12243" s="203"/>
      <c r="F12243" s="203"/>
    </row>
    <row r="12244" spans="2:6" ht="15.75">
      <c r="B12244" s="188"/>
      <c r="C12244" s="188"/>
      <c r="D12244" s="203"/>
      <c r="E12244" s="203"/>
      <c r="F12244" s="203"/>
    </row>
    <row r="12245" spans="2:6" ht="15.75">
      <c r="B12245" s="188"/>
      <c r="C12245" s="188"/>
      <c r="D12245" s="203"/>
      <c r="E12245" s="203"/>
      <c r="F12245" s="203"/>
    </row>
    <row r="12246" spans="2:6" ht="15.75">
      <c r="B12246" s="188"/>
      <c r="C12246" s="188"/>
      <c r="D12246" s="203"/>
      <c r="E12246" s="203"/>
      <c r="F12246" s="203"/>
    </row>
    <row r="12247" spans="2:6" ht="15.75">
      <c r="B12247" s="188"/>
      <c r="C12247" s="188"/>
      <c r="D12247" s="203"/>
      <c r="E12247" s="203"/>
      <c r="F12247" s="203"/>
    </row>
    <row r="12248" spans="2:6" ht="15.75">
      <c r="B12248" s="188"/>
      <c r="C12248" s="188"/>
      <c r="D12248" s="203"/>
      <c r="E12248" s="203"/>
      <c r="F12248" s="203"/>
    </row>
    <row r="12249" spans="2:6" ht="15.75">
      <c r="B12249" s="188"/>
      <c r="C12249" s="188"/>
      <c r="D12249" s="203"/>
      <c r="E12249" s="203"/>
      <c r="F12249" s="203"/>
    </row>
    <row r="12250" spans="2:6" ht="15.75">
      <c r="B12250" s="188"/>
      <c r="C12250" s="188"/>
      <c r="D12250" s="203"/>
      <c r="E12250" s="203"/>
      <c r="F12250" s="203"/>
    </row>
    <row r="12251" spans="2:6" ht="15.75">
      <c r="B12251" s="188"/>
      <c r="C12251" s="188"/>
      <c r="D12251" s="203"/>
      <c r="E12251" s="203"/>
      <c r="F12251" s="203"/>
    </row>
    <row r="12252" spans="2:6" ht="15.75">
      <c r="B12252" s="188"/>
      <c r="C12252" s="188"/>
      <c r="D12252" s="203"/>
      <c r="E12252" s="203"/>
      <c r="F12252" s="203"/>
    </row>
    <row r="12253" spans="2:6" ht="15.75">
      <c r="B12253" s="188"/>
      <c r="C12253" s="188"/>
      <c r="D12253" s="203"/>
      <c r="E12253" s="203"/>
      <c r="F12253" s="203"/>
    </row>
    <row r="12254" spans="2:6" ht="15.75">
      <c r="B12254" s="188"/>
      <c r="C12254" s="188"/>
      <c r="D12254" s="203"/>
      <c r="E12254" s="203"/>
      <c r="F12254" s="203"/>
    </row>
    <row r="12255" spans="2:6" ht="15.75">
      <c r="B12255" s="188"/>
      <c r="C12255" s="188"/>
      <c r="D12255" s="203"/>
      <c r="E12255" s="203"/>
      <c r="F12255" s="203"/>
    </row>
    <row r="12256" spans="2:6" ht="15.75">
      <c r="B12256" s="188"/>
      <c r="C12256" s="188"/>
      <c r="D12256" s="203"/>
      <c r="E12256" s="203"/>
      <c r="F12256" s="203"/>
    </row>
    <row r="12257" spans="2:6" ht="15.75">
      <c r="B12257" s="188"/>
      <c r="C12257" s="188"/>
      <c r="D12257" s="203"/>
      <c r="E12257" s="203"/>
      <c r="F12257" s="203"/>
    </row>
    <row r="12258" spans="2:6" ht="15.75">
      <c r="B12258" s="188"/>
      <c r="C12258" s="188"/>
      <c r="D12258" s="203"/>
      <c r="E12258" s="203"/>
      <c r="F12258" s="203"/>
    </row>
    <row r="12259" spans="2:6" ht="15.75">
      <c r="B12259" s="188"/>
      <c r="C12259" s="188"/>
      <c r="D12259" s="203"/>
      <c r="E12259" s="203"/>
      <c r="F12259" s="203"/>
    </row>
    <row r="12260" spans="2:6" ht="15.75">
      <c r="B12260" s="188"/>
      <c r="C12260" s="188"/>
      <c r="D12260" s="203"/>
      <c r="E12260" s="203"/>
      <c r="F12260" s="203"/>
    </row>
    <row r="12261" spans="2:6" ht="15.75">
      <c r="B12261" s="188"/>
      <c r="C12261" s="188"/>
      <c r="D12261" s="203"/>
      <c r="E12261" s="203"/>
      <c r="F12261" s="203"/>
    </row>
    <row r="12262" spans="2:6" ht="15.75">
      <c r="B12262" s="188"/>
      <c r="C12262" s="188"/>
      <c r="D12262" s="203"/>
      <c r="E12262" s="203"/>
      <c r="F12262" s="203"/>
    </row>
    <row r="12263" spans="2:6" ht="15.75">
      <c r="B12263" s="188"/>
      <c r="C12263" s="188"/>
      <c r="D12263" s="203"/>
      <c r="E12263" s="203"/>
      <c r="F12263" s="203"/>
    </row>
    <row r="12264" spans="2:6" ht="15.75">
      <c r="B12264" s="188"/>
      <c r="C12264" s="188"/>
      <c r="D12264" s="203"/>
      <c r="E12264" s="203"/>
      <c r="F12264" s="203"/>
    </row>
    <row r="12265" spans="2:6" ht="15.75">
      <c r="B12265" s="188"/>
      <c r="C12265" s="188"/>
      <c r="D12265" s="203"/>
      <c r="E12265" s="203"/>
      <c r="F12265" s="203"/>
    </row>
    <row r="12266" spans="2:6" ht="15.75">
      <c r="B12266" s="188"/>
      <c r="C12266" s="188"/>
      <c r="D12266" s="203"/>
      <c r="E12266" s="203"/>
      <c r="F12266" s="203"/>
    </row>
    <row r="12267" spans="2:6" ht="15.75">
      <c r="B12267" s="188"/>
      <c r="C12267" s="188"/>
      <c r="D12267" s="203"/>
      <c r="E12267" s="203"/>
      <c r="F12267" s="203"/>
    </row>
    <row r="12268" spans="2:6" ht="15.75">
      <c r="B12268" s="188"/>
      <c r="C12268" s="188"/>
      <c r="D12268" s="203"/>
      <c r="E12268" s="203"/>
      <c r="F12268" s="203"/>
    </row>
    <row r="12269" spans="2:6" ht="15.75">
      <c r="B12269" s="188"/>
      <c r="C12269" s="188"/>
      <c r="D12269" s="203"/>
      <c r="E12269" s="203"/>
      <c r="F12269" s="203"/>
    </row>
    <row r="12270" spans="2:6" ht="15.75">
      <c r="B12270" s="188"/>
      <c r="C12270" s="188"/>
      <c r="D12270" s="203"/>
      <c r="E12270" s="203"/>
      <c r="F12270" s="203"/>
    </row>
    <row r="12271" spans="2:6" ht="15.75">
      <c r="B12271" s="188"/>
      <c r="C12271" s="188"/>
      <c r="D12271" s="203"/>
      <c r="E12271" s="203"/>
      <c r="F12271" s="203"/>
    </row>
    <row r="12272" spans="2:6" ht="15.75">
      <c r="B12272" s="188"/>
      <c r="C12272" s="188"/>
      <c r="D12272" s="203"/>
      <c r="E12272" s="203"/>
      <c r="F12272" s="203"/>
    </row>
    <row r="12273" spans="2:6" ht="15.75">
      <c r="B12273" s="188"/>
      <c r="C12273" s="188"/>
      <c r="D12273" s="203"/>
      <c r="E12273" s="203"/>
      <c r="F12273" s="203"/>
    </row>
    <row r="12274" spans="2:6" ht="15.75">
      <c r="B12274" s="188"/>
      <c r="C12274" s="188"/>
      <c r="D12274" s="203"/>
      <c r="E12274" s="203"/>
      <c r="F12274" s="203"/>
    </row>
    <row r="12275" spans="2:6" ht="15.75">
      <c r="B12275" s="188"/>
      <c r="C12275" s="188"/>
      <c r="D12275" s="203"/>
      <c r="E12275" s="203"/>
      <c r="F12275" s="203"/>
    </row>
    <row r="12276" spans="2:6" ht="15.75">
      <c r="B12276" s="188"/>
      <c r="C12276" s="188"/>
      <c r="D12276" s="203"/>
      <c r="E12276" s="203"/>
      <c r="F12276" s="203"/>
    </row>
    <row r="12277" spans="2:6" ht="15.75">
      <c r="B12277" s="188"/>
      <c r="C12277" s="188"/>
      <c r="D12277" s="203"/>
      <c r="E12277" s="203"/>
      <c r="F12277" s="203"/>
    </row>
    <row r="12278" spans="2:6" ht="15.75">
      <c r="B12278" s="188"/>
      <c r="C12278" s="188"/>
      <c r="D12278" s="203"/>
      <c r="E12278" s="203"/>
      <c r="F12278" s="203"/>
    </row>
    <row r="12279" spans="2:6" ht="15.75">
      <c r="B12279" s="188"/>
      <c r="C12279" s="188"/>
      <c r="D12279" s="203"/>
      <c r="E12279" s="203"/>
      <c r="F12279" s="203"/>
    </row>
    <row r="12280" spans="2:6" ht="15.75">
      <c r="B12280" s="188"/>
      <c r="C12280" s="188"/>
      <c r="D12280" s="203"/>
      <c r="E12280" s="203"/>
      <c r="F12280" s="203"/>
    </row>
    <row r="12281" spans="2:6" ht="15.75">
      <c r="B12281" s="188"/>
      <c r="C12281" s="188"/>
      <c r="D12281" s="203"/>
      <c r="E12281" s="203"/>
      <c r="F12281" s="203"/>
    </row>
    <row r="12282" spans="2:6" ht="15.75">
      <c r="B12282" s="188"/>
      <c r="C12282" s="188"/>
      <c r="D12282" s="203"/>
      <c r="E12282" s="203"/>
      <c r="F12282" s="203"/>
    </row>
    <row r="12283" spans="2:6" ht="15.75">
      <c r="B12283" s="188"/>
      <c r="C12283" s="188"/>
      <c r="D12283" s="203"/>
      <c r="E12283" s="203"/>
      <c r="F12283" s="203"/>
    </row>
    <row r="12284" spans="2:6" ht="15.75">
      <c r="B12284" s="188"/>
      <c r="C12284" s="188"/>
      <c r="D12284" s="203"/>
      <c r="E12284" s="203"/>
      <c r="F12284" s="203"/>
    </row>
    <row r="12285" spans="2:6" ht="15.75">
      <c r="B12285" s="188"/>
      <c r="C12285" s="188"/>
      <c r="D12285" s="203"/>
      <c r="E12285" s="203"/>
      <c r="F12285" s="203"/>
    </row>
    <row r="12286" spans="2:6" ht="15.75">
      <c r="B12286" s="188"/>
      <c r="C12286" s="188"/>
      <c r="D12286" s="203"/>
      <c r="E12286" s="203"/>
      <c r="F12286" s="203"/>
    </row>
    <row r="12287" spans="2:6" ht="15.75">
      <c r="B12287" s="188"/>
      <c r="C12287" s="188"/>
      <c r="D12287" s="203"/>
      <c r="E12287" s="203"/>
      <c r="F12287" s="203"/>
    </row>
    <row r="12288" spans="2:6" ht="15.75">
      <c r="B12288" s="188"/>
      <c r="C12288" s="188"/>
      <c r="D12288" s="203"/>
      <c r="E12288" s="203"/>
      <c r="F12288" s="203"/>
    </row>
    <row r="12289" spans="2:6" ht="15.75">
      <c r="B12289" s="188"/>
      <c r="C12289" s="188"/>
      <c r="D12289" s="203"/>
      <c r="E12289" s="203"/>
      <c r="F12289" s="203"/>
    </row>
    <row r="12290" spans="2:6" ht="15.75">
      <c r="B12290" s="188"/>
      <c r="C12290" s="188"/>
      <c r="D12290" s="203"/>
      <c r="E12290" s="203"/>
      <c r="F12290" s="203"/>
    </row>
    <row r="12291" spans="2:6" ht="15.75">
      <c r="B12291" s="188"/>
      <c r="C12291" s="188"/>
      <c r="D12291" s="203"/>
      <c r="E12291" s="203"/>
      <c r="F12291" s="203"/>
    </row>
    <row r="12292" spans="2:6" ht="15.75">
      <c r="B12292" s="188"/>
      <c r="C12292" s="188"/>
      <c r="D12292" s="203"/>
      <c r="E12292" s="203"/>
      <c r="F12292" s="203"/>
    </row>
    <row r="12293" spans="2:6" ht="15.75">
      <c r="B12293" s="188"/>
      <c r="C12293" s="188"/>
      <c r="D12293" s="203"/>
      <c r="E12293" s="203"/>
      <c r="F12293" s="203"/>
    </row>
    <row r="12294" spans="2:6" ht="15.75">
      <c r="B12294" s="188"/>
      <c r="C12294" s="188"/>
      <c r="D12294" s="203"/>
      <c r="E12294" s="203"/>
      <c r="F12294" s="203"/>
    </row>
    <row r="12295" spans="2:6" ht="15.75">
      <c r="B12295" s="188"/>
      <c r="C12295" s="188"/>
      <c r="D12295" s="203"/>
      <c r="E12295" s="203"/>
      <c r="F12295" s="203"/>
    </row>
    <row r="12296" spans="2:6" ht="15.75">
      <c r="B12296" s="188"/>
      <c r="C12296" s="188"/>
      <c r="D12296" s="203"/>
      <c r="E12296" s="203"/>
      <c r="F12296" s="203"/>
    </row>
    <row r="12297" spans="2:6" ht="15.75">
      <c r="B12297" s="188"/>
      <c r="C12297" s="188"/>
      <c r="D12297" s="203"/>
      <c r="E12297" s="203"/>
      <c r="F12297" s="203"/>
    </row>
    <row r="12298" spans="2:6" ht="15.75">
      <c r="B12298" s="188"/>
      <c r="C12298" s="188"/>
      <c r="D12298" s="203"/>
      <c r="E12298" s="203"/>
      <c r="F12298" s="203"/>
    </row>
    <row r="12299" spans="2:6" ht="15.75">
      <c r="B12299" s="188"/>
      <c r="C12299" s="188"/>
      <c r="D12299" s="203"/>
      <c r="E12299" s="203"/>
      <c r="F12299" s="203"/>
    </row>
    <row r="12300" spans="2:6" ht="15.75">
      <c r="B12300" s="188"/>
      <c r="C12300" s="188"/>
      <c r="D12300" s="203"/>
      <c r="E12300" s="203"/>
      <c r="F12300" s="203"/>
    </row>
    <row r="12301" spans="2:6" ht="15.75">
      <c r="B12301" s="188"/>
      <c r="C12301" s="188"/>
      <c r="D12301" s="203"/>
      <c r="E12301" s="203"/>
      <c r="F12301" s="203"/>
    </row>
    <row r="12302" spans="2:6" ht="15.75">
      <c r="B12302" s="188"/>
      <c r="C12302" s="188"/>
      <c r="D12302" s="203"/>
      <c r="E12302" s="203"/>
      <c r="F12302" s="203"/>
    </row>
    <row r="12303" spans="2:6" ht="15.75">
      <c r="B12303" s="188"/>
      <c r="C12303" s="188"/>
      <c r="D12303" s="203"/>
      <c r="E12303" s="203"/>
      <c r="F12303" s="203"/>
    </row>
    <row r="12304" spans="2:6" ht="15.75">
      <c r="B12304" s="188"/>
      <c r="C12304" s="188"/>
      <c r="D12304" s="203"/>
      <c r="E12304" s="203"/>
      <c r="F12304" s="203"/>
    </row>
    <row r="12305" spans="2:6" ht="15.75">
      <c r="B12305" s="188"/>
      <c r="C12305" s="188"/>
      <c r="D12305" s="203"/>
      <c r="E12305" s="203"/>
      <c r="F12305" s="203"/>
    </row>
    <row r="12306" spans="2:6" ht="15.75">
      <c r="B12306" s="188"/>
      <c r="C12306" s="188"/>
      <c r="D12306" s="203"/>
      <c r="E12306" s="203"/>
      <c r="F12306" s="203"/>
    </row>
    <row r="12307" spans="2:6" ht="15.75">
      <c r="B12307" s="188"/>
      <c r="C12307" s="188"/>
      <c r="D12307" s="203"/>
      <c r="E12307" s="203"/>
      <c r="F12307" s="203"/>
    </row>
    <row r="12308" spans="2:6" ht="15.75">
      <c r="B12308" s="188"/>
      <c r="C12308" s="188"/>
      <c r="D12308" s="203"/>
      <c r="E12308" s="203"/>
      <c r="F12308" s="203"/>
    </row>
    <row r="12309" spans="2:6" ht="15.75">
      <c r="B12309" s="188"/>
      <c r="C12309" s="188"/>
      <c r="D12309" s="203"/>
      <c r="E12309" s="203"/>
      <c r="F12309" s="203"/>
    </row>
    <row r="12310" spans="2:6" ht="15.75">
      <c r="B12310" s="188"/>
      <c r="C12310" s="188"/>
      <c r="D12310" s="203"/>
      <c r="E12310" s="203"/>
      <c r="F12310" s="203"/>
    </row>
    <row r="12311" spans="2:6" ht="15.75">
      <c r="B12311" s="188"/>
      <c r="C12311" s="188"/>
      <c r="D12311" s="203"/>
      <c r="E12311" s="203"/>
      <c r="F12311" s="203"/>
    </row>
    <row r="12312" spans="2:6" ht="15.75">
      <c r="B12312" s="188"/>
      <c r="C12312" s="188"/>
      <c r="D12312" s="203"/>
      <c r="E12312" s="203"/>
      <c r="F12312" s="203"/>
    </row>
    <row r="12313" spans="2:6" ht="15.75">
      <c r="B12313" s="188"/>
      <c r="C12313" s="188"/>
      <c r="D12313" s="203"/>
      <c r="E12313" s="203"/>
      <c r="F12313" s="203"/>
    </row>
    <row r="12314" spans="2:6" ht="15.75">
      <c r="B12314" s="188"/>
      <c r="C12314" s="188"/>
      <c r="D12314" s="203"/>
      <c r="E12314" s="203"/>
      <c r="F12314" s="203"/>
    </row>
    <row r="12315" spans="2:6" ht="15.75">
      <c r="B12315" s="188"/>
      <c r="C12315" s="188"/>
      <c r="D12315" s="203"/>
      <c r="E12315" s="203"/>
      <c r="F12315" s="203"/>
    </row>
    <row r="12316" spans="2:6" ht="15.75">
      <c r="B12316" s="188"/>
      <c r="C12316" s="188"/>
      <c r="D12316" s="203"/>
      <c r="E12316" s="203"/>
      <c r="F12316" s="203"/>
    </row>
    <row r="12317" spans="2:6" ht="15.75">
      <c r="B12317" s="188"/>
      <c r="C12317" s="188"/>
      <c r="D12317" s="203"/>
      <c r="E12317" s="203"/>
      <c r="F12317" s="203"/>
    </row>
    <row r="12318" spans="2:6" ht="15.75">
      <c r="B12318" s="188"/>
      <c r="C12318" s="188"/>
      <c r="D12318" s="203"/>
      <c r="E12318" s="203"/>
      <c r="F12318" s="203"/>
    </row>
    <row r="12319" spans="2:6" ht="15.75">
      <c r="B12319" s="188"/>
      <c r="C12319" s="188"/>
      <c r="D12319" s="203"/>
      <c r="E12319" s="203"/>
      <c r="F12319" s="203"/>
    </row>
    <row r="12320" spans="2:6" ht="15.75">
      <c r="B12320" s="188"/>
      <c r="C12320" s="188"/>
      <c r="D12320" s="203"/>
      <c r="E12320" s="203"/>
      <c r="F12320" s="203"/>
    </row>
    <row r="12321" spans="2:6" ht="15.75">
      <c r="B12321" s="188"/>
      <c r="C12321" s="188"/>
      <c r="D12321" s="203"/>
      <c r="E12321" s="203"/>
      <c r="F12321" s="203"/>
    </row>
    <row r="12322" spans="2:6" ht="15.75">
      <c r="B12322" s="188"/>
      <c r="C12322" s="188"/>
      <c r="D12322" s="203"/>
      <c r="E12322" s="203"/>
      <c r="F12322" s="203"/>
    </row>
    <row r="12323" spans="2:6" ht="15.75">
      <c r="B12323" s="188"/>
      <c r="C12323" s="188"/>
      <c r="D12323" s="203"/>
      <c r="E12323" s="203"/>
      <c r="F12323" s="203"/>
    </row>
    <row r="12324" spans="2:6" ht="15.75">
      <c r="B12324" s="188"/>
      <c r="C12324" s="188"/>
      <c r="D12324" s="203"/>
      <c r="E12324" s="203"/>
      <c r="F12324" s="203"/>
    </row>
    <row r="12325" spans="2:6" ht="15.75">
      <c r="B12325" s="188"/>
      <c r="C12325" s="188"/>
      <c r="D12325" s="203"/>
      <c r="E12325" s="203"/>
      <c r="F12325" s="203"/>
    </row>
    <row r="12326" spans="2:6" ht="15.75">
      <c r="B12326" s="188"/>
      <c r="C12326" s="188"/>
      <c r="D12326" s="203"/>
      <c r="E12326" s="203"/>
      <c r="F12326" s="203"/>
    </row>
    <row r="12327" spans="2:6" ht="15.75">
      <c r="B12327" s="188"/>
      <c r="C12327" s="188"/>
      <c r="D12327" s="203"/>
      <c r="E12327" s="203"/>
      <c r="F12327" s="203"/>
    </row>
    <row r="12328" spans="2:6" ht="15.75">
      <c r="B12328" s="188"/>
      <c r="C12328" s="188"/>
      <c r="D12328" s="203"/>
      <c r="E12328" s="203"/>
      <c r="F12328" s="203"/>
    </row>
    <row r="12329" spans="2:6" ht="15.75">
      <c r="B12329" s="188"/>
      <c r="C12329" s="188"/>
      <c r="D12329" s="203"/>
      <c r="E12329" s="203"/>
      <c r="F12329" s="203"/>
    </row>
    <row r="12330" spans="2:6" ht="15.75">
      <c r="B12330" s="188"/>
      <c r="C12330" s="188"/>
      <c r="D12330" s="203"/>
      <c r="E12330" s="203"/>
      <c r="F12330" s="203"/>
    </row>
    <row r="12331" spans="2:6" ht="15.75">
      <c r="B12331" s="188"/>
      <c r="C12331" s="188"/>
      <c r="D12331" s="203"/>
      <c r="E12331" s="203"/>
      <c r="F12331" s="203"/>
    </row>
    <row r="12332" spans="2:6" ht="15.75">
      <c r="B12332" s="188"/>
      <c r="C12332" s="188"/>
      <c r="D12332" s="203"/>
      <c r="E12332" s="203"/>
      <c r="F12332" s="203"/>
    </row>
    <row r="12333" spans="2:6" ht="15.75">
      <c r="B12333" s="188"/>
      <c r="C12333" s="188"/>
      <c r="D12333" s="203"/>
      <c r="E12333" s="203"/>
      <c r="F12333" s="203"/>
    </row>
    <row r="12334" spans="2:6" ht="15.75">
      <c r="B12334" s="188"/>
      <c r="C12334" s="188"/>
      <c r="D12334" s="203"/>
      <c r="E12334" s="203"/>
      <c r="F12334" s="203"/>
    </row>
    <row r="12335" spans="2:6" ht="15.75">
      <c r="B12335" s="188"/>
      <c r="C12335" s="188"/>
      <c r="D12335" s="203"/>
      <c r="E12335" s="203"/>
      <c r="F12335" s="203"/>
    </row>
    <row r="12336" spans="2:6" ht="15.75">
      <c r="B12336" s="188"/>
      <c r="C12336" s="188"/>
      <c r="D12336" s="203"/>
      <c r="E12336" s="203"/>
      <c r="F12336" s="203"/>
    </row>
    <row r="12337" spans="2:6" ht="15.75">
      <c r="B12337" s="188"/>
      <c r="C12337" s="188"/>
      <c r="D12337" s="203"/>
      <c r="E12337" s="203"/>
      <c r="F12337" s="203"/>
    </row>
    <row r="12338" spans="2:6" ht="15.75">
      <c r="B12338" s="188"/>
      <c r="C12338" s="188"/>
      <c r="D12338" s="203"/>
      <c r="E12338" s="203"/>
      <c r="F12338" s="203"/>
    </row>
    <row r="12339" spans="2:6" ht="15.75">
      <c r="B12339" s="188"/>
      <c r="C12339" s="188"/>
      <c r="D12339" s="203"/>
      <c r="E12339" s="203"/>
      <c r="F12339" s="203"/>
    </row>
    <row r="12340" spans="2:6" ht="15.75">
      <c r="B12340" s="188"/>
      <c r="C12340" s="188"/>
      <c r="D12340" s="203"/>
      <c r="E12340" s="203"/>
      <c r="F12340" s="203"/>
    </row>
    <row r="12341" spans="2:6" ht="15.75">
      <c r="B12341" s="188"/>
      <c r="C12341" s="188"/>
      <c r="D12341" s="203"/>
      <c r="E12341" s="203"/>
      <c r="F12341" s="203"/>
    </row>
    <row r="12342" spans="2:6" ht="15.75">
      <c r="B12342" s="188"/>
      <c r="C12342" s="188"/>
      <c r="D12342" s="203"/>
      <c r="E12342" s="203"/>
      <c r="F12342" s="203"/>
    </row>
    <row r="12343" spans="2:6" ht="15.75">
      <c r="B12343" s="188"/>
      <c r="C12343" s="188"/>
      <c r="D12343" s="203"/>
      <c r="E12343" s="203"/>
      <c r="F12343" s="203"/>
    </row>
    <row r="12344" spans="2:6" ht="15.75">
      <c r="B12344" s="188"/>
      <c r="C12344" s="188"/>
      <c r="D12344" s="203"/>
      <c r="E12344" s="203"/>
      <c r="F12344" s="203"/>
    </row>
    <row r="12345" spans="2:6" ht="15.75">
      <c r="B12345" s="188"/>
      <c r="C12345" s="188"/>
      <c r="D12345" s="203"/>
      <c r="E12345" s="203"/>
      <c r="F12345" s="203"/>
    </row>
    <row r="12346" spans="2:6" ht="15.75">
      <c r="B12346" s="188"/>
      <c r="C12346" s="188"/>
      <c r="D12346" s="203"/>
      <c r="E12346" s="203"/>
      <c r="F12346" s="203"/>
    </row>
    <row r="12347" spans="2:6" ht="15.75">
      <c r="B12347" s="188"/>
      <c r="C12347" s="188"/>
      <c r="D12347" s="203"/>
      <c r="E12347" s="203"/>
      <c r="F12347" s="203"/>
    </row>
    <row r="12348" spans="2:6" ht="15.75">
      <c r="B12348" s="188"/>
      <c r="C12348" s="188"/>
      <c r="D12348" s="203"/>
      <c r="E12348" s="203"/>
      <c r="F12348" s="203"/>
    </row>
    <row r="12349" spans="2:6" ht="15.75">
      <c r="B12349" s="188"/>
      <c r="C12349" s="188"/>
      <c r="D12349" s="203"/>
      <c r="E12349" s="203"/>
      <c r="F12349" s="203"/>
    </row>
    <row r="12350" spans="2:6" ht="15.75">
      <c r="B12350" s="188"/>
      <c r="C12350" s="188"/>
      <c r="D12350" s="203"/>
      <c r="E12350" s="203"/>
      <c r="F12350" s="203"/>
    </row>
    <row r="12351" spans="2:6" ht="15.75">
      <c r="B12351" s="188"/>
      <c r="C12351" s="188"/>
      <c r="D12351" s="203"/>
      <c r="E12351" s="203"/>
      <c r="F12351" s="203"/>
    </row>
    <row r="12352" spans="2:6" ht="15.75">
      <c r="B12352" s="188"/>
      <c r="C12352" s="188"/>
      <c r="D12352" s="203"/>
      <c r="E12352" s="203"/>
      <c r="F12352" s="203"/>
    </row>
    <row r="12353" spans="2:6" ht="15.75">
      <c r="B12353" s="188"/>
      <c r="C12353" s="188"/>
      <c r="D12353" s="203"/>
      <c r="E12353" s="203"/>
      <c r="F12353" s="203"/>
    </row>
    <row r="12354" spans="2:6" ht="15.75">
      <c r="B12354" s="188"/>
      <c r="C12354" s="188"/>
      <c r="D12354" s="203"/>
      <c r="E12354" s="203"/>
      <c r="F12354" s="203"/>
    </row>
    <row r="12355" spans="2:6" ht="15.75">
      <c r="B12355" s="188"/>
      <c r="C12355" s="188"/>
      <c r="D12355" s="203"/>
      <c r="E12355" s="203"/>
      <c r="F12355" s="203"/>
    </row>
    <row r="12356" spans="2:6" ht="15.75">
      <c r="B12356" s="188"/>
      <c r="C12356" s="188"/>
      <c r="D12356" s="203"/>
      <c r="E12356" s="203"/>
      <c r="F12356" s="203"/>
    </row>
    <row r="12357" spans="2:6" ht="15.75">
      <c r="B12357" s="188"/>
      <c r="C12357" s="188"/>
      <c r="D12357" s="203"/>
      <c r="E12357" s="203"/>
      <c r="F12357" s="203"/>
    </row>
    <row r="12358" spans="2:6" ht="15.75">
      <c r="B12358" s="188"/>
      <c r="C12358" s="188"/>
      <c r="D12358" s="203"/>
      <c r="E12358" s="203"/>
      <c r="F12358" s="203"/>
    </row>
    <row r="12359" spans="2:6" ht="15.75">
      <c r="B12359" s="188"/>
      <c r="C12359" s="188"/>
      <c r="D12359" s="203"/>
      <c r="E12359" s="203"/>
      <c r="F12359" s="203"/>
    </row>
    <row r="12360" spans="2:6" ht="15.75">
      <c r="B12360" s="188"/>
      <c r="C12360" s="188"/>
      <c r="D12360" s="203"/>
      <c r="E12360" s="203"/>
      <c r="F12360" s="203"/>
    </row>
    <row r="12361" spans="2:6" ht="15.75">
      <c r="B12361" s="188"/>
      <c r="C12361" s="188"/>
      <c r="D12361" s="203"/>
      <c r="E12361" s="203"/>
      <c r="F12361" s="203"/>
    </row>
    <row r="12362" spans="2:6" ht="15.75">
      <c r="B12362" s="188"/>
      <c r="C12362" s="188"/>
      <c r="D12362" s="203"/>
      <c r="E12362" s="203"/>
      <c r="F12362" s="203"/>
    </row>
    <row r="12363" spans="2:6" ht="15.75">
      <c r="B12363" s="188"/>
      <c r="C12363" s="188"/>
      <c r="D12363" s="203"/>
      <c r="E12363" s="203"/>
      <c r="F12363" s="203"/>
    </row>
    <row r="12364" spans="2:6" ht="15.75">
      <c r="B12364" s="188"/>
      <c r="C12364" s="188"/>
      <c r="D12364" s="203"/>
      <c r="E12364" s="203"/>
      <c r="F12364" s="203"/>
    </row>
    <row r="12365" spans="2:6" ht="15.75">
      <c r="B12365" s="188"/>
      <c r="C12365" s="188"/>
      <c r="D12365" s="203"/>
      <c r="E12365" s="203"/>
      <c r="F12365" s="203"/>
    </row>
    <row r="12366" spans="2:6" ht="15.75">
      <c r="B12366" s="188"/>
      <c r="C12366" s="188"/>
      <c r="D12366" s="203"/>
      <c r="E12366" s="203"/>
      <c r="F12366" s="203"/>
    </row>
    <row r="12367" spans="2:6" ht="15.75">
      <c r="B12367" s="188"/>
      <c r="C12367" s="188"/>
      <c r="D12367" s="203"/>
      <c r="E12367" s="203"/>
      <c r="F12367" s="203"/>
    </row>
    <row r="12368" spans="2:6" ht="15.75">
      <c r="B12368" s="188"/>
      <c r="C12368" s="188"/>
      <c r="D12368" s="203"/>
      <c r="E12368" s="203"/>
      <c r="F12368" s="203"/>
    </row>
    <row r="12369" spans="2:6" ht="15.75">
      <c r="B12369" s="188"/>
      <c r="C12369" s="188"/>
      <c r="D12369" s="203"/>
      <c r="E12369" s="203"/>
      <c r="F12369" s="203"/>
    </row>
    <row r="12370" spans="2:6" ht="15.75">
      <c r="B12370" s="188"/>
      <c r="C12370" s="188"/>
      <c r="D12370" s="203"/>
      <c r="E12370" s="203"/>
      <c r="F12370" s="203"/>
    </row>
    <row r="12371" spans="2:6" ht="15.75">
      <c r="B12371" s="188"/>
      <c r="C12371" s="188"/>
      <c r="D12371" s="203"/>
      <c r="E12371" s="203"/>
      <c r="F12371" s="203"/>
    </row>
    <row r="12372" spans="2:6" ht="15.75">
      <c r="B12372" s="188"/>
      <c r="C12372" s="188"/>
      <c r="D12372" s="203"/>
      <c r="E12372" s="203"/>
      <c r="F12372" s="203"/>
    </row>
    <row r="12373" spans="2:6" ht="15.75">
      <c r="B12373" s="188"/>
      <c r="C12373" s="188"/>
      <c r="D12373" s="203"/>
      <c r="E12373" s="203"/>
      <c r="F12373" s="203"/>
    </row>
    <row r="12374" spans="2:6" ht="15.75">
      <c r="B12374" s="188"/>
      <c r="C12374" s="188"/>
      <c r="D12374" s="203"/>
      <c r="E12374" s="203"/>
      <c r="F12374" s="203"/>
    </row>
    <row r="12375" spans="2:6" ht="15.75">
      <c r="B12375" s="188"/>
      <c r="C12375" s="188"/>
      <c r="D12375" s="203"/>
      <c r="E12375" s="203"/>
      <c r="F12375" s="203"/>
    </row>
    <row r="12376" spans="2:6" ht="15.75">
      <c r="B12376" s="188"/>
      <c r="C12376" s="188"/>
      <c r="D12376" s="203"/>
      <c r="E12376" s="203"/>
      <c r="F12376" s="203"/>
    </row>
    <row r="12377" spans="2:6" ht="15.75">
      <c r="B12377" s="188"/>
      <c r="C12377" s="188"/>
      <c r="D12377" s="203"/>
      <c r="E12377" s="203"/>
      <c r="F12377" s="203"/>
    </row>
    <row r="12378" spans="2:6" ht="15.75">
      <c r="B12378" s="188"/>
      <c r="C12378" s="188"/>
      <c r="D12378" s="203"/>
      <c r="E12378" s="203"/>
      <c r="F12378" s="203"/>
    </row>
    <row r="12379" spans="2:6" ht="15.75">
      <c r="B12379" s="188"/>
      <c r="C12379" s="188"/>
      <c r="D12379" s="203"/>
      <c r="E12379" s="203"/>
      <c r="F12379" s="203"/>
    </row>
    <row r="12380" spans="2:6" ht="15.75">
      <c r="B12380" s="188"/>
      <c r="C12380" s="188"/>
      <c r="D12380" s="203"/>
      <c r="E12380" s="203"/>
      <c r="F12380" s="203"/>
    </row>
    <row r="12381" spans="2:6" ht="15.75">
      <c r="B12381" s="188"/>
      <c r="C12381" s="188"/>
      <c r="D12381" s="203"/>
      <c r="E12381" s="203"/>
      <c r="F12381" s="203"/>
    </row>
    <row r="12382" spans="2:6" ht="15.75">
      <c r="B12382" s="188"/>
      <c r="C12382" s="188"/>
      <c r="D12382" s="203"/>
      <c r="E12382" s="203"/>
      <c r="F12382" s="203"/>
    </row>
    <row r="12383" spans="2:6" ht="15.75">
      <c r="B12383" s="188"/>
      <c r="C12383" s="188"/>
      <c r="D12383" s="203"/>
      <c r="E12383" s="203"/>
      <c r="F12383" s="203"/>
    </row>
    <row r="12384" spans="2:6" ht="15.75">
      <c r="B12384" s="188"/>
      <c r="C12384" s="188"/>
      <c r="D12384" s="203"/>
      <c r="E12384" s="203"/>
      <c r="F12384" s="203"/>
    </row>
    <row r="12385" spans="2:6" ht="15.75">
      <c r="B12385" s="188"/>
      <c r="C12385" s="188"/>
      <c r="D12385" s="203"/>
      <c r="E12385" s="203"/>
      <c r="F12385" s="203"/>
    </row>
    <row r="12386" spans="2:6" ht="15.75">
      <c r="B12386" s="188"/>
      <c r="C12386" s="188"/>
      <c r="D12386" s="203"/>
      <c r="E12386" s="203"/>
      <c r="F12386" s="203"/>
    </row>
    <row r="12387" spans="2:6" ht="15.75">
      <c r="B12387" s="188"/>
      <c r="C12387" s="188"/>
      <c r="D12387" s="203"/>
      <c r="E12387" s="203"/>
      <c r="F12387" s="203"/>
    </row>
    <row r="12388" spans="2:6" ht="15.75">
      <c r="B12388" s="188"/>
      <c r="C12388" s="188"/>
      <c r="D12388" s="203"/>
      <c r="E12388" s="203"/>
      <c r="F12388" s="203"/>
    </row>
    <row r="12389" spans="2:6" ht="15.75">
      <c r="B12389" s="188"/>
      <c r="C12389" s="188"/>
      <c r="D12389" s="203"/>
      <c r="E12389" s="203"/>
      <c r="F12389" s="203"/>
    </row>
    <row r="12390" spans="2:6" ht="15.75">
      <c r="B12390" s="188"/>
      <c r="C12390" s="188"/>
      <c r="D12390" s="203"/>
      <c r="E12390" s="203"/>
      <c r="F12390" s="203"/>
    </row>
    <row r="12391" spans="2:6" ht="15.75">
      <c r="B12391" s="188"/>
      <c r="C12391" s="188"/>
      <c r="D12391" s="203"/>
      <c r="E12391" s="203"/>
      <c r="F12391" s="203"/>
    </row>
    <row r="12392" spans="2:6" ht="15.75">
      <c r="B12392" s="188"/>
      <c r="C12392" s="188"/>
      <c r="D12392" s="203"/>
      <c r="E12392" s="203"/>
      <c r="F12392" s="203"/>
    </row>
    <row r="12393" spans="2:6" ht="15.75">
      <c r="B12393" s="188"/>
      <c r="C12393" s="188"/>
      <c r="D12393" s="203"/>
      <c r="E12393" s="203"/>
      <c r="F12393" s="203"/>
    </row>
    <row r="12394" spans="2:6" ht="15.75">
      <c r="B12394" s="188"/>
      <c r="C12394" s="188"/>
      <c r="D12394" s="203"/>
      <c r="E12394" s="203"/>
      <c r="F12394" s="203"/>
    </row>
    <row r="12395" spans="2:6" ht="15.75">
      <c r="B12395" s="188"/>
      <c r="C12395" s="188"/>
      <c r="D12395" s="203"/>
      <c r="E12395" s="203"/>
      <c r="F12395" s="203"/>
    </row>
    <row r="12396" spans="2:6" ht="15.75">
      <c r="B12396" s="188"/>
      <c r="C12396" s="188"/>
      <c r="D12396" s="203"/>
      <c r="E12396" s="203"/>
      <c r="F12396" s="203"/>
    </row>
    <row r="12397" spans="2:6" ht="15.75">
      <c r="B12397" s="188"/>
      <c r="C12397" s="188"/>
      <c r="D12397" s="203"/>
      <c r="E12397" s="203"/>
      <c r="F12397" s="203"/>
    </row>
    <row r="12398" spans="2:6" ht="15.75">
      <c r="B12398" s="188"/>
      <c r="C12398" s="188"/>
      <c r="D12398" s="203"/>
      <c r="E12398" s="203"/>
      <c r="F12398" s="203"/>
    </row>
    <row r="12399" spans="2:6" ht="15.75">
      <c r="B12399" s="188"/>
      <c r="C12399" s="188"/>
      <c r="D12399" s="203"/>
      <c r="E12399" s="203"/>
      <c r="F12399" s="203"/>
    </row>
    <row r="12400" spans="2:6" ht="15.75">
      <c r="B12400" s="188"/>
      <c r="C12400" s="188"/>
      <c r="D12400" s="203"/>
      <c r="E12400" s="203"/>
      <c r="F12400" s="203"/>
    </row>
    <row r="12401" spans="2:6" ht="15.75">
      <c r="B12401" s="188"/>
      <c r="C12401" s="188"/>
      <c r="D12401" s="203"/>
      <c r="E12401" s="203"/>
      <c r="F12401" s="203"/>
    </row>
    <row r="12402" spans="2:6" ht="15.75">
      <c r="B12402" s="188"/>
      <c r="C12402" s="188"/>
      <c r="D12402" s="203"/>
      <c r="E12402" s="203"/>
      <c r="F12402" s="203"/>
    </row>
    <row r="12403" spans="2:6" ht="15.75">
      <c r="B12403" s="188"/>
      <c r="C12403" s="188"/>
      <c r="D12403" s="203"/>
      <c r="E12403" s="203"/>
      <c r="F12403" s="203"/>
    </row>
    <row r="12404" spans="2:6" ht="15.75">
      <c r="B12404" s="188"/>
      <c r="C12404" s="188"/>
      <c r="D12404" s="203"/>
      <c r="E12404" s="203"/>
      <c r="F12404" s="203"/>
    </row>
    <row r="12405" spans="2:6" ht="15.75">
      <c r="B12405" s="188"/>
      <c r="C12405" s="188"/>
      <c r="D12405" s="203"/>
      <c r="E12405" s="203"/>
      <c r="F12405" s="203"/>
    </row>
    <row r="12406" spans="2:6" ht="15.75">
      <c r="B12406" s="188"/>
      <c r="C12406" s="188"/>
      <c r="D12406" s="203"/>
      <c r="E12406" s="203"/>
      <c r="F12406" s="203"/>
    </row>
    <row r="12407" spans="2:6" ht="15.75">
      <c r="B12407" s="188"/>
      <c r="C12407" s="188"/>
      <c r="D12407" s="203"/>
      <c r="E12407" s="203"/>
      <c r="F12407" s="203"/>
    </row>
    <row r="12408" spans="2:6" ht="15.75">
      <c r="B12408" s="188"/>
      <c r="C12408" s="188"/>
      <c r="D12408" s="203"/>
      <c r="E12408" s="203"/>
      <c r="F12408" s="203"/>
    </row>
    <row r="12409" spans="2:6" ht="15.75">
      <c r="B12409" s="188"/>
      <c r="C12409" s="188"/>
      <c r="D12409" s="203"/>
      <c r="E12409" s="203"/>
      <c r="F12409" s="203"/>
    </row>
    <row r="12410" spans="2:6" ht="15.75">
      <c r="B12410" s="188"/>
      <c r="C12410" s="188"/>
      <c r="D12410" s="203"/>
      <c r="E12410" s="203"/>
      <c r="F12410" s="203"/>
    </row>
    <row r="12411" spans="2:6" ht="15.75">
      <c r="B12411" s="188"/>
      <c r="C12411" s="188"/>
      <c r="D12411" s="203"/>
      <c r="E12411" s="203"/>
      <c r="F12411" s="203"/>
    </row>
    <row r="12412" spans="2:6" ht="15.75">
      <c r="B12412" s="188"/>
      <c r="C12412" s="188"/>
      <c r="D12412" s="203"/>
      <c r="E12412" s="203"/>
      <c r="F12412" s="203"/>
    </row>
    <row r="12413" spans="2:6" ht="15.75">
      <c r="B12413" s="188"/>
      <c r="C12413" s="188"/>
      <c r="D12413" s="203"/>
      <c r="E12413" s="203"/>
      <c r="F12413" s="203"/>
    </row>
    <row r="12414" spans="2:6" ht="15.75">
      <c r="B12414" s="188"/>
      <c r="C12414" s="188"/>
      <c r="D12414" s="203"/>
      <c r="E12414" s="203"/>
      <c r="F12414" s="203"/>
    </row>
    <row r="12415" spans="2:6" ht="15.75">
      <c r="B12415" s="188"/>
      <c r="C12415" s="188"/>
      <c r="D12415" s="203"/>
      <c r="E12415" s="203"/>
      <c r="F12415" s="203"/>
    </row>
    <row r="12416" spans="2:6" ht="15.75">
      <c r="B12416" s="188"/>
      <c r="C12416" s="188"/>
      <c r="D12416" s="203"/>
      <c r="E12416" s="203"/>
      <c r="F12416" s="203"/>
    </row>
    <row r="12417" spans="2:6" ht="15.75">
      <c r="B12417" s="188"/>
      <c r="C12417" s="188"/>
      <c r="D12417" s="203"/>
      <c r="E12417" s="203"/>
      <c r="F12417" s="203"/>
    </row>
    <row r="12418" spans="2:6" ht="15.75">
      <c r="B12418" s="188"/>
      <c r="C12418" s="188"/>
      <c r="D12418" s="203"/>
      <c r="E12418" s="203"/>
      <c r="F12418" s="203"/>
    </row>
    <row r="12419" spans="2:6" ht="15.75">
      <c r="B12419" s="188"/>
      <c r="C12419" s="188"/>
      <c r="D12419" s="203"/>
      <c r="E12419" s="203"/>
      <c r="F12419" s="203"/>
    </row>
    <row r="12420" spans="2:6" ht="15.75">
      <c r="B12420" s="188"/>
      <c r="C12420" s="188"/>
      <c r="D12420" s="203"/>
      <c r="E12420" s="203"/>
      <c r="F12420" s="203"/>
    </row>
    <row r="12421" spans="2:6" ht="15.75">
      <c r="B12421" s="188"/>
      <c r="C12421" s="188"/>
      <c r="D12421" s="203"/>
      <c r="E12421" s="203"/>
      <c r="F12421" s="203"/>
    </row>
    <row r="12422" spans="2:6" ht="15.75">
      <c r="B12422" s="188"/>
      <c r="C12422" s="188"/>
      <c r="D12422" s="203"/>
      <c r="E12422" s="203"/>
      <c r="F12422" s="203"/>
    </row>
    <row r="12423" spans="2:6" ht="15.75">
      <c r="B12423" s="188"/>
      <c r="C12423" s="188"/>
      <c r="D12423" s="203"/>
      <c r="E12423" s="203"/>
      <c r="F12423" s="203"/>
    </row>
    <row r="12424" spans="2:6" ht="15.75">
      <c r="B12424" s="188"/>
      <c r="C12424" s="188"/>
      <c r="D12424" s="203"/>
      <c r="E12424" s="203"/>
      <c r="F12424" s="203"/>
    </row>
    <row r="12425" spans="2:6" ht="15.75">
      <c r="B12425" s="188"/>
      <c r="C12425" s="188"/>
      <c r="D12425" s="203"/>
      <c r="E12425" s="203"/>
      <c r="F12425" s="203"/>
    </row>
    <row r="12426" spans="2:6" ht="15.75">
      <c r="B12426" s="188"/>
      <c r="C12426" s="188"/>
      <c r="D12426" s="203"/>
      <c r="E12426" s="203"/>
      <c r="F12426" s="203"/>
    </row>
    <row r="12427" spans="2:6" ht="15.75">
      <c r="B12427" s="188"/>
      <c r="C12427" s="188"/>
      <c r="D12427" s="203"/>
      <c r="E12427" s="203"/>
      <c r="F12427" s="203"/>
    </row>
    <row r="12428" spans="2:6" ht="15.75">
      <c r="B12428" s="188"/>
      <c r="C12428" s="188"/>
      <c r="D12428" s="203"/>
      <c r="E12428" s="203"/>
      <c r="F12428" s="203"/>
    </row>
    <row r="12429" spans="2:6" ht="15.75">
      <c r="B12429" s="188"/>
      <c r="C12429" s="188"/>
      <c r="D12429" s="203"/>
      <c r="E12429" s="203"/>
      <c r="F12429" s="203"/>
    </row>
    <row r="12430" spans="2:6" ht="15.75">
      <c r="B12430" s="188"/>
      <c r="C12430" s="188"/>
      <c r="D12430" s="203"/>
      <c r="E12430" s="203"/>
      <c r="F12430" s="203"/>
    </row>
    <row r="12431" spans="2:6" ht="15.75">
      <c r="B12431" s="188"/>
      <c r="C12431" s="188"/>
      <c r="D12431" s="203"/>
      <c r="E12431" s="203"/>
      <c r="F12431" s="203"/>
    </row>
    <row r="12432" spans="2:6" ht="15.75">
      <c r="B12432" s="188"/>
      <c r="C12432" s="188"/>
      <c r="D12432" s="203"/>
      <c r="E12432" s="203"/>
      <c r="F12432" s="203"/>
    </row>
    <row r="12433" spans="2:6" ht="15.75">
      <c r="B12433" s="188"/>
      <c r="C12433" s="188"/>
      <c r="D12433" s="203"/>
      <c r="E12433" s="203"/>
      <c r="F12433" s="203"/>
    </row>
    <row r="12434" spans="2:6" ht="15.75">
      <c r="B12434" s="188"/>
      <c r="C12434" s="188"/>
      <c r="D12434" s="203"/>
      <c r="E12434" s="203"/>
      <c r="F12434" s="203"/>
    </row>
    <row r="12435" spans="2:6" ht="15.75">
      <c r="B12435" s="188"/>
      <c r="C12435" s="188"/>
      <c r="D12435" s="203"/>
      <c r="E12435" s="203"/>
      <c r="F12435" s="203"/>
    </row>
    <row r="12436" spans="2:6" ht="15.75">
      <c r="B12436" s="188"/>
      <c r="C12436" s="188"/>
      <c r="D12436" s="203"/>
      <c r="E12436" s="203"/>
      <c r="F12436" s="203"/>
    </row>
    <row r="12437" spans="2:6" ht="15.75">
      <c r="B12437" s="188"/>
      <c r="C12437" s="188"/>
      <c r="D12437" s="203"/>
      <c r="E12437" s="203"/>
      <c r="F12437" s="203"/>
    </row>
    <row r="12438" spans="2:6" ht="15.75">
      <c r="B12438" s="188"/>
      <c r="C12438" s="188"/>
      <c r="D12438" s="203"/>
      <c r="E12438" s="203"/>
      <c r="F12438" s="203"/>
    </row>
    <row r="12439" spans="2:6" ht="15.75">
      <c r="B12439" s="188"/>
      <c r="C12439" s="188"/>
      <c r="D12439" s="203"/>
      <c r="E12439" s="203"/>
      <c r="F12439" s="203"/>
    </row>
    <row r="12440" spans="2:6" ht="15.75">
      <c r="B12440" s="188"/>
      <c r="C12440" s="188"/>
      <c r="D12440" s="203"/>
      <c r="E12440" s="203"/>
      <c r="F12440" s="203"/>
    </row>
    <row r="12441" spans="2:6" ht="15.75">
      <c r="B12441" s="188"/>
      <c r="C12441" s="188"/>
      <c r="D12441" s="203"/>
      <c r="E12441" s="203"/>
      <c r="F12441" s="203"/>
    </row>
    <row r="12442" spans="2:6" ht="15.75">
      <c r="B12442" s="188"/>
      <c r="C12442" s="188"/>
      <c r="D12442" s="203"/>
      <c r="E12442" s="203"/>
      <c r="F12442" s="203"/>
    </row>
    <row r="12443" spans="2:6" ht="15.75">
      <c r="B12443" s="188"/>
      <c r="C12443" s="188"/>
      <c r="D12443" s="203"/>
      <c r="E12443" s="203"/>
      <c r="F12443" s="203"/>
    </row>
    <row r="12444" spans="2:6" ht="15.75">
      <c r="B12444" s="188"/>
      <c r="C12444" s="188"/>
      <c r="D12444" s="203"/>
      <c r="E12444" s="203"/>
      <c r="F12444" s="203"/>
    </row>
    <row r="12445" spans="2:6" ht="15.75">
      <c r="B12445" s="188"/>
      <c r="C12445" s="188"/>
      <c r="D12445" s="203"/>
      <c r="E12445" s="203"/>
      <c r="F12445" s="203"/>
    </row>
    <row r="12446" spans="2:6" ht="15.75">
      <c r="B12446" s="188"/>
      <c r="C12446" s="188"/>
      <c r="D12446" s="203"/>
      <c r="E12446" s="203"/>
      <c r="F12446" s="203"/>
    </row>
    <row r="12447" spans="2:6" ht="15.75">
      <c r="B12447" s="188"/>
      <c r="C12447" s="188"/>
      <c r="D12447" s="203"/>
      <c r="E12447" s="203"/>
      <c r="F12447" s="203"/>
    </row>
    <row r="12448" spans="2:6" ht="15.75">
      <c r="B12448" s="188"/>
      <c r="C12448" s="188"/>
      <c r="D12448" s="203"/>
      <c r="E12448" s="203"/>
      <c r="F12448" s="203"/>
    </row>
    <row r="12449" spans="2:6" ht="15.75">
      <c r="B12449" s="188"/>
      <c r="C12449" s="188"/>
      <c r="D12449" s="203"/>
      <c r="E12449" s="203"/>
      <c r="F12449" s="203"/>
    </row>
    <row r="12450" spans="2:6" ht="15.75">
      <c r="B12450" s="188"/>
      <c r="C12450" s="188"/>
      <c r="D12450" s="203"/>
      <c r="E12450" s="203"/>
      <c r="F12450" s="203"/>
    </row>
    <row r="12451" spans="2:6" ht="15.75">
      <c r="B12451" s="188"/>
      <c r="C12451" s="188"/>
      <c r="D12451" s="203"/>
      <c r="E12451" s="203"/>
      <c r="F12451" s="203"/>
    </row>
    <row r="12452" spans="2:6" ht="15.75">
      <c r="B12452" s="188"/>
      <c r="C12452" s="188"/>
      <c r="D12452" s="203"/>
      <c r="E12452" s="203"/>
      <c r="F12452" s="203"/>
    </row>
    <row r="12453" spans="2:6" ht="15.75">
      <c r="B12453" s="188"/>
      <c r="C12453" s="188"/>
      <c r="D12453" s="203"/>
      <c r="E12453" s="203"/>
      <c r="F12453" s="203"/>
    </row>
    <row r="12454" spans="2:6" ht="15.75">
      <c r="B12454" s="188"/>
      <c r="C12454" s="188"/>
      <c r="D12454" s="203"/>
      <c r="E12454" s="203"/>
      <c r="F12454" s="203"/>
    </row>
    <row r="12455" spans="2:6" ht="15.75">
      <c r="B12455" s="188"/>
      <c r="C12455" s="188"/>
      <c r="D12455" s="203"/>
      <c r="E12455" s="203"/>
      <c r="F12455" s="203"/>
    </row>
    <row r="12456" spans="2:6" ht="15.75">
      <c r="B12456" s="188"/>
      <c r="C12456" s="188"/>
      <c r="D12456" s="203"/>
      <c r="E12456" s="203"/>
      <c r="F12456" s="203"/>
    </row>
    <row r="12457" spans="2:6" ht="15.75">
      <c r="B12457" s="188"/>
      <c r="C12457" s="188"/>
      <c r="D12457" s="203"/>
      <c r="E12457" s="203"/>
      <c r="F12457" s="203"/>
    </row>
    <row r="12458" spans="2:6" ht="15.75">
      <c r="B12458" s="188"/>
      <c r="C12458" s="188"/>
      <c r="D12458" s="203"/>
      <c r="E12458" s="203"/>
      <c r="F12458" s="203"/>
    </row>
    <row r="12459" spans="2:6" ht="15.75">
      <c r="B12459" s="188"/>
      <c r="C12459" s="188"/>
      <c r="D12459" s="203"/>
      <c r="E12459" s="203"/>
      <c r="F12459" s="203"/>
    </row>
    <row r="12460" spans="2:6" ht="15.75">
      <c r="B12460" s="188"/>
      <c r="C12460" s="188"/>
      <c r="D12460" s="203"/>
      <c r="E12460" s="203"/>
      <c r="F12460" s="203"/>
    </row>
    <row r="12461" spans="2:6" ht="15.75">
      <c r="B12461" s="188"/>
      <c r="C12461" s="188"/>
      <c r="D12461" s="203"/>
      <c r="E12461" s="203"/>
      <c r="F12461" s="203"/>
    </row>
    <row r="12462" spans="2:6" ht="15.75">
      <c r="B12462" s="188"/>
      <c r="C12462" s="188"/>
      <c r="D12462" s="203"/>
      <c r="E12462" s="203"/>
      <c r="F12462" s="203"/>
    </row>
    <row r="12463" spans="2:6" ht="15.75">
      <c r="B12463" s="188"/>
      <c r="C12463" s="188"/>
      <c r="D12463" s="203"/>
      <c r="E12463" s="203"/>
      <c r="F12463" s="203"/>
    </row>
    <row r="12464" spans="2:6" ht="15.75">
      <c r="B12464" s="188"/>
      <c r="C12464" s="188"/>
      <c r="D12464" s="203"/>
      <c r="E12464" s="203"/>
      <c r="F12464" s="203"/>
    </row>
    <row r="12465" spans="2:6" ht="15.75">
      <c r="B12465" s="188"/>
      <c r="C12465" s="188"/>
      <c r="D12465" s="203"/>
      <c r="E12465" s="203"/>
      <c r="F12465" s="203"/>
    </row>
    <row r="12466" spans="2:6" ht="15.75">
      <c r="B12466" s="188"/>
      <c r="C12466" s="188"/>
      <c r="D12466" s="203"/>
      <c r="E12466" s="203"/>
      <c r="F12466" s="203"/>
    </row>
    <row r="12467" spans="2:6" ht="15.75">
      <c r="B12467" s="188"/>
      <c r="C12467" s="188"/>
      <c r="D12467" s="203"/>
      <c r="E12467" s="203"/>
      <c r="F12467" s="203"/>
    </row>
    <row r="12468" spans="2:6" ht="15.75">
      <c r="B12468" s="188"/>
      <c r="C12468" s="188"/>
      <c r="D12468" s="203"/>
      <c r="E12468" s="203"/>
      <c r="F12468" s="203"/>
    </row>
    <row r="12469" spans="2:6" ht="15.75">
      <c r="B12469" s="188"/>
      <c r="C12469" s="188"/>
      <c r="D12469" s="203"/>
      <c r="E12469" s="203"/>
      <c r="F12469" s="203"/>
    </row>
    <row r="12470" spans="2:6" ht="15.75">
      <c r="B12470" s="188"/>
      <c r="C12470" s="188"/>
      <c r="D12470" s="203"/>
      <c r="E12470" s="203"/>
      <c r="F12470" s="203"/>
    </row>
    <row r="12471" spans="2:6" ht="15.75">
      <c r="B12471" s="188"/>
      <c r="C12471" s="188"/>
      <c r="D12471" s="203"/>
      <c r="E12471" s="203"/>
      <c r="F12471" s="203"/>
    </row>
    <row r="12472" spans="2:6" ht="15.75">
      <c r="B12472" s="188"/>
      <c r="C12472" s="188"/>
      <c r="D12472" s="203"/>
      <c r="E12472" s="203"/>
      <c r="F12472" s="203"/>
    </row>
    <row r="12473" spans="2:6" ht="15.75">
      <c r="B12473" s="188"/>
      <c r="C12473" s="188"/>
      <c r="D12473" s="203"/>
      <c r="E12473" s="203"/>
      <c r="F12473" s="203"/>
    </row>
    <row r="12474" spans="2:6" ht="15.75">
      <c r="B12474" s="188"/>
      <c r="C12474" s="188"/>
      <c r="D12474" s="203"/>
      <c r="E12474" s="203"/>
      <c r="F12474" s="203"/>
    </row>
    <row r="12475" spans="2:6" ht="15.75">
      <c r="B12475" s="188"/>
      <c r="C12475" s="188"/>
      <c r="D12475" s="203"/>
      <c r="E12475" s="203"/>
      <c r="F12475" s="203"/>
    </row>
    <row r="12476" spans="2:6" ht="15.75">
      <c r="B12476" s="188"/>
      <c r="C12476" s="188"/>
      <c r="D12476" s="203"/>
      <c r="E12476" s="203"/>
      <c r="F12476" s="203"/>
    </row>
    <row r="12477" spans="2:6" ht="15.75">
      <c r="B12477" s="188"/>
      <c r="C12477" s="188"/>
      <c r="D12477" s="203"/>
      <c r="E12477" s="203"/>
      <c r="F12477" s="203"/>
    </row>
    <row r="12478" spans="2:6" ht="15.75">
      <c r="B12478" s="188"/>
      <c r="C12478" s="188"/>
      <c r="D12478" s="203"/>
      <c r="E12478" s="203"/>
      <c r="F12478" s="203"/>
    </row>
    <row r="12479" spans="2:6" ht="15.75">
      <c r="B12479" s="188"/>
      <c r="C12479" s="188"/>
      <c r="D12479" s="203"/>
      <c r="E12479" s="203"/>
      <c r="F12479" s="203"/>
    </row>
    <row r="12480" spans="2:6" ht="15.75">
      <c r="B12480" s="188"/>
      <c r="C12480" s="188"/>
      <c r="D12480" s="203"/>
      <c r="E12480" s="203"/>
      <c r="F12480" s="203"/>
    </row>
    <row r="12481" spans="2:6" ht="15.75">
      <c r="B12481" s="188"/>
      <c r="C12481" s="188"/>
      <c r="D12481" s="203"/>
      <c r="E12481" s="203"/>
      <c r="F12481" s="203"/>
    </row>
    <row r="12482" spans="2:6" ht="15.75">
      <c r="B12482" s="188"/>
      <c r="C12482" s="188"/>
      <c r="D12482" s="203"/>
      <c r="E12482" s="203"/>
      <c r="F12482" s="203"/>
    </row>
    <row r="12483" spans="2:6" ht="15.75">
      <c r="B12483" s="188"/>
      <c r="C12483" s="188"/>
      <c r="D12483" s="203"/>
      <c r="E12483" s="203"/>
      <c r="F12483" s="203"/>
    </row>
    <row r="12484" spans="2:6" ht="15.75">
      <c r="B12484" s="188"/>
      <c r="C12484" s="188"/>
      <c r="D12484" s="203"/>
      <c r="E12484" s="203"/>
      <c r="F12484" s="203"/>
    </row>
    <row r="12485" spans="2:6" ht="15.75">
      <c r="B12485" s="188"/>
      <c r="C12485" s="188"/>
      <c r="D12485" s="203"/>
      <c r="E12485" s="203"/>
      <c r="F12485" s="203"/>
    </row>
    <row r="12486" spans="2:6" ht="15.75">
      <c r="B12486" s="188"/>
      <c r="C12486" s="188"/>
      <c r="D12486" s="203"/>
      <c r="E12486" s="203"/>
      <c r="F12486" s="203"/>
    </row>
    <row r="12487" spans="2:6" ht="15.75">
      <c r="B12487" s="188"/>
      <c r="C12487" s="188"/>
      <c r="D12487" s="203"/>
      <c r="E12487" s="203"/>
      <c r="F12487" s="203"/>
    </row>
    <row r="12488" spans="2:6" ht="15.75">
      <c r="B12488" s="188"/>
      <c r="C12488" s="188"/>
      <c r="D12488" s="203"/>
      <c r="E12488" s="203"/>
      <c r="F12488" s="203"/>
    </row>
    <row r="12489" spans="2:6" ht="15.75">
      <c r="B12489" s="188"/>
      <c r="C12489" s="188"/>
      <c r="D12489" s="203"/>
      <c r="E12489" s="203"/>
      <c r="F12489" s="203"/>
    </row>
    <row r="12490" spans="2:6" ht="15.75">
      <c r="B12490" s="188"/>
      <c r="C12490" s="188"/>
      <c r="D12490" s="203"/>
      <c r="E12490" s="203"/>
      <c r="F12490" s="203"/>
    </row>
    <row r="12491" spans="2:6" ht="15.75">
      <c r="B12491" s="188"/>
      <c r="C12491" s="188"/>
      <c r="D12491" s="203"/>
      <c r="E12491" s="203"/>
      <c r="F12491" s="203"/>
    </row>
    <row r="12492" spans="2:6" ht="15.75">
      <c r="B12492" s="188"/>
      <c r="C12492" s="188"/>
      <c r="D12492" s="203"/>
      <c r="E12492" s="203"/>
      <c r="F12492" s="203"/>
    </row>
    <row r="12493" spans="2:6" ht="15.75">
      <c r="B12493" s="188"/>
      <c r="C12493" s="188"/>
      <c r="D12493" s="203"/>
      <c r="E12493" s="203"/>
      <c r="F12493" s="203"/>
    </row>
    <row r="12494" spans="2:6" ht="15.75">
      <c r="B12494" s="188"/>
      <c r="C12494" s="188"/>
      <c r="D12494" s="203"/>
      <c r="E12494" s="203"/>
      <c r="F12494" s="203"/>
    </row>
    <row r="12495" spans="2:6" ht="15.75">
      <c r="B12495" s="188"/>
      <c r="C12495" s="188"/>
      <c r="D12495" s="203"/>
      <c r="E12495" s="203"/>
      <c r="F12495" s="203"/>
    </row>
    <row r="12496" spans="2:6" ht="15.75">
      <c r="B12496" s="188"/>
      <c r="C12496" s="188"/>
      <c r="D12496" s="203"/>
      <c r="E12496" s="203"/>
      <c r="F12496" s="203"/>
    </row>
    <row r="12497" spans="2:6" ht="15.75">
      <c r="B12497" s="188"/>
      <c r="C12497" s="188"/>
      <c r="D12497" s="203"/>
      <c r="E12497" s="203"/>
      <c r="F12497" s="203"/>
    </row>
    <row r="12498" spans="2:6" ht="15.75">
      <c r="B12498" s="188"/>
      <c r="C12498" s="188"/>
      <c r="D12498" s="203"/>
      <c r="E12498" s="203"/>
      <c r="F12498" s="203"/>
    </row>
    <row r="12499" spans="2:6" ht="15.75">
      <c r="B12499" s="188"/>
      <c r="C12499" s="188"/>
      <c r="D12499" s="203"/>
      <c r="E12499" s="203"/>
      <c r="F12499" s="203"/>
    </row>
    <row r="12500" spans="2:6" ht="15.75">
      <c r="B12500" s="188"/>
      <c r="C12500" s="188"/>
      <c r="D12500" s="203"/>
      <c r="E12500" s="203"/>
      <c r="F12500" s="203"/>
    </row>
    <row r="12501" spans="2:6" ht="15.75">
      <c r="B12501" s="188"/>
      <c r="C12501" s="188"/>
      <c r="D12501" s="203"/>
      <c r="E12501" s="203"/>
      <c r="F12501" s="203"/>
    </row>
    <row r="12502" spans="2:6" ht="15.75">
      <c r="B12502" s="188"/>
      <c r="C12502" s="188"/>
      <c r="D12502" s="203"/>
      <c r="E12502" s="203"/>
      <c r="F12502" s="203"/>
    </row>
    <row r="12503" spans="2:6" ht="15.75">
      <c r="B12503" s="188"/>
      <c r="C12503" s="188"/>
      <c r="D12503" s="203"/>
      <c r="E12503" s="203"/>
      <c r="F12503" s="203"/>
    </row>
    <row r="12504" spans="2:6" ht="15.75">
      <c r="B12504" s="188"/>
      <c r="C12504" s="188"/>
      <c r="D12504" s="203"/>
      <c r="E12504" s="203"/>
      <c r="F12504" s="203"/>
    </row>
    <row r="12505" spans="2:6" ht="15.75">
      <c r="B12505" s="188"/>
      <c r="C12505" s="188"/>
      <c r="D12505" s="203"/>
      <c r="E12505" s="203"/>
      <c r="F12505" s="203"/>
    </row>
    <row r="12506" spans="2:6" ht="15.75">
      <c r="B12506" s="188"/>
      <c r="C12506" s="188"/>
      <c r="D12506" s="203"/>
      <c r="E12506" s="203"/>
      <c r="F12506" s="203"/>
    </row>
    <row r="12507" spans="2:6" ht="15.75">
      <c r="B12507" s="188"/>
      <c r="C12507" s="188"/>
      <c r="D12507" s="203"/>
      <c r="E12507" s="203"/>
      <c r="F12507" s="203"/>
    </row>
    <row r="12508" spans="2:6" ht="15.75">
      <c r="B12508" s="188"/>
      <c r="C12508" s="188"/>
      <c r="D12508" s="203"/>
      <c r="E12508" s="203"/>
      <c r="F12508" s="203"/>
    </row>
    <row r="12509" spans="2:6" ht="15.75">
      <c r="B12509" s="188"/>
      <c r="C12509" s="188"/>
      <c r="D12509" s="203"/>
      <c r="E12509" s="203"/>
      <c r="F12509" s="203"/>
    </row>
    <row r="12510" spans="2:6" ht="15.75">
      <c r="B12510" s="188"/>
      <c r="C12510" s="188"/>
      <c r="D12510" s="203"/>
      <c r="E12510" s="203"/>
      <c r="F12510" s="203"/>
    </row>
    <row r="12511" spans="2:6" ht="15.75">
      <c r="B12511" s="188"/>
      <c r="C12511" s="188"/>
      <c r="D12511" s="203"/>
      <c r="E12511" s="203"/>
      <c r="F12511" s="203"/>
    </row>
    <row r="12512" spans="2:6" ht="15.75">
      <c r="B12512" s="188"/>
      <c r="C12512" s="188"/>
      <c r="D12512" s="203"/>
      <c r="E12512" s="203"/>
      <c r="F12512" s="203"/>
    </row>
    <row r="12513" spans="2:6" ht="15.75">
      <c r="B12513" s="188"/>
      <c r="C12513" s="188"/>
      <c r="D12513" s="203"/>
      <c r="E12513" s="203"/>
      <c r="F12513" s="203"/>
    </row>
    <row r="12514" spans="2:6" ht="15.75">
      <c r="B12514" s="188"/>
      <c r="C12514" s="188"/>
      <c r="D12514" s="203"/>
      <c r="E12514" s="203"/>
      <c r="F12514" s="203"/>
    </row>
    <row r="12515" spans="2:6" ht="15.75">
      <c r="B12515" s="188"/>
      <c r="C12515" s="188"/>
      <c r="D12515" s="203"/>
      <c r="E12515" s="203"/>
      <c r="F12515" s="203"/>
    </row>
    <row r="12516" spans="2:6" ht="15.75">
      <c r="B12516" s="188"/>
      <c r="C12516" s="188"/>
      <c r="D12516" s="203"/>
      <c r="E12516" s="203"/>
      <c r="F12516" s="203"/>
    </row>
    <row r="12517" spans="2:6" ht="15.75">
      <c r="B12517" s="188"/>
      <c r="C12517" s="188"/>
      <c r="D12517" s="203"/>
      <c r="E12517" s="203"/>
      <c r="F12517" s="203"/>
    </row>
    <row r="12518" spans="2:6" ht="15.75">
      <c r="B12518" s="188"/>
      <c r="C12518" s="188"/>
      <c r="D12518" s="203"/>
      <c r="E12518" s="203"/>
      <c r="F12518" s="203"/>
    </row>
    <row r="12519" spans="2:6" ht="15.75">
      <c r="B12519" s="188"/>
      <c r="C12519" s="188"/>
      <c r="D12519" s="203"/>
      <c r="E12519" s="203"/>
      <c r="F12519" s="203"/>
    </row>
    <row r="12520" spans="2:6" ht="15.75">
      <c r="B12520" s="188"/>
      <c r="C12520" s="188"/>
      <c r="D12520" s="203"/>
      <c r="E12520" s="203"/>
      <c r="F12520" s="203"/>
    </row>
    <row r="12521" spans="2:6" ht="15.75">
      <c r="B12521" s="188"/>
      <c r="C12521" s="188"/>
      <c r="D12521" s="203"/>
      <c r="E12521" s="203"/>
      <c r="F12521" s="203"/>
    </row>
    <row r="12522" spans="2:6" ht="15.75">
      <c r="B12522" s="188"/>
      <c r="C12522" s="188"/>
      <c r="D12522" s="203"/>
      <c r="E12522" s="203"/>
      <c r="F12522" s="203"/>
    </row>
    <row r="12523" spans="2:6" ht="15.75">
      <c r="B12523" s="188"/>
      <c r="C12523" s="188"/>
      <c r="D12523" s="203"/>
      <c r="E12523" s="203"/>
      <c r="F12523" s="203"/>
    </row>
    <row r="12524" spans="2:6" ht="15.75">
      <c r="B12524" s="188"/>
      <c r="C12524" s="188"/>
      <c r="D12524" s="203"/>
      <c r="E12524" s="203"/>
      <c r="F12524" s="203"/>
    </row>
    <row r="12525" spans="2:6" ht="15.75">
      <c r="B12525" s="188"/>
      <c r="C12525" s="188"/>
      <c r="D12525" s="203"/>
      <c r="E12525" s="203"/>
      <c r="F12525" s="203"/>
    </row>
    <row r="12526" spans="2:6" ht="15.75">
      <c r="B12526" s="188"/>
      <c r="C12526" s="188"/>
      <c r="D12526" s="203"/>
      <c r="E12526" s="203"/>
      <c r="F12526" s="203"/>
    </row>
    <row r="12527" spans="2:6" ht="15.75">
      <c r="B12527" s="188"/>
      <c r="C12527" s="188"/>
      <c r="D12527" s="203"/>
      <c r="E12527" s="203"/>
      <c r="F12527" s="203"/>
    </row>
    <row r="12528" spans="2:6" ht="15.75">
      <c r="B12528" s="188"/>
      <c r="C12528" s="188"/>
      <c r="D12528" s="203"/>
      <c r="E12528" s="203"/>
      <c r="F12528" s="203"/>
    </row>
    <row r="12529" spans="2:6" ht="15.75">
      <c r="B12529" s="188"/>
      <c r="C12529" s="188"/>
      <c r="D12529" s="203"/>
      <c r="E12529" s="203"/>
      <c r="F12529" s="203"/>
    </row>
    <row r="12530" spans="2:6" ht="15.75">
      <c r="B12530" s="188"/>
      <c r="C12530" s="188"/>
      <c r="D12530" s="203"/>
      <c r="E12530" s="203"/>
      <c r="F12530" s="203"/>
    </row>
    <row r="12531" spans="2:6" ht="15.75">
      <c r="B12531" s="188"/>
      <c r="C12531" s="188"/>
      <c r="D12531" s="203"/>
      <c r="E12531" s="203"/>
      <c r="F12531" s="203"/>
    </row>
    <row r="12532" spans="2:6" ht="15.75">
      <c r="B12532" s="188"/>
      <c r="C12532" s="188"/>
      <c r="D12532" s="203"/>
      <c r="E12532" s="203"/>
      <c r="F12532" s="203"/>
    </row>
    <row r="12533" spans="2:6" ht="15.75">
      <c r="B12533" s="188"/>
      <c r="C12533" s="188"/>
      <c r="D12533" s="203"/>
      <c r="E12533" s="203"/>
      <c r="F12533" s="203"/>
    </row>
    <row r="12534" spans="2:6" ht="15.75">
      <c r="B12534" s="188"/>
      <c r="C12534" s="188"/>
      <c r="D12534" s="203"/>
      <c r="E12534" s="203"/>
      <c r="F12534" s="203"/>
    </row>
    <row r="12535" spans="2:6" ht="15.75">
      <c r="B12535" s="188"/>
      <c r="C12535" s="188"/>
      <c r="D12535" s="203"/>
      <c r="E12535" s="203"/>
      <c r="F12535" s="203"/>
    </row>
    <row r="12536" spans="2:6" ht="15.75">
      <c r="B12536" s="188"/>
      <c r="C12536" s="188"/>
      <c r="D12536" s="203"/>
      <c r="E12536" s="203"/>
      <c r="F12536" s="203"/>
    </row>
    <row r="12537" spans="2:6" ht="15.75">
      <c r="B12537" s="188"/>
      <c r="C12537" s="188"/>
      <c r="D12537" s="203"/>
      <c r="E12537" s="203"/>
      <c r="F12537" s="203"/>
    </row>
    <row r="12538" spans="2:6" ht="15.75">
      <c r="B12538" s="188"/>
      <c r="C12538" s="188"/>
      <c r="D12538" s="203"/>
      <c r="E12538" s="203"/>
      <c r="F12538" s="203"/>
    </row>
    <row r="12539" spans="2:6" ht="15.75">
      <c r="B12539" s="188"/>
      <c r="C12539" s="188"/>
      <c r="D12539" s="203"/>
      <c r="E12539" s="203"/>
      <c r="F12539" s="203"/>
    </row>
    <row r="12540" spans="2:6" ht="15.75">
      <c r="B12540" s="188"/>
      <c r="C12540" s="188"/>
      <c r="D12540" s="203"/>
      <c r="E12540" s="203"/>
      <c r="F12540" s="203"/>
    </row>
    <row r="12541" spans="2:6" ht="15.75">
      <c r="B12541" s="188"/>
      <c r="C12541" s="188"/>
      <c r="D12541" s="203"/>
      <c r="E12541" s="203"/>
      <c r="F12541" s="203"/>
    </row>
    <row r="12542" spans="2:6" ht="15.75">
      <c r="B12542" s="188"/>
      <c r="C12542" s="188"/>
      <c r="D12542" s="203"/>
      <c r="E12542" s="203"/>
      <c r="F12542" s="203"/>
    </row>
    <row r="12543" spans="2:6" ht="15.75">
      <c r="B12543" s="188"/>
      <c r="C12543" s="188"/>
      <c r="D12543" s="203"/>
      <c r="E12543" s="203"/>
      <c r="F12543" s="203"/>
    </row>
    <row r="12544" spans="2:6" ht="15.75">
      <c r="B12544" s="188"/>
      <c r="C12544" s="188"/>
      <c r="D12544" s="203"/>
      <c r="E12544" s="203"/>
      <c r="F12544" s="203"/>
    </row>
    <row r="12545" spans="2:6" ht="15.75">
      <c r="B12545" s="188"/>
      <c r="C12545" s="188"/>
      <c r="D12545" s="203"/>
      <c r="E12545" s="203"/>
      <c r="F12545" s="203"/>
    </row>
    <row r="12546" spans="2:6" ht="15.75">
      <c r="B12546" s="188"/>
      <c r="C12546" s="188"/>
      <c r="D12546" s="203"/>
      <c r="E12546" s="203"/>
      <c r="F12546" s="203"/>
    </row>
    <row r="12547" spans="2:6" ht="15.75">
      <c r="B12547" s="188"/>
      <c r="C12547" s="188"/>
      <c r="D12547" s="203"/>
      <c r="E12547" s="203"/>
      <c r="F12547" s="203"/>
    </row>
    <row r="12548" spans="2:6" ht="15.75">
      <c r="B12548" s="188"/>
      <c r="C12548" s="188"/>
      <c r="D12548" s="203"/>
      <c r="E12548" s="203"/>
      <c r="F12548" s="203"/>
    </row>
    <row r="12549" spans="2:6" ht="15.75">
      <c r="B12549" s="188"/>
      <c r="C12549" s="188"/>
      <c r="D12549" s="203"/>
      <c r="E12549" s="203"/>
      <c r="F12549" s="203"/>
    </row>
    <row r="12550" spans="2:6" ht="15.75">
      <c r="B12550" s="188"/>
      <c r="C12550" s="188"/>
      <c r="D12550" s="203"/>
      <c r="E12550" s="203"/>
      <c r="F12550" s="203"/>
    </row>
    <row r="12551" spans="2:6" ht="15.75">
      <c r="B12551" s="188"/>
      <c r="C12551" s="188"/>
      <c r="D12551" s="203"/>
      <c r="E12551" s="203"/>
      <c r="F12551" s="203"/>
    </row>
    <row r="12552" spans="2:6" ht="15.75">
      <c r="B12552" s="188"/>
      <c r="C12552" s="188"/>
      <c r="D12552" s="203"/>
      <c r="E12552" s="203"/>
      <c r="F12552" s="203"/>
    </row>
    <row r="12553" spans="2:6" ht="15.75">
      <c r="B12553" s="188"/>
      <c r="C12553" s="188"/>
      <c r="D12553" s="203"/>
      <c r="E12553" s="203"/>
      <c r="F12553" s="203"/>
    </row>
    <row r="12554" spans="2:6" ht="15.75">
      <c r="B12554" s="188"/>
      <c r="C12554" s="188"/>
      <c r="D12554" s="203"/>
      <c r="E12554" s="203"/>
      <c r="F12554" s="203"/>
    </row>
    <row r="12555" spans="2:6" ht="15.75">
      <c r="B12555" s="188"/>
      <c r="C12555" s="188"/>
      <c r="D12555" s="203"/>
      <c r="E12555" s="203"/>
      <c r="F12555" s="203"/>
    </row>
    <row r="12556" spans="2:6" ht="15.75">
      <c r="B12556" s="188"/>
      <c r="C12556" s="188"/>
      <c r="D12556" s="203"/>
      <c r="E12556" s="203"/>
      <c r="F12556" s="203"/>
    </row>
    <row r="12557" spans="2:6" ht="15.75">
      <c r="B12557" s="188"/>
      <c r="C12557" s="188"/>
      <c r="D12557" s="203"/>
      <c r="E12557" s="203"/>
      <c r="F12557" s="203"/>
    </row>
    <row r="12558" spans="2:6" ht="15.75">
      <c r="B12558" s="188"/>
      <c r="C12558" s="188"/>
      <c r="D12558" s="203"/>
      <c r="E12558" s="203"/>
      <c r="F12558" s="203"/>
    </row>
    <row r="12559" spans="2:6" ht="15.75">
      <c r="B12559" s="188"/>
      <c r="C12559" s="188"/>
      <c r="D12559" s="203"/>
      <c r="E12559" s="203"/>
      <c r="F12559" s="203"/>
    </row>
    <row r="12560" spans="2:6" ht="15.75">
      <c r="B12560" s="188"/>
      <c r="C12560" s="188"/>
      <c r="D12560" s="203"/>
      <c r="E12560" s="203"/>
      <c r="F12560" s="203"/>
    </row>
    <row r="12561" spans="2:6" ht="15.75">
      <c r="B12561" s="188"/>
      <c r="C12561" s="188"/>
      <c r="D12561" s="203"/>
      <c r="E12561" s="203"/>
      <c r="F12561" s="203"/>
    </row>
    <row r="12562" spans="2:6" ht="15.75">
      <c r="B12562" s="188"/>
      <c r="C12562" s="188"/>
      <c r="D12562" s="203"/>
      <c r="E12562" s="203"/>
      <c r="F12562" s="203"/>
    </row>
    <row r="12563" spans="2:6" ht="15.75">
      <c r="B12563" s="188"/>
      <c r="C12563" s="188"/>
      <c r="D12563" s="203"/>
      <c r="E12563" s="203"/>
      <c r="F12563" s="203"/>
    </row>
    <row r="12564" spans="2:6" ht="15.75">
      <c r="B12564" s="188"/>
      <c r="C12564" s="188"/>
      <c r="D12564" s="203"/>
      <c r="E12564" s="203"/>
      <c r="F12564" s="203"/>
    </row>
    <row r="12565" spans="2:6" ht="15.75">
      <c r="B12565" s="188"/>
      <c r="C12565" s="188"/>
      <c r="D12565" s="203"/>
      <c r="E12565" s="203"/>
      <c r="F12565" s="203"/>
    </row>
    <row r="12566" spans="2:6" ht="15.75">
      <c r="B12566" s="188"/>
      <c r="C12566" s="188"/>
      <c r="D12566" s="203"/>
      <c r="E12566" s="203"/>
      <c r="F12566" s="203"/>
    </row>
    <row r="12567" spans="2:6" ht="15.75">
      <c r="B12567" s="188"/>
      <c r="C12567" s="188"/>
      <c r="D12567" s="203"/>
      <c r="E12567" s="203"/>
      <c r="F12567" s="203"/>
    </row>
    <row r="12568" spans="2:6" ht="15.75">
      <c r="B12568" s="188"/>
      <c r="C12568" s="188"/>
      <c r="D12568" s="203"/>
      <c r="E12568" s="203"/>
      <c r="F12568" s="203"/>
    </row>
    <row r="12569" spans="2:6" ht="15.75">
      <c r="B12569" s="188"/>
      <c r="C12569" s="188"/>
      <c r="D12569" s="203"/>
      <c r="E12569" s="203"/>
      <c r="F12569" s="203"/>
    </row>
    <row r="12570" spans="2:6" ht="15.75">
      <c r="B12570" s="188"/>
      <c r="C12570" s="188"/>
      <c r="D12570" s="203"/>
      <c r="E12570" s="203"/>
      <c r="F12570" s="203"/>
    </row>
    <row r="12571" spans="2:6" ht="15.75">
      <c r="B12571" s="188"/>
      <c r="C12571" s="188"/>
      <c r="D12571" s="203"/>
      <c r="E12571" s="203"/>
      <c r="F12571" s="203"/>
    </row>
    <row r="12572" spans="2:6" ht="15.75">
      <c r="B12572" s="188"/>
      <c r="C12572" s="188"/>
      <c r="D12572" s="203"/>
      <c r="E12572" s="203"/>
      <c r="F12572" s="203"/>
    </row>
    <row r="12573" spans="2:6" ht="15.75">
      <c r="B12573" s="188"/>
      <c r="C12573" s="188"/>
      <c r="D12573" s="203"/>
      <c r="E12573" s="203"/>
      <c r="F12573" s="203"/>
    </row>
    <row r="12574" spans="2:6" ht="15.75">
      <c r="B12574" s="188"/>
      <c r="C12574" s="188"/>
      <c r="D12574" s="203"/>
      <c r="E12574" s="203"/>
      <c r="F12574" s="203"/>
    </row>
    <row r="12575" spans="2:6" ht="15.75">
      <c r="B12575" s="188"/>
      <c r="C12575" s="188"/>
      <c r="D12575" s="203"/>
      <c r="E12575" s="203"/>
      <c r="F12575" s="203"/>
    </row>
    <row r="12576" spans="2:6" ht="15.75">
      <c r="B12576" s="188"/>
      <c r="C12576" s="188"/>
      <c r="D12576" s="203"/>
      <c r="E12576" s="203"/>
      <c r="F12576" s="203"/>
    </row>
    <row r="12577" spans="2:6" ht="15.75">
      <c r="B12577" s="188"/>
      <c r="C12577" s="188"/>
      <c r="D12577" s="203"/>
      <c r="E12577" s="203"/>
      <c r="F12577" s="203"/>
    </row>
    <row r="12578" spans="2:6" ht="15.75">
      <c r="B12578" s="188"/>
      <c r="C12578" s="188"/>
      <c r="D12578" s="203"/>
      <c r="E12578" s="203"/>
      <c r="F12578" s="203"/>
    </row>
    <row r="12579" spans="2:6" ht="15.75">
      <c r="B12579" s="188"/>
      <c r="C12579" s="188"/>
      <c r="D12579" s="203"/>
      <c r="E12579" s="203"/>
      <c r="F12579" s="203"/>
    </row>
    <row r="12580" spans="2:6" ht="15.75">
      <c r="B12580" s="188"/>
      <c r="C12580" s="188"/>
      <c r="D12580" s="203"/>
      <c r="E12580" s="203"/>
      <c r="F12580" s="203"/>
    </row>
    <row r="12581" spans="2:6" ht="15.75">
      <c r="B12581" s="188"/>
      <c r="C12581" s="188"/>
      <c r="D12581" s="203"/>
      <c r="E12581" s="203"/>
      <c r="F12581" s="203"/>
    </row>
    <row r="12582" spans="2:6" ht="15.75">
      <c r="B12582" s="188"/>
      <c r="C12582" s="188"/>
      <c r="D12582" s="203"/>
      <c r="E12582" s="203"/>
      <c r="F12582" s="203"/>
    </row>
    <row r="12583" spans="2:6" ht="15.75">
      <c r="B12583" s="188"/>
      <c r="C12583" s="188"/>
      <c r="D12583" s="203"/>
      <c r="E12583" s="203"/>
      <c r="F12583" s="203"/>
    </row>
    <row r="12584" spans="2:6" ht="15.75">
      <c r="B12584" s="188"/>
      <c r="C12584" s="188"/>
      <c r="D12584" s="203"/>
      <c r="E12584" s="203"/>
      <c r="F12584" s="203"/>
    </row>
    <row r="12585" spans="2:6" ht="15.75">
      <c r="B12585" s="188"/>
      <c r="C12585" s="188"/>
      <c r="D12585" s="203"/>
      <c r="E12585" s="203"/>
      <c r="F12585" s="203"/>
    </row>
    <row r="12586" spans="2:6" ht="15.75">
      <c r="B12586" s="188"/>
      <c r="C12586" s="188"/>
      <c r="D12586" s="203"/>
      <c r="E12586" s="203"/>
      <c r="F12586" s="203"/>
    </row>
    <row r="12587" spans="2:6" ht="15.75">
      <c r="B12587" s="188"/>
      <c r="C12587" s="188"/>
      <c r="D12587" s="203"/>
      <c r="E12587" s="203"/>
      <c r="F12587" s="203"/>
    </row>
    <row r="12588" spans="2:6" ht="15.75">
      <c r="B12588" s="188"/>
      <c r="C12588" s="188"/>
      <c r="D12588" s="203"/>
      <c r="E12588" s="203"/>
      <c r="F12588" s="203"/>
    </row>
    <row r="12589" spans="2:6" ht="15.75">
      <c r="B12589" s="188"/>
      <c r="C12589" s="188"/>
      <c r="D12589" s="203"/>
      <c r="E12589" s="203"/>
      <c r="F12589" s="203"/>
    </row>
    <row r="12590" spans="2:6" ht="15.75">
      <c r="B12590" s="188"/>
      <c r="C12590" s="188"/>
      <c r="D12590" s="203"/>
      <c r="E12590" s="203"/>
      <c r="F12590" s="203"/>
    </row>
    <row r="12591" spans="2:6" ht="15.75">
      <c r="B12591" s="188"/>
      <c r="C12591" s="188"/>
      <c r="D12591" s="203"/>
      <c r="E12591" s="203"/>
      <c r="F12591" s="203"/>
    </row>
    <row r="12592" spans="2:6" ht="15.75">
      <c r="B12592" s="188"/>
      <c r="C12592" s="188"/>
      <c r="D12592" s="203"/>
      <c r="E12592" s="203"/>
      <c r="F12592" s="203"/>
    </row>
    <row r="12593" spans="2:6" ht="15.75">
      <c r="B12593" s="188"/>
      <c r="C12593" s="188"/>
      <c r="D12593" s="203"/>
      <c r="E12593" s="203"/>
      <c r="F12593" s="203"/>
    </row>
    <row r="12594" spans="2:6" ht="15.75">
      <c r="B12594" s="188"/>
      <c r="C12594" s="188"/>
      <c r="D12594" s="203"/>
      <c r="E12594" s="203"/>
      <c r="F12594" s="203"/>
    </row>
    <row r="12595" spans="2:6" ht="15.75">
      <c r="B12595" s="188"/>
      <c r="C12595" s="188"/>
      <c r="D12595" s="203"/>
      <c r="E12595" s="203"/>
      <c r="F12595" s="203"/>
    </row>
    <row r="12596" spans="2:6" ht="15.75">
      <c r="B12596" s="188"/>
      <c r="C12596" s="188"/>
      <c r="D12596" s="203"/>
      <c r="E12596" s="203"/>
      <c r="F12596" s="203"/>
    </row>
    <row r="12597" spans="2:6" ht="15.75">
      <c r="B12597" s="188"/>
      <c r="C12597" s="188"/>
      <c r="D12597" s="203"/>
      <c r="E12597" s="203"/>
      <c r="F12597" s="203"/>
    </row>
    <row r="12598" spans="2:6" ht="15.75">
      <c r="B12598" s="188"/>
      <c r="C12598" s="188"/>
      <c r="D12598" s="203"/>
      <c r="E12598" s="203"/>
      <c r="F12598" s="203"/>
    </row>
    <row r="12599" spans="2:6" ht="15.75">
      <c r="B12599" s="188"/>
      <c r="C12599" s="188"/>
      <c r="D12599" s="203"/>
      <c r="E12599" s="203"/>
      <c r="F12599" s="203"/>
    </row>
    <row r="12600" spans="2:6" ht="15.75">
      <c r="B12600" s="188"/>
      <c r="C12600" s="188"/>
      <c r="D12600" s="203"/>
      <c r="E12600" s="203"/>
      <c r="F12600" s="203"/>
    </row>
    <row r="12601" spans="2:6" ht="15.75">
      <c r="B12601" s="188"/>
      <c r="C12601" s="188"/>
      <c r="D12601" s="203"/>
      <c r="E12601" s="203"/>
      <c r="F12601" s="203"/>
    </row>
    <row r="12602" spans="2:6" ht="15.75">
      <c r="B12602" s="188"/>
      <c r="C12602" s="188"/>
      <c r="D12602" s="203"/>
      <c r="E12602" s="203"/>
      <c r="F12602" s="203"/>
    </row>
    <row r="12603" spans="2:6" ht="15.75">
      <c r="B12603" s="188"/>
      <c r="C12603" s="188"/>
      <c r="D12603" s="203"/>
      <c r="E12603" s="203"/>
      <c r="F12603" s="203"/>
    </row>
    <row r="12604" spans="2:6" ht="15.75">
      <c r="B12604" s="188"/>
      <c r="C12604" s="188"/>
      <c r="D12604" s="203"/>
      <c r="E12604" s="203"/>
      <c r="F12604" s="203"/>
    </row>
    <row r="12605" spans="2:6" ht="15.75">
      <c r="B12605" s="188"/>
      <c r="C12605" s="188"/>
      <c r="D12605" s="203"/>
      <c r="E12605" s="203"/>
      <c r="F12605" s="203"/>
    </row>
    <row r="12606" spans="2:6" ht="15.75">
      <c r="B12606" s="188"/>
      <c r="C12606" s="188"/>
      <c r="D12606" s="203"/>
      <c r="E12606" s="203"/>
      <c r="F12606" s="203"/>
    </row>
    <row r="12607" spans="2:6" ht="15.75">
      <c r="B12607" s="188"/>
      <c r="C12607" s="188"/>
      <c r="D12607" s="203"/>
      <c r="E12607" s="203"/>
      <c r="F12607" s="203"/>
    </row>
    <row r="12608" spans="2:6" ht="15.75">
      <c r="B12608" s="188"/>
      <c r="C12608" s="188"/>
      <c r="D12608" s="203"/>
      <c r="E12608" s="203"/>
      <c r="F12608" s="203"/>
    </row>
    <row r="12609" spans="2:6" ht="15.75">
      <c r="B12609" s="188"/>
      <c r="C12609" s="188"/>
      <c r="D12609" s="203"/>
      <c r="E12609" s="203"/>
      <c r="F12609" s="203"/>
    </row>
    <row r="12610" spans="2:6" ht="15.75">
      <c r="B12610" s="188"/>
      <c r="C12610" s="188"/>
      <c r="D12610" s="203"/>
      <c r="E12610" s="203"/>
      <c r="F12610" s="203"/>
    </row>
    <row r="12611" spans="2:6" ht="15.75">
      <c r="B12611" s="188"/>
      <c r="C12611" s="188"/>
      <c r="D12611" s="203"/>
      <c r="E12611" s="203"/>
      <c r="F12611" s="203"/>
    </row>
    <row r="12612" spans="2:6" ht="15.75">
      <c r="B12612" s="188"/>
      <c r="C12612" s="188"/>
      <c r="D12612" s="203"/>
      <c r="E12612" s="203"/>
      <c r="F12612" s="203"/>
    </row>
    <row r="12613" spans="2:6" ht="15.75">
      <c r="B12613" s="188"/>
      <c r="C12613" s="188"/>
      <c r="D12613" s="203"/>
      <c r="E12613" s="203"/>
      <c r="F12613" s="203"/>
    </row>
    <row r="12614" spans="2:6" ht="15.75">
      <c r="B12614" s="188"/>
      <c r="C12614" s="188"/>
      <c r="D12614" s="203"/>
      <c r="E12614" s="203"/>
      <c r="F12614" s="203"/>
    </row>
    <row r="12615" spans="2:6" ht="15.75">
      <c r="B12615" s="188"/>
      <c r="C12615" s="188"/>
      <c r="D12615" s="203"/>
      <c r="E12615" s="203"/>
      <c r="F12615" s="203"/>
    </row>
    <row r="12616" spans="2:6" ht="15.75">
      <c r="B12616" s="188"/>
      <c r="C12616" s="188"/>
      <c r="D12616" s="203"/>
      <c r="E12616" s="203"/>
      <c r="F12616" s="203"/>
    </row>
    <row r="12617" spans="2:6" ht="15.75">
      <c r="B12617" s="188"/>
      <c r="C12617" s="188"/>
      <c r="D12617" s="203"/>
      <c r="E12617" s="203"/>
      <c r="F12617" s="203"/>
    </row>
    <row r="12618" spans="2:6" ht="15.75">
      <c r="B12618" s="188"/>
      <c r="C12618" s="188"/>
      <c r="D12618" s="203"/>
      <c r="E12618" s="203"/>
      <c r="F12618" s="203"/>
    </row>
    <row r="12619" spans="2:6" ht="15.75">
      <c r="B12619" s="188"/>
      <c r="C12619" s="188"/>
      <c r="D12619" s="203"/>
      <c r="E12619" s="203"/>
      <c r="F12619" s="203"/>
    </row>
    <row r="12620" spans="2:6" ht="15.75">
      <c r="B12620" s="188"/>
      <c r="C12620" s="188"/>
      <c r="D12620" s="203"/>
      <c r="E12620" s="203"/>
      <c r="F12620" s="203"/>
    </row>
    <row r="12621" spans="2:6" ht="15.75">
      <c r="B12621" s="188"/>
      <c r="C12621" s="188"/>
      <c r="D12621" s="203"/>
      <c r="E12621" s="203"/>
      <c r="F12621" s="203"/>
    </row>
    <row r="12622" spans="2:6" ht="15.75">
      <c r="B12622" s="188"/>
      <c r="C12622" s="188"/>
      <c r="D12622" s="203"/>
      <c r="E12622" s="203"/>
      <c r="F12622" s="203"/>
    </row>
    <row r="12623" spans="2:6" ht="15.75">
      <c r="B12623" s="188"/>
      <c r="C12623" s="188"/>
      <c r="D12623" s="203"/>
      <c r="E12623" s="203"/>
      <c r="F12623" s="203"/>
    </row>
    <row r="12624" spans="2:6" ht="15.75">
      <c r="B12624" s="188"/>
      <c r="C12624" s="188"/>
      <c r="D12624" s="203"/>
      <c r="E12624" s="203"/>
      <c r="F12624" s="203"/>
    </row>
    <row r="12625" spans="2:6" ht="15.75">
      <c r="B12625" s="188"/>
      <c r="C12625" s="188"/>
      <c r="D12625" s="203"/>
      <c r="E12625" s="203"/>
      <c r="F12625" s="203"/>
    </row>
    <row r="12626" spans="2:6" ht="15.75">
      <c r="B12626" s="188"/>
      <c r="C12626" s="188"/>
      <c r="D12626" s="203"/>
      <c r="E12626" s="203"/>
      <c r="F12626" s="203"/>
    </row>
    <row r="12627" spans="2:6" ht="15.75">
      <c r="B12627" s="188"/>
      <c r="C12627" s="188"/>
      <c r="D12627" s="203"/>
      <c r="E12627" s="203"/>
      <c r="F12627" s="203"/>
    </row>
    <row r="12628" spans="2:6" ht="15.75">
      <c r="B12628" s="188"/>
      <c r="C12628" s="188"/>
      <c r="D12628" s="203"/>
      <c r="E12628" s="203"/>
      <c r="F12628" s="203"/>
    </row>
    <row r="12629" spans="2:6" ht="15.75">
      <c r="B12629" s="188"/>
      <c r="C12629" s="188"/>
      <c r="D12629" s="203"/>
      <c r="E12629" s="203"/>
      <c r="F12629" s="203"/>
    </row>
    <row r="12630" spans="2:6" ht="15.75">
      <c r="B12630" s="188"/>
      <c r="C12630" s="188"/>
      <c r="D12630" s="203"/>
      <c r="E12630" s="203"/>
      <c r="F12630" s="203"/>
    </row>
    <row r="12631" spans="2:6" ht="15.75">
      <c r="B12631" s="188"/>
      <c r="C12631" s="188"/>
      <c r="D12631" s="203"/>
      <c r="E12631" s="203"/>
      <c r="F12631" s="203"/>
    </row>
    <row r="12632" spans="2:6" ht="15.75">
      <c r="B12632" s="188"/>
      <c r="C12632" s="188"/>
      <c r="D12632" s="203"/>
      <c r="E12632" s="203"/>
      <c r="F12632" s="203"/>
    </row>
    <row r="12633" spans="2:6" ht="15.75">
      <c r="B12633" s="188"/>
      <c r="C12633" s="188"/>
      <c r="D12633" s="203"/>
      <c r="E12633" s="203"/>
      <c r="F12633" s="203"/>
    </row>
    <row r="12634" spans="2:6" ht="15.75">
      <c r="B12634" s="188"/>
      <c r="C12634" s="188"/>
      <c r="D12634" s="203"/>
      <c r="E12634" s="203"/>
      <c r="F12634" s="203"/>
    </row>
    <row r="12635" spans="2:6" ht="15.75">
      <c r="B12635" s="188"/>
      <c r="C12635" s="188"/>
      <c r="D12635" s="203"/>
      <c r="E12635" s="203"/>
      <c r="F12635" s="203"/>
    </row>
    <row r="12636" spans="2:6" ht="15.75">
      <c r="B12636" s="188"/>
      <c r="C12636" s="188"/>
      <c r="D12636" s="203"/>
      <c r="E12636" s="203"/>
      <c r="F12636" s="203"/>
    </row>
    <row r="12637" spans="2:6" ht="15.75">
      <c r="B12637" s="188"/>
      <c r="C12637" s="188"/>
      <c r="D12637" s="203"/>
      <c r="E12637" s="203"/>
      <c r="F12637" s="203"/>
    </row>
    <row r="12638" spans="2:6" ht="15.75">
      <c r="B12638" s="188"/>
      <c r="C12638" s="188"/>
      <c r="D12638" s="203"/>
      <c r="E12638" s="203"/>
      <c r="F12638" s="203"/>
    </row>
    <row r="12639" spans="2:6" ht="15.75">
      <c r="B12639" s="188"/>
      <c r="C12639" s="188"/>
      <c r="D12639" s="203"/>
      <c r="E12639" s="203"/>
      <c r="F12639" s="203"/>
    </row>
    <row r="12640" spans="2:6" ht="15.75">
      <c r="B12640" s="188"/>
      <c r="C12640" s="188"/>
      <c r="D12640" s="203"/>
      <c r="E12640" s="203"/>
      <c r="F12640" s="203"/>
    </row>
    <row r="12641" spans="2:6" ht="15.75">
      <c r="B12641" s="188"/>
      <c r="C12641" s="188"/>
      <c r="D12641" s="203"/>
      <c r="E12641" s="203"/>
      <c r="F12641" s="203"/>
    </row>
    <row r="12642" spans="2:6" ht="15.75">
      <c r="B12642" s="188"/>
      <c r="C12642" s="188"/>
      <c r="D12642" s="203"/>
      <c r="E12642" s="203"/>
      <c r="F12642" s="203"/>
    </row>
    <row r="12643" spans="2:6" ht="15.75">
      <c r="B12643" s="188"/>
      <c r="C12643" s="188"/>
      <c r="D12643" s="203"/>
      <c r="E12643" s="203"/>
      <c r="F12643" s="203"/>
    </row>
    <row r="12644" spans="2:6" ht="15.75">
      <c r="B12644" s="188"/>
      <c r="C12644" s="188"/>
      <c r="D12644" s="203"/>
      <c r="E12644" s="203"/>
      <c r="F12644" s="203"/>
    </row>
    <row r="12645" spans="2:6" ht="15.75">
      <c r="B12645" s="188"/>
      <c r="C12645" s="188"/>
      <c r="D12645" s="203"/>
      <c r="E12645" s="203"/>
      <c r="F12645" s="203"/>
    </row>
    <row r="12646" spans="2:6" ht="15.75">
      <c r="B12646" s="188"/>
      <c r="C12646" s="188"/>
      <c r="D12646" s="203"/>
      <c r="E12646" s="203"/>
      <c r="F12646" s="203"/>
    </row>
    <row r="12647" spans="2:6" ht="15.75">
      <c r="B12647" s="188"/>
      <c r="C12647" s="188"/>
      <c r="D12647" s="203"/>
      <c r="E12647" s="203"/>
      <c r="F12647" s="203"/>
    </row>
    <row r="12648" spans="2:6" ht="15.75">
      <c r="B12648" s="188"/>
      <c r="C12648" s="188"/>
      <c r="D12648" s="203"/>
      <c r="E12648" s="203"/>
      <c r="F12648" s="203"/>
    </row>
    <row r="12649" spans="2:6" ht="15.75">
      <c r="B12649" s="188"/>
      <c r="C12649" s="188"/>
      <c r="D12649" s="203"/>
      <c r="E12649" s="203"/>
      <c r="F12649" s="203"/>
    </row>
    <row r="12650" spans="2:6" ht="15.75">
      <c r="B12650" s="188"/>
      <c r="C12650" s="188"/>
      <c r="D12650" s="203"/>
      <c r="E12650" s="203"/>
      <c r="F12650" s="203"/>
    </row>
    <row r="12651" spans="2:6" ht="15.75">
      <c r="B12651" s="188"/>
      <c r="C12651" s="188"/>
      <c r="D12651" s="203"/>
      <c r="E12651" s="203"/>
      <c r="F12651" s="203"/>
    </row>
    <row r="12652" spans="2:6" ht="15.75">
      <c r="B12652" s="188"/>
      <c r="C12652" s="188"/>
      <c r="D12652" s="203"/>
      <c r="E12652" s="203"/>
      <c r="F12652" s="203"/>
    </row>
    <row r="12653" spans="2:6" ht="15.75">
      <c r="B12653" s="188"/>
      <c r="C12653" s="188"/>
      <c r="D12653" s="203"/>
      <c r="E12653" s="203"/>
      <c r="F12653" s="203"/>
    </row>
    <row r="12654" spans="2:6" ht="15.75">
      <c r="B12654" s="188"/>
      <c r="C12654" s="188"/>
      <c r="D12654" s="203"/>
      <c r="E12654" s="203"/>
      <c r="F12654" s="203"/>
    </row>
    <row r="12655" spans="2:6" ht="15.75">
      <c r="B12655" s="188"/>
      <c r="C12655" s="188"/>
      <c r="D12655" s="203"/>
      <c r="E12655" s="203"/>
      <c r="F12655" s="203"/>
    </row>
    <row r="12656" spans="2:6" ht="15.75">
      <c r="B12656" s="188"/>
      <c r="C12656" s="188"/>
      <c r="D12656" s="203"/>
      <c r="E12656" s="203"/>
      <c r="F12656" s="203"/>
    </row>
    <row r="12657" spans="2:6" ht="15.75">
      <c r="B12657" s="188"/>
      <c r="C12657" s="188"/>
      <c r="D12657" s="203"/>
      <c r="E12657" s="203"/>
      <c r="F12657" s="203"/>
    </row>
    <row r="12658" spans="2:6" ht="15.75">
      <c r="B12658" s="188"/>
      <c r="C12658" s="188"/>
      <c r="D12658" s="203"/>
      <c r="E12658" s="203"/>
      <c r="F12658" s="203"/>
    </row>
    <row r="12659" spans="2:6" ht="15.75">
      <c r="B12659" s="188"/>
      <c r="C12659" s="188"/>
      <c r="D12659" s="203"/>
      <c r="E12659" s="203"/>
      <c r="F12659" s="203"/>
    </row>
    <row r="12660" spans="2:6" ht="15.75">
      <c r="B12660" s="188"/>
      <c r="C12660" s="188"/>
      <c r="D12660" s="203"/>
      <c r="E12660" s="203"/>
      <c r="F12660" s="203"/>
    </row>
    <row r="12661" spans="2:6" ht="15.75">
      <c r="B12661" s="188"/>
      <c r="C12661" s="188"/>
      <c r="D12661" s="203"/>
      <c r="E12661" s="203"/>
      <c r="F12661" s="203"/>
    </row>
    <row r="12662" spans="2:6" ht="15.75">
      <c r="B12662" s="188"/>
      <c r="C12662" s="188"/>
      <c r="D12662" s="203"/>
      <c r="E12662" s="203"/>
      <c r="F12662" s="203"/>
    </row>
    <row r="12663" spans="2:6" ht="15.75">
      <c r="B12663" s="188"/>
      <c r="C12663" s="188"/>
      <c r="D12663" s="203"/>
      <c r="E12663" s="203"/>
      <c r="F12663" s="203"/>
    </row>
    <row r="12664" spans="2:6" ht="15.75">
      <c r="B12664" s="188"/>
      <c r="C12664" s="188"/>
      <c r="D12664" s="203"/>
      <c r="E12664" s="203"/>
      <c r="F12664" s="203"/>
    </row>
    <row r="12665" spans="2:6" ht="15.75">
      <c r="B12665" s="188"/>
      <c r="C12665" s="188"/>
      <c r="D12665" s="203"/>
      <c r="E12665" s="203"/>
      <c r="F12665" s="203"/>
    </row>
    <row r="12666" spans="2:6" ht="15.75">
      <c r="B12666" s="188"/>
      <c r="C12666" s="188"/>
      <c r="D12666" s="203"/>
      <c r="E12666" s="203"/>
      <c r="F12666" s="203"/>
    </row>
    <row r="12667" spans="2:6" ht="15.75">
      <c r="B12667" s="188"/>
      <c r="C12667" s="188"/>
      <c r="D12667" s="203"/>
      <c r="E12667" s="203"/>
      <c r="F12667" s="203"/>
    </row>
    <row r="12668" spans="2:6" ht="15.75">
      <c r="B12668" s="188"/>
      <c r="C12668" s="188"/>
      <c r="D12668" s="203"/>
      <c r="E12668" s="203"/>
      <c r="F12668" s="203"/>
    </row>
    <row r="12669" spans="2:6" ht="15.75">
      <c r="B12669" s="188"/>
      <c r="C12669" s="188"/>
      <c r="D12669" s="203"/>
      <c r="E12669" s="203"/>
      <c r="F12669" s="203"/>
    </row>
    <row r="12670" spans="2:6" ht="15.75">
      <c r="B12670" s="188"/>
      <c r="C12670" s="188"/>
      <c r="D12670" s="203"/>
      <c r="E12670" s="203"/>
      <c r="F12670" s="203"/>
    </row>
    <row r="12671" spans="2:6" ht="15.75">
      <c r="B12671" s="188"/>
      <c r="C12671" s="188"/>
      <c r="D12671" s="203"/>
      <c r="E12671" s="203"/>
      <c r="F12671" s="203"/>
    </row>
    <row r="12672" spans="2:6" ht="15.75">
      <c r="B12672" s="188"/>
      <c r="C12672" s="188"/>
      <c r="D12672" s="203"/>
      <c r="E12672" s="203"/>
      <c r="F12672" s="203"/>
    </row>
    <row r="12673" spans="2:6" ht="15.75">
      <c r="B12673" s="188"/>
      <c r="C12673" s="188"/>
      <c r="D12673" s="203"/>
      <c r="E12673" s="203"/>
      <c r="F12673" s="203"/>
    </row>
    <row r="12674" spans="2:6" ht="15.75">
      <c r="B12674" s="188"/>
      <c r="C12674" s="188"/>
      <c r="D12674" s="203"/>
      <c r="E12674" s="203"/>
      <c r="F12674" s="203"/>
    </row>
    <row r="12675" spans="2:6" ht="15.75">
      <c r="B12675" s="188"/>
      <c r="C12675" s="188"/>
      <c r="D12675" s="203"/>
      <c r="E12675" s="203"/>
      <c r="F12675" s="203"/>
    </row>
    <row r="12676" spans="2:6" ht="15.75">
      <c r="B12676" s="188"/>
      <c r="C12676" s="188"/>
      <c r="D12676" s="203"/>
      <c r="E12676" s="203"/>
      <c r="F12676" s="203"/>
    </row>
    <row r="12677" spans="2:6" ht="15.75">
      <c r="B12677" s="188"/>
      <c r="C12677" s="188"/>
      <c r="D12677" s="203"/>
      <c r="E12677" s="203"/>
      <c r="F12677" s="203"/>
    </row>
    <row r="12678" spans="2:6" ht="15.75">
      <c r="B12678" s="188"/>
      <c r="C12678" s="188"/>
      <c r="D12678" s="203"/>
      <c r="E12678" s="203"/>
      <c r="F12678" s="203"/>
    </row>
    <row r="12679" spans="2:6" ht="15.75">
      <c r="B12679" s="188"/>
      <c r="C12679" s="188"/>
      <c r="D12679" s="203"/>
      <c r="E12679" s="203"/>
      <c r="F12679" s="203"/>
    </row>
    <row r="12680" spans="2:6" ht="15.75">
      <c r="B12680" s="188"/>
      <c r="C12680" s="188"/>
      <c r="D12680" s="203"/>
      <c r="E12680" s="203"/>
      <c r="F12680" s="203"/>
    </row>
    <row r="12681" spans="2:6" ht="15.75">
      <c r="B12681" s="188"/>
      <c r="C12681" s="188"/>
      <c r="D12681" s="203"/>
      <c r="E12681" s="203"/>
      <c r="F12681" s="203"/>
    </row>
    <row r="12682" spans="2:6" ht="15.75">
      <c r="B12682" s="188"/>
      <c r="C12682" s="188"/>
      <c r="D12682" s="203"/>
      <c r="E12682" s="203"/>
      <c r="F12682" s="203"/>
    </row>
    <row r="12683" spans="2:6" ht="15.75">
      <c r="B12683" s="188"/>
      <c r="C12683" s="188"/>
      <c r="D12683" s="203"/>
      <c r="E12683" s="203"/>
      <c r="F12683" s="203"/>
    </row>
    <row r="12684" spans="2:6" ht="15.75">
      <c r="B12684" s="188"/>
      <c r="C12684" s="188"/>
      <c r="D12684" s="203"/>
      <c r="E12684" s="203"/>
      <c r="F12684" s="203"/>
    </row>
    <row r="12685" spans="2:6" ht="15.75">
      <c r="B12685" s="188"/>
      <c r="C12685" s="188"/>
      <c r="D12685" s="203"/>
      <c r="E12685" s="203"/>
      <c r="F12685" s="203"/>
    </row>
    <row r="12686" spans="2:6" ht="15.75">
      <c r="B12686" s="188"/>
      <c r="C12686" s="188"/>
      <c r="D12686" s="203"/>
      <c r="E12686" s="203"/>
      <c r="F12686" s="203"/>
    </row>
    <row r="12687" spans="2:6" ht="15.75">
      <c r="B12687" s="188"/>
      <c r="C12687" s="188"/>
      <c r="D12687" s="203"/>
      <c r="E12687" s="203"/>
      <c r="F12687" s="203"/>
    </row>
    <row r="12688" spans="2:6" ht="15.75">
      <c r="B12688" s="188"/>
      <c r="C12688" s="188"/>
      <c r="D12688" s="203"/>
      <c r="E12688" s="203"/>
      <c r="F12688" s="203"/>
    </row>
    <row r="12689" spans="2:6" ht="15.75">
      <c r="B12689" s="188"/>
      <c r="C12689" s="188"/>
      <c r="D12689" s="203"/>
      <c r="E12689" s="203"/>
      <c r="F12689" s="203"/>
    </row>
    <row r="12690" spans="2:6" ht="15.75">
      <c r="B12690" s="188"/>
      <c r="C12690" s="188"/>
      <c r="D12690" s="203"/>
      <c r="E12690" s="203"/>
      <c r="F12690" s="203"/>
    </row>
    <row r="12691" spans="2:6" ht="15.75">
      <c r="B12691" s="188"/>
      <c r="C12691" s="188"/>
      <c r="D12691" s="203"/>
      <c r="E12691" s="203"/>
      <c r="F12691" s="203"/>
    </row>
    <row r="12692" spans="2:6" ht="15.75">
      <c r="B12692" s="188"/>
      <c r="C12692" s="188"/>
      <c r="D12692" s="203"/>
      <c r="E12692" s="203"/>
      <c r="F12692" s="203"/>
    </row>
    <row r="12693" spans="2:6" ht="15.75">
      <c r="B12693" s="188"/>
      <c r="C12693" s="188"/>
      <c r="D12693" s="203"/>
      <c r="E12693" s="203"/>
      <c r="F12693" s="203"/>
    </row>
    <row r="12694" spans="2:6" ht="15.75">
      <c r="B12694" s="188"/>
      <c r="C12694" s="188"/>
      <c r="D12694" s="203"/>
      <c r="E12694" s="203"/>
      <c r="F12694" s="203"/>
    </row>
    <row r="12695" spans="2:6" ht="15.75">
      <c r="B12695" s="188"/>
      <c r="C12695" s="188"/>
      <c r="D12695" s="203"/>
      <c r="E12695" s="203"/>
      <c r="F12695" s="203"/>
    </row>
    <row r="12696" spans="2:6" ht="15.75">
      <c r="B12696" s="188"/>
      <c r="C12696" s="188"/>
      <c r="D12696" s="203"/>
      <c r="E12696" s="203"/>
      <c r="F12696" s="203"/>
    </row>
    <row r="12697" spans="2:6" ht="15.75">
      <c r="B12697" s="188"/>
      <c r="C12697" s="188"/>
      <c r="D12697" s="203"/>
      <c r="E12697" s="203"/>
      <c r="F12697" s="203"/>
    </row>
    <row r="12698" spans="2:6" ht="15.75">
      <c r="B12698" s="188"/>
      <c r="C12698" s="188"/>
      <c r="D12698" s="203"/>
      <c r="E12698" s="203"/>
      <c r="F12698" s="203"/>
    </row>
    <row r="12699" spans="2:6" ht="15.75">
      <c r="B12699" s="188"/>
      <c r="C12699" s="188"/>
      <c r="D12699" s="203"/>
      <c r="E12699" s="203"/>
      <c r="F12699" s="203"/>
    </row>
    <row r="12700" spans="2:6" ht="15.75">
      <c r="B12700" s="188"/>
      <c r="C12700" s="188"/>
      <c r="D12700" s="203"/>
      <c r="E12700" s="203"/>
      <c r="F12700" s="203"/>
    </row>
    <row r="12701" spans="2:6" ht="15.75">
      <c r="B12701" s="188"/>
      <c r="C12701" s="188"/>
      <c r="D12701" s="203"/>
      <c r="E12701" s="203"/>
      <c r="F12701" s="203"/>
    </row>
    <row r="12702" spans="2:6" ht="15.75">
      <c r="B12702" s="188"/>
      <c r="C12702" s="188"/>
      <c r="D12702" s="203"/>
      <c r="E12702" s="203"/>
      <c r="F12702" s="203"/>
    </row>
    <row r="12703" spans="2:6" ht="15.75">
      <c r="B12703" s="188"/>
      <c r="C12703" s="188"/>
      <c r="D12703" s="203"/>
      <c r="E12703" s="203"/>
      <c r="F12703" s="203"/>
    </row>
    <row r="12704" spans="2:6" ht="15.75">
      <c r="B12704" s="188"/>
      <c r="C12704" s="188"/>
      <c r="D12704" s="203"/>
      <c r="E12704" s="203"/>
      <c r="F12704" s="203"/>
    </row>
    <row r="12705" spans="2:6" ht="15.75">
      <c r="B12705" s="188"/>
      <c r="C12705" s="188"/>
      <c r="D12705" s="203"/>
      <c r="E12705" s="203"/>
      <c r="F12705" s="203"/>
    </row>
    <row r="12706" spans="2:6" ht="15.75">
      <c r="B12706" s="188"/>
      <c r="C12706" s="188"/>
      <c r="D12706" s="203"/>
      <c r="E12706" s="203"/>
      <c r="F12706" s="203"/>
    </row>
    <row r="12707" spans="2:6" ht="15.75">
      <c r="B12707" s="188"/>
      <c r="C12707" s="188"/>
      <c r="D12707" s="203"/>
      <c r="E12707" s="203"/>
      <c r="F12707" s="203"/>
    </row>
    <row r="12708" spans="2:6" ht="15.75">
      <c r="B12708" s="188"/>
      <c r="C12708" s="188"/>
      <c r="D12708" s="203"/>
      <c r="E12708" s="203"/>
      <c r="F12708" s="203"/>
    </row>
    <row r="12709" spans="2:6" ht="15.75">
      <c r="B12709" s="188"/>
      <c r="C12709" s="188"/>
      <c r="D12709" s="203"/>
      <c r="E12709" s="203"/>
      <c r="F12709" s="203"/>
    </row>
    <row r="12710" spans="2:6" ht="15.75">
      <c r="B12710" s="188"/>
      <c r="C12710" s="188"/>
      <c r="D12710" s="203"/>
      <c r="E12710" s="203"/>
      <c r="F12710" s="203"/>
    </row>
    <row r="12711" spans="2:6" ht="15.75">
      <c r="B12711" s="188"/>
      <c r="C12711" s="188"/>
      <c r="D12711" s="203"/>
      <c r="E12711" s="203"/>
      <c r="F12711" s="203"/>
    </row>
    <row r="12712" spans="2:6" ht="15.75">
      <c r="B12712" s="188"/>
      <c r="C12712" s="188"/>
      <c r="D12712" s="203"/>
      <c r="E12712" s="203"/>
      <c r="F12712" s="203"/>
    </row>
    <row r="12713" spans="2:6" ht="15.75">
      <c r="B12713" s="188"/>
      <c r="C12713" s="188"/>
      <c r="D12713" s="203"/>
      <c r="E12713" s="203"/>
      <c r="F12713" s="203"/>
    </row>
    <row r="12714" spans="2:6" ht="15.75">
      <c r="B12714" s="188"/>
      <c r="C12714" s="188"/>
      <c r="D12714" s="203"/>
      <c r="E12714" s="203"/>
      <c r="F12714" s="203"/>
    </row>
    <row r="12715" spans="2:6" ht="15.75">
      <c r="B12715" s="188"/>
      <c r="C12715" s="188"/>
      <c r="D12715" s="203"/>
      <c r="E12715" s="203"/>
      <c r="F12715" s="203"/>
    </row>
    <row r="12716" spans="2:6" ht="15.75">
      <c r="B12716" s="188"/>
      <c r="C12716" s="188"/>
      <c r="D12716" s="203"/>
      <c r="E12716" s="203"/>
      <c r="F12716" s="203"/>
    </row>
    <row r="12717" spans="2:6" ht="15.75">
      <c r="B12717" s="188"/>
      <c r="C12717" s="188"/>
      <c r="D12717" s="203"/>
      <c r="E12717" s="203"/>
      <c r="F12717" s="203"/>
    </row>
    <row r="12718" spans="2:6" ht="15.75">
      <c r="B12718" s="188"/>
      <c r="C12718" s="188"/>
      <c r="D12718" s="203"/>
      <c r="E12718" s="203"/>
      <c r="F12718" s="203"/>
    </row>
    <row r="12719" spans="2:6" ht="15.75">
      <c r="B12719" s="188"/>
      <c r="C12719" s="188"/>
      <c r="D12719" s="203"/>
      <c r="E12719" s="203"/>
      <c r="F12719" s="203"/>
    </row>
    <row r="12720" spans="2:6" ht="15.75">
      <c r="B12720" s="188"/>
      <c r="C12720" s="188"/>
      <c r="D12720" s="203"/>
      <c r="E12720" s="203"/>
      <c r="F12720" s="203"/>
    </row>
    <row r="12721" spans="2:6" ht="15.75">
      <c r="B12721" s="188"/>
      <c r="C12721" s="188"/>
      <c r="D12721" s="203"/>
      <c r="E12721" s="203"/>
      <c r="F12721" s="203"/>
    </row>
    <row r="12722" spans="2:6" ht="15.75">
      <c r="B12722" s="188"/>
      <c r="C12722" s="188"/>
      <c r="D12722" s="203"/>
      <c r="E12722" s="203"/>
      <c r="F12722" s="203"/>
    </row>
    <row r="12723" spans="2:6" ht="15.75">
      <c r="B12723" s="188"/>
      <c r="C12723" s="188"/>
      <c r="D12723" s="203"/>
      <c r="E12723" s="203"/>
      <c r="F12723" s="203"/>
    </row>
    <row r="12724" spans="2:6" ht="15.75">
      <c r="B12724" s="188"/>
      <c r="C12724" s="188"/>
      <c r="D12724" s="203"/>
      <c r="E12724" s="203"/>
      <c r="F12724" s="203"/>
    </row>
    <row r="12725" spans="2:6" ht="15.75">
      <c r="B12725" s="188"/>
      <c r="C12725" s="188"/>
      <c r="D12725" s="203"/>
      <c r="E12725" s="203"/>
      <c r="F12725" s="203"/>
    </row>
    <row r="12726" spans="2:6" ht="15.75">
      <c r="B12726" s="188"/>
      <c r="C12726" s="188"/>
      <c r="D12726" s="203"/>
      <c r="E12726" s="203"/>
      <c r="F12726" s="203"/>
    </row>
    <row r="12727" spans="2:6" ht="15.75">
      <c r="B12727" s="188"/>
      <c r="C12727" s="188"/>
      <c r="D12727" s="203"/>
      <c r="E12727" s="203"/>
      <c r="F12727" s="203"/>
    </row>
    <row r="12728" spans="2:6" ht="15.75">
      <c r="B12728" s="188"/>
      <c r="C12728" s="188"/>
      <c r="D12728" s="203"/>
      <c r="E12728" s="203"/>
      <c r="F12728" s="203"/>
    </row>
    <row r="12729" spans="2:6" ht="15.75">
      <c r="B12729" s="188"/>
      <c r="C12729" s="188"/>
      <c r="D12729" s="203"/>
      <c r="E12729" s="203"/>
      <c r="F12729" s="203"/>
    </row>
    <row r="12730" spans="2:6" ht="15.75">
      <c r="B12730" s="188"/>
      <c r="C12730" s="188"/>
      <c r="D12730" s="203"/>
      <c r="E12730" s="203"/>
      <c r="F12730" s="203"/>
    </row>
    <row r="12731" spans="2:6" ht="15.75">
      <c r="B12731" s="188"/>
      <c r="C12731" s="188"/>
      <c r="D12731" s="203"/>
      <c r="E12731" s="203"/>
      <c r="F12731" s="203"/>
    </row>
    <row r="12732" spans="2:6" ht="15.75">
      <c r="B12732" s="188"/>
      <c r="C12732" s="188"/>
      <c r="D12732" s="203"/>
      <c r="E12732" s="203"/>
      <c r="F12732" s="203"/>
    </row>
    <row r="12733" spans="2:6" ht="15.75">
      <c r="B12733" s="188"/>
      <c r="C12733" s="188"/>
      <c r="D12733" s="203"/>
      <c r="E12733" s="203"/>
      <c r="F12733" s="203"/>
    </row>
    <row r="12734" spans="2:6" ht="15.75">
      <c r="B12734" s="188"/>
      <c r="C12734" s="188"/>
      <c r="D12734" s="203"/>
      <c r="E12734" s="203"/>
      <c r="F12734" s="203"/>
    </row>
    <row r="12735" spans="2:6" ht="15.75">
      <c r="B12735" s="188"/>
      <c r="C12735" s="188"/>
      <c r="D12735" s="203"/>
      <c r="E12735" s="203"/>
      <c r="F12735" s="203"/>
    </row>
    <row r="12736" spans="2:6" ht="15.75">
      <c r="B12736" s="188"/>
      <c r="C12736" s="188"/>
      <c r="D12736" s="203"/>
      <c r="E12736" s="203"/>
      <c r="F12736" s="203"/>
    </row>
    <row r="12737" spans="2:6" ht="15.75">
      <c r="B12737" s="188"/>
      <c r="C12737" s="188"/>
      <c r="D12737" s="203"/>
      <c r="E12737" s="203"/>
      <c r="F12737" s="203"/>
    </row>
    <row r="12738" spans="2:6" ht="15.75">
      <c r="B12738" s="188"/>
      <c r="C12738" s="188"/>
      <c r="D12738" s="203"/>
      <c r="E12738" s="203"/>
      <c r="F12738" s="203"/>
    </row>
    <row r="12739" spans="2:6" ht="15.75">
      <c r="B12739" s="188"/>
      <c r="C12739" s="188"/>
      <c r="D12739" s="203"/>
      <c r="E12739" s="203"/>
      <c r="F12739" s="203"/>
    </row>
    <row r="12740" spans="2:6" ht="15.75">
      <c r="B12740" s="188"/>
      <c r="C12740" s="188"/>
      <c r="D12740" s="203"/>
      <c r="E12740" s="203"/>
      <c r="F12740" s="203"/>
    </row>
    <row r="12741" spans="2:6" ht="15.75">
      <c r="B12741" s="188"/>
      <c r="C12741" s="188"/>
      <c r="D12741" s="203"/>
      <c r="E12741" s="203"/>
      <c r="F12741" s="203"/>
    </row>
    <row r="12742" spans="2:6" ht="15.75">
      <c r="B12742" s="188"/>
      <c r="C12742" s="188"/>
      <c r="D12742" s="203"/>
      <c r="E12742" s="203"/>
      <c r="F12742" s="203"/>
    </row>
    <row r="12743" spans="2:6" ht="15.75">
      <c r="B12743" s="188"/>
      <c r="C12743" s="188"/>
      <c r="D12743" s="203"/>
      <c r="E12743" s="203"/>
      <c r="F12743" s="203"/>
    </row>
    <row r="12744" spans="2:6" ht="15.75">
      <c r="B12744" s="188"/>
      <c r="C12744" s="188"/>
      <c r="D12744" s="203"/>
      <c r="E12744" s="203"/>
      <c r="F12744" s="203"/>
    </row>
    <row r="12745" spans="2:6" ht="15.75">
      <c r="B12745" s="188"/>
      <c r="C12745" s="188"/>
      <c r="D12745" s="203"/>
      <c r="E12745" s="203"/>
      <c r="F12745" s="203"/>
    </row>
    <row r="12746" spans="2:6" ht="15.75">
      <c r="B12746" s="188"/>
      <c r="C12746" s="188"/>
      <c r="D12746" s="203"/>
      <c r="E12746" s="203"/>
      <c r="F12746" s="203"/>
    </row>
    <row r="12747" spans="2:6" ht="15.75">
      <c r="B12747" s="188"/>
      <c r="C12747" s="188"/>
      <c r="D12747" s="203"/>
      <c r="E12747" s="203"/>
      <c r="F12747" s="203"/>
    </row>
    <row r="12748" spans="2:6" ht="15.75">
      <c r="B12748" s="188"/>
      <c r="C12748" s="188"/>
      <c r="D12748" s="203"/>
      <c r="E12748" s="203"/>
      <c r="F12748" s="203"/>
    </row>
    <row r="12749" spans="2:6" ht="15.75">
      <c r="B12749" s="188"/>
      <c r="C12749" s="188"/>
      <c r="D12749" s="203"/>
      <c r="E12749" s="203"/>
      <c r="F12749" s="203"/>
    </row>
    <row r="12750" spans="2:6" ht="15.75">
      <c r="B12750" s="188"/>
      <c r="C12750" s="188"/>
      <c r="D12750" s="203"/>
      <c r="E12750" s="203"/>
      <c r="F12750" s="203"/>
    </row>
    <row r="12751" spans="2:6" ht="15.75">
      <c r="B12751" s="188"/>
      <c r="C12751" s="188"/>
      <c r="D12751" s="203"/>
      <c r="E12751" s="203"/>
      <c r="F12751" s="203"/>
    </row>
    <row r="12752" spans="2:6" ht="15.75">
      <c r="B12752" s="188"/>
      <c r="C12752" s="188"/>
      <c r="D12752" s="203"/>
      <c r="E12752" s="203"/>
      <c r="F12752" s="203"/>
    </row>
    <row r="12753" spans="2:6" ht="15.75">
      <c r="B12753" s="188"/>
      <c r="C12753" s="188"/>
      <c r="D12753" s="203"/>
      <c r="E12753" s="203"/>
      <c r="F12753" s="203"/>
    </row>
    <row r="12754" spans="2:6" ht="15.75">
      <c r="B12754" s="188"/>
      <c r="C12754" s="188"/>
      <c r="D12754" s="203"/>
      <c r="E12754" s="203"/>
      <c r="F12754" s="203"/>
    </row>
    <row r="12755" spans="2:6" ht="15.75">
      <c r="B12755" s="188"/>
      <c r="C12755" s="188"/>
      <c r="D12755" s="203"/>
      <c r="E12755" s="203"/>
      <c r="F12755" s="203"/>
    </row>
    <row r="12756" spans="2:6" ht="15.75">
      <c r="B12756" s="188"/>
      <c r="C12756" s="188"/>
      <c r="D12756" s="203"/>
      <c r="E12756" s="203"/>
      <c r="F12756" s="203"/>
    </row>
    <row r="12757" spans="2:6" ht="15.75">
      <c r="B12757" s="188"/>
      <c r="C12757" s="188"/>
      <c r="D12757" s="203"/>
      <c r="E12757" s="203"/>
      <c r="F12757" s="203"/>
    </row>
    <row r="12758" spans="2:6" ht="15.75">
      <c r="B12758" s="188"/>
      <c r="C12758" s="188"/>
      <c r="D12758" s="203"/>
      <c r="E12758" s="203"/>
      <c r="F12758" s="203"/>
    </row>
    <row r="12759" spans="2:6" ht="15.75">
      <c r="B12759" s="188"/>
      <c r="C12759" s="188"/>
      <c r="D12759" s="203"/>
      <c r="E12759" s="203"/>
      <c r="F12759" s="203"/>
    </row>
    <row r="12760" spans="2:6" ht="15.75">
      <c r="B12760" s="188"/>
      <c r="C12760" s="188"/>
      <c r="D12760" s="203"/>
      <c r="E12760" s="203"/>
      <c r="F12760" s="203"/>
    </row>
    <row r="12761" spans="2:6" ht="15.75">
      <c r="B12761" s="188"/>
      <c r="C12761" s="188"/>
      <c r="D12761" s="203"/>
      <c r="E12761" s="203"/>
      <c r="F12761" s="203"/>
    </row>
    <row r="12762" spans="2:6" ht="15.75">
      <c r="B12762" s="188"/>
      <c r="C12762" s="188"/>
      <c r="D12762" s="203"/>
      <c r="E12762" s="203"/>
      <c r="F12762" s="203"/>
    </row>
    <row r="12763" spans="2:6" ht="15.75">
      <c r="B12763" s="188"/>
      <c r="C12763" s="188"/>
      <c r="D12763" s="203"/>
      <c r="E12763" s="203"/>
      <c r="F12763" s="203"/>
    </row>
    <row r="12764" spans="2:6" ht="15.75">
      <c r="B12764" s="188"/>
      <c r="C12764" s="188"/>
      <c r="D12764" s="203"/>
      <c r="E12764" s="203"/>
      <c r="F12764" s="203"/>
    </row>
    <row r="12765" spans="2:6" ht="15.75">
      <c r="B12765" s="188"/>
      <c r="C12765" s="188"/>
      <c r="D12765" s="203"/>
      <c r="E12765" s="203"/>
      <c r="F12765" s="203"/>
    </row>
    <row r="12766" spans="2:6" ht="15.75">
      <c r="B12766" s="188"/>
      <c r="C12766" s="188"/>
      <c r="D12766" s="203"/>
      <c r="E12766" s="203"/>
      <c r="F12766" s="203"/>
    </row>
    <row r="12767" spans="2:6" ht="15.75">
      <c r="B12767" s="188"/>
      <c r="C12767" s="188"/>
      <c r="D12767" s="203"/>
      <c r="E12767" s="203"/>
      <c r="F12767" s="203"/>
    </row>
    <row r="12768" spans="2:6" ht="15.75">
      <c r="B12768" s="188"/>
      <c r="C12768" s="188"/>
      <c r="D12768" s="203"/>
      <c r="E12768" s="203"/>
      <c r="F12768" s="203"/>
    </row>
    <row r="12769" spans="2:6" ht="15.75">
      <c r="B12769" s="188"/>
      <c r="C12769" s="188"/>
      <c r="D12769" s="203"/>
      <c r="E12769" s="203"/>
      <c r="F12769" s="203"/>
    </row>
    <row r="12770" spans="2:6" ht="15.75">
      <c r="B12770" s="188"/>
      <c r="C12770" s="188"/>
      <c r="D12770" s="203"/>
      <c r="E12770" s="203"/>
      <c r="F12770" s="203"/>
    </row>
    <row r="12771" spans="2:6" ht="15.75">
      <c r="B12771" s="188"/>
      <c r="C12771" s="188"/>
      <c r="D12771" s="203"/>
      <c r="E12771" s="203"/>
      <c r="F12771" s="203"/>
    </row>
    <row r="12772" spans="2:6" ht="15.75">
      <c r="B12772" s="188"/>
      <c r="C12772" s="188"/>
      <c r="D12772" s="203"/>
      <c r="E12772" s="203"/>
      <c r="F12772" s="203"/>
    </row>
    <row r="12773" spans="2:6" ht="15.75">
      <c r="B12773" s="188"/>
      <c r="C12773" s="188"/>
      <c r="D12773" s="203"/>
      <c r="E12773" s="203"/>
      <c r="F12773" s="203"/>
    </row>
    <row r="12774" spans="2:6" ht="15.75">
      <c r="B12774" s="188"/>
      <c r="C12774" s="188"/>
      <c r="D12774" s="203"/>
      <c r="E12774" s="203"/>
      <c r="F12774" s="203"/>
    </row>
    <row r="12775" spans="2:6" ht="15.75">
      <c r="B12775" s="188"/>
      <c r="C12775" s="188"/>
      <c r="D12775" s="203"/>
      <c r="E12775" s="203"/>
      <c r="F12775" s="203"/>
    </row>
    <row r="12776" spans="2:6" ht="15.75">
      <c r="B12776" s="188"/>
      <c r="C12776" s="188"/>
      <c r="D12776" s="203"/>
      <c r="E12776" s="203"/>
      <c r="F12776" s="203"/>
    </row>
    <row r="12777" spans="2:6" ht="15.75">
      <c r="B12777" s="188"/>
      <c r="C12777" s="188"/>
      <c r="D12777" s="203"/>
      <c r="E12777" s="203"/>
      <c r="F12777" s="203"/>
    </row>
    <row r="12778" spans="2:6" ht="15.75">
      <c r="B12778" s="188"/>
      <c r="C12778" s="188"/>
      <c r="D12778" s="203"/>
      <c r="E12778" s="203"/>
      <c r="F12778" s="203"/>
    </row>
    <row r="12779" spans="2:6" ht="15.75">
      <c r="B12779" s="188"/>
      <c r="C12779" s="188"/>
      <c r="D12779" s="203"/>
      <c r="E12779" s="203"/>
      <c r="F12779" s="203"/>
    </row>
    <row r="12780" spans="2:6" ht="15.75">
      <c r="B12780" s="188"/>
      <c r="C12780" s="188"/>
      <c r="D12780" s="203"/>
      <c r="E12780" s="203"/>
      <c r="F12780" s="203"/>
    </row>
    <row r="12781" spans="2:6" ht="15.75">
      <c r="B12781" s="188"/>
      <c r="C12781" s="188"/>
      <c r="D12781" s="203"/>
      <c r="E12781" s="203"/>
      <c r="F12781" s="203"/>
    </row>
    <row r="12782" spans="2:6" ht="15.75">
      <c r="B12782" s="188"/>
      <c r="C12782" s="188"/>
      <c r="D12782" s="203"/>
      <c r="E12782" s="203"/>
      <c r="F12782" s="203"/>
    </row>
    <row r="12783" spans="2:6" ht="15.75">
      <c r="B12783" s="188"/>
      <c r="C12783" s="188"/>
      <c r="D12783" s="203"/>
      <c r="E12783" s="203"/>
      <c r="F12783" s="203"/>
    </row>
    <row r="12784" spans="2:6" ht="15.75">
      <c r="B12784" s="188"/>
      <c r="C12784" s="188"/>
      <c r="D12784" s="203"/>
      <c r="E12784" s="203"/>
      <c r="F12784" s="203"/>
    </row>
    <row r="12785" spans="2:6" ht="15.75">
      <c r="B12785" s="188"/>
      <c r="C12785" s="188"/>
      <c r="D12785" s="203"/>
      <c r="E12785" s="203"/>
      <c r="F12785" s="203"/>
    </row>
    <row r="12786" spans="2:6" ht="15.75">
      <c r="B12786" s="188"/>
      <c r="C12786" s="188"/>
      <c r="D12786" s="203"/>
      <c r="E12786" s="203"/>
      <c r="F12786" s="203"/>
    </row>
    <row r="12787" spans="2:6" ht="15.75">
      <c r="B12787" s="188"/>
      <c r="C12787" s="188"/>
      <c r="D12787" s="203"/>
      <c r="E12787" s="203"/>
      <c r="F12787" s="203"/>
    </row>
    <row r="12788" spans="2:6" ht="15.75">
      <c r="B12788" s="188"/>
      <c r="C12788" s="188"/>
      <c r="D12788" s="203"/>
      <c r="E12788" s="203"/>
      <c r="F12788" s="203"/>
    </row>
    <row r="12789" spans="2:6" ht="15.75">
      <c r="B12789" s="188"/>
      <c r="C12789" s="188"/>
      <c r="D12789" s="203"/>
      <c r="E12789" s="203"/>
      <c r="F12789" s="203"/>
    </row>
    <row r="12790" spans="2:6" ht="15.75">
      <c r="B12790" s="188"/>
      <c r="C12790" s="188"/>
      <c r="D12790" s="203"/>
      <c r="E12790" s="203"/>
      <c r="F12790" s="203"/>
    </row>
    <row r="12791" spans="2:6" ht="15.75">
      <c r="B12791" s="188"/>
      <c r="C12791" s="188"/>
      <c r="D12791" s="203"/>
      <c r="E12791" s="203"/>
      <c r="F12791" s="203"/>
    </row>
    <row r="12792" spans="2:6" ht="15.75">
      <c r="B12792" s="188"/>
      <c r="C12792" s="188"/>
      <c r="D12792" s="203"/>
      <c r="E12792" s="203"/>
      <c r="F12792" s="203"/>
    </row>
    <row r="12793" spans="2:6" ht="15.75">
      <c r="B12793" s="188"/>
      <c r="C12793" s="188"/>
      <c r="D12793" s="203"/>
      <c r="E12793" s="203"/>
      <c r="F12793" s="203"/>
    </row>
    <row r="12794" spans="2:6" ht="15.75">
      <c r="B12794" s="188"/>
      <c r="C12794" s="188"/>
      <c r="D12794" s="203"/>
      <c r="E12794" s="203"/>
      <c r="F12794" s="203"/>
    </row>
    <row r="12795" spans="2:6" ht="15.75">
      <c r="B12795" s="188"/>
      <c r="C12795" s="188"/>
      <c r="D12795" s="203"/>
      <c r="E12795" s="203"/>
      <c r="F12795" s="203"/>
    </row>
    <row r="12796" spans="2:6" ht="15.75">
      <c r="B12796" s="188"/>
      <c r="C12796" s="188"/>
      <c r="D12796" s="203"/>
      <c r="E12796" s="203"/>
      <c r="F12796" s="203"/>
    </row>
    <row r="12797" spans="2:6" ht="15.75">
      <c r="B12797" s="188"/>
      <c r="C12797" s="188"/>
      <c r="D12797" s="203"/>
      <c r="E12797" s="203"/>
      <c r="F12797" s="203"/>
    </row>
    <row r="12798" spans="2:6" ht="15.75">
      <c r="B12798" s="188"/>
      <c r="C12798" s="188"/>
      <c r="D12798" s="203"/>
      <c r="E12798" s="203"/>
      <c r="F12798" s="203"/>
    </row>
    <row r="12799" spans="2:6" ht="15.75">
      <c r="B12799" s="188"/>
      <c r="C12799" s="188"/>
      <c r="D12799" s="203"/>
      <c r="E12799" s="203"/>
      <c r="F12799" s="203"/>
    </row>
    <row r="12800" spans="2:6" ht="15.75">
      <c r="B12800" s="188"/>
      <c r="C12800" s="188"/>
      <c r="D12800" s="203"/>
      <c r="E12800" s="203"/>
      <c r="F12800" s="203"/>
    </row>
    <row r="12801" spans="2:6" ht="15.75">
      <c r="B12801" s="188"/>
      <c r="C12801" s="188"/>
      <c r="D12801" s="203"/>
      <c r="E12801" s="203"/>
      <c r="F12801" s="203"/>
    </row>
    <row r="12802" spans="2:6" ht="15.75">
      <c r="B12802" s="188"/>
      <c r="C12802" s="188"/>
      <c r="D12802" s="203"/>
      <c r="E12802" s="203"/>
      <c r="F12802" s="203"/>
    </row>
    <row r="12803" spans="2:6" ht="15.75">
      <c r="B12803" s="188"/>
      <c r="C12803" s="188"/>
      <c r="D12803" s="203"/>
      <c r="E12803" s="203"/>
      <c r="F12803" s="203"/>
    </row>
    <row r="12804" spans="2:6" ht="15.75">
      <c r="B12804" s="188"/>
      <c r="C12804" s="188"/>
      <c r="D12804" s="203"/>
      <c r="E12804" s="203"/>
      <c r="F12804" s="203"/>
    </row>
    <row r="12805" spans="2:6" ht="15.75">
      <c r="B12805" s="188"/>
      <c r="C12805" s="188"/>
      <c r="D12805" s="203"/>
      <c r="E12805" s="203"/>
      <c r="F12805" s="203"/>
    </row>
    <row r="12806" spans="2:6" ht="15.75">
      <c r="B12806" s="188"/>
      <c r="C12806" s="188"/>
      <c r="D12806" s="203"/>
      <c r="E12806" s="203"/>
      <c r="F12806" s="203"/>
    </row>
    <row r="12807" spans="2:6" ht="15.75">
      <c r="B12807" s="188"/>
      <c r="C12807" s="188"/>
      <c r="D12807" s="203"/>
      <c r="E12807" s="203"/>
      <c r="F12807" s="203"/>
    </row>
    <row r="12808" spans="2:6" ht="15.75">
      <c r="B12808" s="188"/>
      <c r="C12808" s="188"/>
      <c r="D12808" s="203"/>
      <c r="E12808" s="203"/>
      <c r="F12808" s="203"/>
    </row>
    <row r="12809" spans="2:6" ht="15.75">
      <c r="B12809" s="188"/>
      <c r="C12809" s="188"/>
      <c r="D12809" s="203"/>
      <c r="E12809" s="203"/>
      <c r="F12809" s="203"/>
    </row>
    <row r="12810" spans="2:6" ht="15.75">
      <c r="B12810" s="188"/>
      <c r="C12810" s="188"/>
      <c r="D12810" s="203"/>
      <c r="E12810" s="203"/>
      <c r="F12810" s="203"/>
    </row>
    <row r="12811" spans="2:6" ht="15.75">
      <c r="B12811" s="188"/>
      <c r="C12811" s="188"/>
      <c r="D12811" s="203"/>
      <c r="E12811" s="203"/>
      <c r="F12811" s="203"/>
    </row>
    <row r="12812" spans="2:6" ht="15.75">
      <c r="B12812" s="188"/>
      <c r="C12812" s="188"/>
      <c r="D12812" s="203"/>
      <c r="E12812" s="203"/>
      <c r="F12812" s="203"/>
    </row>
    <row r="12813" spans="2:6" ht="15.75">
      <c r="B12813" s="188"/>
      <c r="C12813" s="188"/>
      <c r="D12813" s="203"/>
      <c r="E12813" s="203"/>
      <c r="F12813" s="203"/>
    </row>
    <row r="12814" spans="2:6" ht="15.75">
      <c r="B12814" s="188"/>
      <c r="C12814" s="188"/>
      <c r="D12814" s="203"/>
      <c r="E12814" s="203"/>
      <c r="F12814" s="203"/>
    </row>
    <row r="12815" spans="2:6" ht="15.75">
      <c r="B12815" s="188"/>
      <c r="C12815" s="188"/>
      <c r="D12815" s="203"/>
      <c r="E12815" s="203"/>
      <c r="F12815" s="203"/>
    </row>
    <row r="12816" spans="2:6" ht="15.75">
      <c r="B12816" s="188"/>
      <c r="C12816" s="188"/>
      <c r="D12816" s="203"/>
      <c r="E12816" s="203"/>
      <c r="F12816" s="203"/>
    </row>
    <row r="12817" spans="2:6" ht="15.75">
      <c r="B12817" s="188"/>
      <c r="C12817" s="188"/>
      <c r="D12817" s="203"/>
      <c r="E12817" s="203"/>
      <c r="F12817" s="203"/>
    </row>
    <row r="12818" spans="2:6" ht="15.75">
      <c r="B12818" s="188"/>
      <c r="C12818" s="188"/>
      <c r="D12818" s="203"/>
      <c r="E12818" s="203"/>
      <c r="F12818" s="203"/>
    </row>
    <row r="12819" spans="2:6" ht="15.75">
      <c r="B12819" s="188"/>
      <c r="C12819" s="188"/>
      <c r="D12819" s="203"/>
      <c r="E12819" s="203"/>
      <c r="F12819" s="203"/>
    </row>
    <row r="12820" spans="2:6" ht="15.75">
      <c r="B12820" s="188"/>
      <c r="C12820" s="188"/>
      <c r="D12820" s="203"/>
      <c r="E12820" s="203"/>
      <c r="F12820" s="203"/>
    </row>
    <row r="12821" spans="2:6" ht="15.75">
      <c r="B12821" s="188"/>
      <c r="C12821" s="188"/>
      <c r="D12821" s="203"/>
      <c r="E12821" s="203"/>
      <c r="F12821" s="203"/>
    </row>
    <row r="12822" spans="2:6" ht="15.75">
      <c r="B12822" s="188"/>
      <c r="C12822" s="188"/>
      <c r="D12822" s="203"/>
      <c r="E12822" s="203"/>
      <c r="F12822" s="203"/>
    </row>
    <row r="12823" spans="2:6" ht="15.75">
      <c r="B12823" s="188"/>
      <c r="C12823" s="188"/>
      <c r="D12823" s="203"/>
      <c r="E12823" s="203"/>
      <c r="F12823" s="203"/>
    </row>
    <row r="12824" spans="2:6" ht="15.75">
      <c r="B12824" s="188"/>
      <c r="C12824" s="188"/>
      <c r="D12824" s="203"/>
      <c r="E12824" s="203"/>
      <c r="F12824" s="203"/>
    </row>
    <row r="12825" spans="2:6" ht="15.75">
      <c r="B12825" s="188"/>
      <c r="C12825" s="188"/>
      <c r="D12825" s="203"/>
      <c r="E12825" s="203"/>
      <c r="F12825" s="203"/>
    </row>
    <row r="12826" spans="2:6" ht="15.75">
      <c r="B12826" s="188"/>
      <c r="C12826" s="188"/>
      <c r="D12826" s="203"/>
      <c r="E12826" s="203"/>
      <c r="F12826" s="203"/>
    </row>
    <row r="12827" spans="2:6" ht="15.75">
      <c r="B12827" s="188"/>
      <c r="C12827" s="188"/>
      <c r="D12827" s="203"/>
      <c r="E12827" s="203"/>
      <c r="F12827" s="203"/>
    </row>
    <row r="12828" spans="2:6" ht="15.75">
      <c r="B12828" s="188"/>
      <c r="C12828" s="188"/>
      <c r="D12828" s="203"/>
      <c r="E12828" s="203"/>
      <c r="F12828" s="203"/>
    </row>
    <row r="12829" spans="2:6" ht="15.75">
      <c r="B12829" s="188"/>
      <c r="C12829" s="188"/>
      <c r="D12829" s="203"/>
      <c r="E12829" s="203"/>
      <c r="F12829" s="203"/>
    </row>
    <row r="12830" spans="2:6" ht="15.75">
      <c r="B12830" s="188"/>
      <c r="C12830" s="188"/>
      <c r="D12830" s="203"/>
      <c r="E12830" s="203"/>
      <c r="F12830" s="203"/>
    </row>
    <row r="12831" spans="2:6" ht="15.75">
      <c r="B12831" s="188"/>
      <c r="C12831" s="188"/>
      <c r="D12831" s="203"/>
      <c r="E12831" s="203"/>
      <c r="F12831" s="203"/>
    </row>
    <row r="12832" spans="2:6" ht="15.75">
      <c r="B12832" s="188"/>
      <c r="C12832" s="188"/>
      <c r="D12832" s="203"/>
      <c r="E12832" s="203"/>
      <c r="F12832" s="203"/>
    </row>
    <row r="12833" spans="2:6" ht="15.75">
      <c r="B12833" s="188"/>
      <c r="C12833" s="188"/>
      <c r="D12833" s="203"/>
      <c r="E12833" s="203"/>
      <c r="F12833" s="203"/>
    </row>
    <row r="12834" spans="2:6" ht="15.75">
      <c r="B12834" s="188"/>
      <c r="C12834" s="188"/>
      <c r="D12834" s="203"/>
      <c r="E12834" s="203"/>
      <c r="F12834" s="203"/>
    </row>
    <row r="12835" spans="2:6" ht="15.75">
      <c r="B12835" s="188"/>
      <c r="C12835" s="188"/>
      <c r="D12835" s="203"/>
      <c r="E12835" s="203"/>
      <c r="F12835" s="203"/>
    </row>
    <row r="12836" spans="2:6" ht="15.75">
      <c r="B12836" s="188"/>
      <c r="C12836" s="188"/>
      <c r="D12836" s="203"/>
      <c r="E12836" s="203"/>
      <c r="F12836" s="203"/>
    </row>
    <row r="12837" spans="2:6" ht="15.75">
      <c r="B12837" s="188"/>
      <c r="C12837" s="188"/>
      <c r="D12837" s="203"/>
      <c r="E12837" s="203"/>
      <c r="F12837" s="203"/>
    </row>
    <row r="12838" spans="2:6" ht="15.75">
      <c r="B12838" s="188"/>
      <c r="C12838" s="188"/>
      <c r="D12838" s="203"/>
      <c r="E12838" s="203"/>
      <c r="F12838" s="203"/>
    </row>
    <row r="12839" spans="2:6" ht="15.75">
      <c r="B12839" s="188"/>
      <c r="C12839" s="188"/>
      <c r="D12839" s="203"/>
      <c r="E12839" s="203"/>
      <c r="F12839" s="203"/>
    </row>
    <row r="12840" spans="2:6" ht="15.75">
      <c r="B12840" s="188"/>
      <c r="C12840" s="188"/>
      <c r="D12840" s="203"/>
      <c r="E12840" s="203"/>
      <c r="F12840" s="203"/>
    </row>
    <row r="12841" spans="2:6" ht="15.75">
      <c r="B12841" s="188"/>
      <c r="C12841" s="188"/>
      <c r="D12841" s="203"/>
      <c r="E12841" s="203"/>
      <c r="F12841" s="203"/>
    </row>
    <row r="12842" spans="2:6" ht="15.75">
      <c r="B12842" s="188"/>
      <c r="C12842" s="188"/>
      <c r="D12842" s="203"/>
      <c r="E12842" s="203"/>
      <c r="F12842" s="203"/>
    </row>
    <row r="12843" spans="2:6" ht="15.75">
      <c r="B12843" s="188"/>
      <c r="C12843" s="188"/>
      <c r="D12843" s="203"/>
      <c r="E12843" s="203"/>
      <c r="F12843" s="203"/>
    </row>
    <row r="12844" spans="2:6" ht="15.75">
      <c r="B12844" s="188"/>
      <c r="C12844" s="188"/>
      <c r="D12844" s="203"/>
      <c r="E12844" s="203"/>
      <c r="F12844" s="203"/>
    </row>
    <row r="12845" spans="2:6" ht="15.75">
      <c r="B12845" s="188"/>
      <c r="C12845" s="188"/>
      <c r="D12845" s="203"/>
      <c r="E12845" s="203"/>
      <c r="F12845" s="203"/>
    </row>
    <row r="12846" spans="2:6" ht="15.75">
      <c r="B12846" s="188"/>
      <c r="C12846" s="188"/>
      <c r="D12846" s="203"/>
      <c r="E12846" s="203"/>
      <c r="F12846" s="203"/>
    </row>
    <row r="12847" spans="2:6" ht="15.75">
      <c r="B12847" s="188"/>
      <c r="C12847" s="188"/>
      <c r="D12847" s="203"/>
      <c r="E12847" s="203"/>
      <c r="F12847" s="203"/>
    </row>
    <row r="12848" spans="2:6" ht="15.75">
      <c r="B12848" s="188"/>
      <c r="C12848" s="188"/>
      <c r="D12848" s="203"/>
      <c r="E12848" s="203"/>
      <c r="F12848" s="203"/>
    </row>
    <row r="12849" spans="2:6" ht="15.75">
      <c r="B12849" s="188"/>
      <c r="C12849" s="188"/>
      <c r="D12849" s="203"/>
      <c r="E12849" s="203"/>
      <c r="F12849" s="203"/>
    </row>
    <row r="12850" spans="2:6" ht="15.75">
      <c r="B12850" s="188"/>
      <c r="C12850" s="188"/>
      <c r="D12850" s="203"/>
      <c r="E12850" s="203"/>
      <c r="F12850" s="203"/>
    </row>
    <row r="12851" spans="2:6" ht="15.75">
      <c r="B12851" s="188"/>
      <c r="C12851" s="188"/>
      <c r="D12851" s="203"/>
      <c r="E12851" s="203"/>
      <c r="F12851" s="203"/>
    </row>
    <row r="12852" spans="2:6" ht="15.75">
      <c r="B12852" s="188"/>
      <c r="C12852" s="188"/>
      <c r="D12852" s="203"/>
      <c r="E12852" s="203"/>
      <c r="F12852" s="203"/>
    </row>
    <row r="12853" spans="2:6" ht="15.75">
      <c r="B12853" s="188"/>
      <c r="C12853" s="188"/>
      <c r="D12853" s="203"/>
      <c r="E12853" s="203"/>
      <c r="F12853" s="203"/>
    </row>
    <row r="12854" spans="2:6" ht="15.75">
      <c r="B12854" s="188"/>
      <c r="C12854" s="188"/>
      <c r="D12854" s="203"/>
      <c r="E12854" s="203"/>
      <c r="F12854" s="203"/>
    </row>
    <row r="12855" spans="2:6" ht="15.75">
      <c r="B12855" s="188"/>
      <c r="C12855" s="188"/>
      <c r="D12855" s="203"/>
      <c r="E12855" s="203"/>
      <c r="F12855" s="203"/>
    </row>
    <row r="12856" spans="2:6" ht="15.75">
      <c r="B12856" s="188"/>
      <c r="C12856" s="188"/>
      <c r="D12856" s="203"/>
      <c r="E12856" s="203"/>
      <c r="F12856" s="203"/>
    </row>
    <row r="12857" spans="2:6" ht="15.75">
      <c r="B12857" s="188"/>
      <c r="C12857" s="188"/>
      <c r="D12857" s="203"/>
      <c r="E12857" s="203"/>
      <c r="F12857" s="203"/>
    </row>
    <row r="12858" spans="2:6" ht="15.75">
      <c r="B12858" s="188"/>
      <c r="C12858" s="188"/>
      <c r="D12858" s="203"/>
      <c r="E12858" s="203"/>
      <c r="F12858" s="203"/>
    </row>
    <row r="12859" spans="2:6" ht="15.75">
      <c r="B12859" s="188"/>
      <c r="C12859" s="188"/>
      <c r="D12859" s="203"/>
      <c r="E12859" s="203"/>
      <c r="F12859" s="203"/>
    </row>
    <row r="12860" spans="2:6" ht="15.75">
      <c r="B12860" s="188"/>
      <c r="C12860" s="188"/>
      <c r="D12860" s="203"/>
      <c r="E12860" s="203"/>
      <c r="F12860" s="203"/>
    </row>
    <row r="12861" spans="2:6" ht="15.75">
      <c r="B12861" s="188"/>
      <c r="C12861" s="188"/>
      <c r="D12861" s="203"/>
      <c r="E12861" s="203"/>
      <c r="F12861" s="203"/>
    </row>
    <row r="12862" spans="2:6" ht="15.75">
      <c r="B12862" s="188"/>
      <c r="C12862" s="188"/>
      <c r="D12862" s="203"/>
      <c r="E12862" s="203"/>
      <c r="F12862" s="203"/>
    </row>
    <row r="12863" spans="2:6" ht="15.75">
      <c r="B12863" s="188"/>
      <c r="C12863" s="188"/>
      <c r="D12863" s="203"/>
      <c r="E12863" s="203"/>
      <c r="F12863" s="203"/>
    </row>
    <row r="12864" spans="2:6" ht="15.75">
      <c r="B12864" s="188"/>
      <c r="C12864" s="188"/>
      <c r="D12864" s="203"/>
      <c r="E12864" s="203"/>
      <c r="F12864" s="203"/>
    </row>
    <row r="12865" spans="2:6" ht="15.75">
      <c r="B12865" s="188"/>
      <c r="C12865" s="188"/>
      <c r="D12865" s="203"/>
      <c r="E12865" s="203"/>
      <c r="F12865" s="203"/>
    </row>
    <row r="12866" spans="2:6" ht="15.75">
      <c r="B12866" s="188"/>
      <c r="C12866" s="188"/>
      <c r="D12866" s="203"/>
      <c r="E12866" s="203"/>
      <c r="F12866" s="203"/>
    </row>
    <row r="12867" spans="2:6" ht="15.75">
      <c r="B12867" s="188"/>
      <c r="C12867" s="188"/>
      <c r="D12867" s="203"/>
      <c r="E12867" s="203"/>
      <c r="F12867" s="203"/>
    </row>
    <row r="12868" spans="2:6" ht="15.75">
      <c r="B12868" s="188"/>
      <c r="C12868" s="188"/>
      <c r="D12868" s="203"/>
      <c r="E12868" s="203"/>
      <c r="F12868" s="203"/>
    </row>
    <row r="12869" spans="2:6" ht="15.75">
      <c r="B12869" s="188"/>
      <c r="C12869" s="188"/>
      <c r="D12869" s="203"/>
      <c r="E12869" s="203"/>
      <c r="F12869" s="203"/>
    </row>
    <row r="12870" spans="2:6" ht="15.75">
      <c r="B12870" s="188"/>
      <c r="C12870" s="188"/>
      <c r="D12870" s="203"/>
      <c r="E12870" s="203"/>
      <c r="F12870" s="203"/>
    </row>
    <row r="12871" spans="2:6" ht="15.75">
      <c r="B12871" s="188"/>
      <c r="C12871" s="188"/>
      <c r="D12871" s="203"/>
      <c r="E12871" s="203"/>
      <c r="F12871" s="203"/>
    </row>
    <row r="12872" spans="2:6" ht="15.75">
      <c r="B12872" s="188"/>
      <c r="C12872" s="188"/>
      <c r="D12872" s="203"/>
      <c r="E12872" s="203"/>
      <c r="F12872" s="203"/>
    </row>
    <row r="12873" spans="2:6" ht="15.75">
      <c r="B12873" s="188"/>
      <c r="C12873" s="188"/>
      <c r="D12873" s="203"/>
      <c r="E12873" s="203"/>
      <c r="F12873" s="203"/>
    </row>
    <row r="12874" spans="2:6" ht="15.75">
      <c r="B12874" s="188"/>
      <c r="C12874" s="188"/>
      <c r="D12874" s="203"/>
      <c r="E12874" s="203"/>
      <c r="F12874" s="203"/>
    </row>
    <row r="12875" spans="2:6" ht="15.75">
      <c r="B12875" s="188"/>
      <c r="C12875" s="188"/>
      <c r="D12875" s="203"/>
      <c r="E12875" s="203"/>
      <c r="F12875" s="203"/>
    </row>
    <row r="12876" spans="2:6" ht="15.75">
      <c r="B12876" s="188"/>
      <c r="C12876" s="188"/>
      <c r="D12876" s="203"/>
      <c r="E12876" s="203"/>
      <c r="F12876" s="203"/>
    </row>
    <row r="12877" spans="2:6" ht="15.75">
      <c r="B12877" s="188"/>
      <c r="C12877" s="188"/>
      <c r="D12877" s="203"/>
      <c r="E12877" s="203"/>
      <c r="F12877" s="203"/>
    </row>
    <row r="12878" spans="2:6" ht="15.75">
      <c r="B12878" s="188"/>
      <c r="C12878" s="188"/>
      <c r="D12878" s="203"/>
      <c r="E12878" s="203"/>
      <c r="F12878" s="203"/>
    </row>
    <row r="12879" spans="2:6" ht="15.75">
      <c r="B12879" s="188"/>
      <c r="C12879" s="188"/>
      <c r="D12879" s="203"/>
      <c r="E12879" s="203"/>
      <c r="F12879" s="203"/>
    </row>
    <row r="12880" spans="2:6" ht="15.75">
      <c r="B12880" s="188"/>
      <c r="C12880" s="188"/>
      <c r="D12880" s="203"/>
      <c r="E12880" s="203"/>
      <c r="F12880" s="203"/>
    </row>
    <row r="12881" spans="2:6" ht="15.75">
      <c r="B12881" s="188"/>
      <c r="C12881" s="188"/>
      <c r="D12881" s="203"/>
      <c r="E12881" s="203"/>
      <c r="F12881" s="203"/>
    </row>
    <row r="12882" spans="2:6" ht="15.75">
      <c r="B12882" s="188"/>
      <c r="C12882" s="188"/>
      <c r="D12882" s="203"/>
      <c r="E12882" s="203"/>
      <c r="F12882" s="203"/>
    </row>
    <row r="12883" spans="2:6" ht="15.75">
      <c r="B12883" s="188"/>
      <c r="C12883" s="188"/>
      <c r="D12883" s="203"/>
      <c r="E12883" s="203"/>
      <c r="F12883" s="203"/>
    </row>
    <row r="12884" spans="2:6" ht="15.75">
      <c r="B12884" s="188"/>
      <c r="C12884" s="188"/>
      <c r="D12884" s="203"/>
      <c r="E12884" s="203"/>
      <c r="F12884" s="203"/>
    </row>
    <row r="12885" spans="2:6" ht="15.75">
      <c r="B12885" s="188"/>
      <c r="C12885" s="188"/>
      <c r="D12885" s="203"/>
      <c r="E12885" s="203"/>
      <c r="F12885" s="203"/>
    </row>
    <row r="12886" spans="2:6" ht="15.75">
      <c r="B12886" s="188"/>
      <c r="C12886" s="188"/>
      <c r="D12886" s="203"/>
      <c r="E12886" s="203"/>
      <c r="F12886" s="203"/>
    </row>
    <row r="12887" spans="2:6" ht="15.75">
      <c r="B12887" s="188"/>
      <c r="C12887" s="188"/>
      <c r="D12887" s="203"/>
      <c r="E12887" s="203"/>
      <c r="F12887" s="203"/>
    </row>
    <row r="12888" spans="2:6" ht="15.75">
      <c r="B12888" s="188"/>
      <c r="C12888" s="188"/>
      <c r="D12888" s="203"/>
      <c r="E12888" s="203"/>
      <c r="F12888" s="203"/>
    </row>
    <row r="12889" spans="2:6" ht="15.75">
      <c r="B12889" s="188"/>
      <c r="C12889" s="188"/>
      <c r="D12889" s="203"/>
      <c r="E12889" s="203"/>
      <c r="F12889" s="203"/>
    </row>
    <row r="12890" spans="2:6" ht="15.75">
      <c r="B12890" s="188"/>
      <c r="C12890" s="188"/>
      <c r="D12890" s="203"/>
      <c r="E12890" s="203"/>
      <c r="F12890" s="203"/>
    </row>
    <row r="12891" spans="2:6" ht="15.75">
      <c r="B12891" s="188"/>
      <c r="C12891" s="188"/>
      <c r="D12891" s="203"/>
      <c r="E12891" s="203"/>
      <c r="F12891" s="203"/>
    </row>
    <row r="12892" spans="2:6" ht="15.75">
      <c r="B12892" s="188"/>
      <c r="C12892" s="188"/>
      <c r="D12892" s="203"/>
      <c r="E12892" s="203"/>
      <c r="F12892" s="203"/>
    </row>
    <row r="12893" spans="2:6" ht="15.75">
      <c r="B12893" s="188"/>
      <c r="C12893" s="188"/>
      <c r="D12893" s="203"/>
      <c r="E12893" s="203"/>
      <c r="F12893" s="203"/>
    </row>
    <row r="12894" spans="2:6" ht="15.75">
      <c r="B12894" s="188"/>
      <c r="C12894" s="188"/>
      <c r="D12894" s="203"/>
      <c r="E12894" s="203"/>
      <c r="F12894" s="203"/>
    </row>
    <row r="12895" spans="2:6" ht="15.75">
      <c r="B12895" s="188"/>
      <c r="C12895" s="188"/>
      <c r="D12895" s="203"/>
      <c r="E12895" s="203"/>
      <c r="F12895" s="203"/>
    </row>
    <row r="12896" spans="2:6" ht="15.75">
      <c r="B12896" s="188"/>
      <c r="C12896" s="188"/>
      <c r="D12896" s="203"/>
      <c r="E12896" s="203"/>
      <c r="F12896" s="203"/>
    </row>
    <row r="12897" spans="2:6" ht="15.75">
      <c r="B12897" s="188"/>
      <c r="C12897" s="188"/>
      <c r="D12897" s="203"/>
      <c r="E12897" s="203"/>
      <c r="F12897" s="203"/>
    </row>
    <row r="12898" spans="2:6" ht="15.75">
      <c r="B12898" s="188"/>
      <c r="C12898" s="188"/>
      <c r="D12898" s="203"/>
      <c r="E12898" s="203"/>
      <c r="F12898" s="203"/>
    </row>
    <row r="12899" spans="2:6" ht="15.75">
      <c r="B12899" s="188"/>
      <c r="C12899" s="188"/>
      <c r="D12899" s="203"/>
      <c r="E12899" s="203"/>
      <c r="F12899" s="203"/>
    </row>
    <row r="12900" spans="2:6" ht="15.75">
      <c r="B12900" s="188"/>
      <c r="C12900" s="188"/>
      <c r="D12900" s="203"/>
      <c r="E12900" s="203"/>
      <c r="F12900" s="203"/>
    </row>
    <row r="12901" spans="2:6" ht="15.75">
      <c r="B12901" s="188"/>
      <c r="C12901" s="188"/>
      <c r="D12901" s="203"/>
      <c r="E12901" s="203"/>
      <c r="F12901" s="203"/>
    </row>
    <row r="12902" spans="2:6" ht="15.75">
      <c r="B12902" s="188"/>
      <c r="C12902" s="188"/>
      <c r="D12902" s="203"/>
      <c r="E12902" s="203"/>
      <c r="F12902" s="203"/>
    </row>
    <row r="12903" spans="2:6" ht="15.75">
      <c r="B12903" s="188"/>
      <c r="C12903" s="188"/>
      <c r="D12903" s="203"/>
      <c r="E12903" s="203"/>
      <c r="F12903" s="203"/>
    </row>
    <row r="12904" spans="2:6" ht="15.75">
      <c r="B12904" s="188"/>
      <c r="C12904" s="188"/>
      <c r="D12904" s="203"/>
      <c r="E12904" s="203"/>
      <c r="F12904" s="203"/>
    </row>
    <row r="12905" spans="2:6" ht="15.75">
      <c r="B12905" s="188"/>
      <c r="C12905" s="188"/>
      <c r="D12905" s="203"/>
      <c r="E12905" s="203"/>
      <c r="F12905" s="203"/>
    </row>
    <row r="12906" spans="2:6" ht="15.75">
      <c r="B12906" s="188"/>
      <c r="C12906" s="188"/>
      <c r="D12906" s="203"/>
      <c r="E12906" s="203"/>
      <c r="F12906" s="203"/>
    </row>
    <row r="12907" spans="2:6" ht="15.75">
      <c r="B12907" s="188"/>
      <c r="C12907" s="188"/>
      <c r="D12907" s="203"/>
      <c r="E12907" s="203"/>
      <c r="F12907" s="203"/>
    </row>
    <row r="12908" spans="2:6" ht="15.75">
      <c r="B12908" s="188"/>
      <c r="C12908" s="188"/>
      <c r="D12908" s="203"/>
      <c r="E12908" s="203"/>
      <c r="F12908" s="203"/>
    </row>
    <row r="12909" spans="2:6" ht="15.75">
      <c r="B12909" s="188"/>
      <c r="C12909" s="188"/>
      <c r="D12909" s="203"/>
      <c r="E12909" s="203"/>
      <c r="F12909" s="203"/>
    </row>
    <row r="12910" spans="2:6" ht="15.75">
      <c r="B12910" s="188"/>
      <c r="C12910" s="188"/>
      <c r="D12910" s="203"/>
      <c r="E12910" s="203"/>
      <c r="F12910" s="203"/>
    </row>
    <row r="12911" spans="2:6" ht="15.75">
      <c r="B12911" s="188"/>
      <c r="C12911" s="188"/>
      <c r="D12911" s="203"/>
      <c r="E12911" s="203"/>
      <c r="F12911" s="203"/>
    </row>
    <row r="12912" spans="2:6" ht="15.75">
      <c r="B12912" s="188"/>
      <c r="C12912" s="188"/>
      <c r="D12912" s="203"/>
      <c r="E12912" s="203"/>
      <c r="F12912" s="203"/>
    </row>
    <row r="12913" spans="2:6" ht="15.75">
      <c r="B12913" s="188"/>
      <c r="C12913" s="188"/>
      <c r="D12913" s="203"/>
      <c r="E12913" s="203"/>
      <c r="F12913" s="203"/>
    </row>
    <row r="12914" spans="2:6" ht="15.75">
      <c r="B12914" s="188"/>
      <c r="C12914" s="188"/>
      <c r="D12914" s="203"/>
      <c r="E12914" s="203"/>
      <c r="F12914" s="203"/>
    </row>
    <row r="12915" spans="2:6" ht="15.75">
      <c r="B12915" s="188"/>
      <c r="C12915" s="188"/>
      <c r="D12915" s="203"/>
      <c r="E12915" s="203"/>
      <c r="F12915" s="203"/>
    </row>
    <row r="12916" spans="2:6" ht="15.75">
      <c r="B12916" s="188"/>
      <c r="C12916" s="188"/>
      <c r="D12916" s="203"/>
      <c r="E12916" s="203"/>
      <c r="F12916" s="203"/>
    </row>
    <row r="12917" spans="2:6" ht="15.75">
      <c r="B12917" s="188"/>
      <c r="C12917" s="188"/>
      <c r="D12917" s="203"/>
      <c r="E12917" s="203"/>
      <c r="F12917" s="203"/>
    </row>
    <row r="12918" spans="2:6" ht="15.75">
      <c r="B12918" s="188"/>
      <c r="C12918" s="188"/>
      <c r="D12918" s="203"/>
      <c r="E12918" s="203"/>
      <c r="F12918" s="203"/>
    </row>
    <row r="12919" spans="2:6" ht="15.75">
      <c r="B12919" s="188"/>
      <c r="C12919" s="188"/>
      <c r="D12919" s="203"/>
      <c r="E12919" s="203"/>
      <c r="F12919" s="203"/>
    </row>
    <row r="12920" spans="2:6" ht="15.75">
      <c r="B12920" s="188"/>
      <c r="C12920" s="188"/>
      <c r="D12920" s="203"/>
      <c r="E12920" s="203"/>
      <c r="F12920" s="203"/>
    </row>
    <row r="12921" spans="2:6" ht="15.75">
      <c r="B12921" s="188"/>
      <c r="C12921" s="188"/>
      <c r="D12921" s="203"/>
      <c r="E12921" s="203"/>
      <c r="F12921" s="203"/>
    </row>
    <row r="12922" spans="2:6" ht="15.75">
      <c r="B12922" s="188"/>
      <c r="C12922" s="188"/>
      <c r="D12922" s="203"/>
      <c r="E12922" s="203"/>
      <c r="F12922" s="203"/>
    </row>
    <row r="12923" spans="2:6" ht="15.75">
      <c r="B12923" s="188"/>
      <c r="C12923" s="188"/>
      <c r="D12923" s="203"/>
      <c r="E12923" s="203"/>
      <c r="F12923" s="203"/>
    </row>
    <row r="12924" spans="2:6" ht="15.75">
      <c r="B12924" s="188"/>
      <c r="C12924" s="188"/>
      <c r="D12924" s="203"/>
      <c r="E12924" s="203"/>
      <c r="F12924" s="203"/>
    </row>
    <row r="12925" spans="2:6" ht="15.75">
      <c r="B12925" s="188"/>
      <c r="C12925" s="188"/>
      <c r="D12925" s="203"/>
      <c r="E12925" s="203"/>
      <c r="F12925" s="203"/>
    </row>
    <row r="12926" spans="2:6" ht="15.75">
      <c r="B12926" s="188"/>
      <c r="C12926" s="188"/>
      <c r="D12926" s="203"/>
      <c r="E12926" s="203"/>
      <c r="F12926" s="203"/>
    </row>
    <row r="12927" spans="2:6" ht="15.75">
      <c r="B12927" s="188"/>
      <c r="C12927" s="188"/>
      <c r="D12927" s="203"/>
      <c r="E12927" s="203"/>
      <c r="F12927" s="203"/>
    </row>
    <row r="12928" spans="2:6" ht="15.75">
      <c r="B12928" s="188"/>
      <c r="C12928" s="188"/>
      <c r="D12928" s="203"/>
      <c r="E12928" s="203"/>
      <c r="F12928" s="203"/>
    </row>
    <row r="12929" spans="2:6" ht="15.75">
      <c r="B12929" s="188"/>
      <c r="C12929" s="188"/>
      <c r="D12929" s="203"/>
      <c r="E12929" s="203"/>
      <c r="F12929" s="203"/>
    </row>
    <row r="12930" spans="2:6" ht="15.75">
      <c r="B12930" s="188"/>
      <c r="C12930" s="188"/>
      <c r="D12930" s="203"/>
      <c r="E12930" s="203"/>
      <c r="F12930" s="203"/>
    </row>
    <row r="12931" spans="2:6" ht="15.75">
      <c r="B12931" s="188"/>
      <c r="C12931" s="188"/>
      <c r="D12931" s="203"/>
      <c r="E12931" s="203"/>
      <c r="F12931" s="203"/>
    </row>
    <row r="12932" spans="2:6" ht="15.75">
      <c r="B12932" s="188"/>
      <c r="C12932" s="188"/>
      <c r="D12932" s="203"/>
      <c r="E12932" s="203"/>
      <c r="F12932" s="203"/>
    </row>
    <row r="12933" spans="2:6" ht="15.75">
      <c r="B12933" s="188"/>
      <c r="C12933" s="188"/>
      <c r="D12933" s="203"/>
      <c r="E12933" s="203"/>
      <c r="F12933" s="203"/>
    </row>
    <row r="12934" spans="2:6" ht="15.75">
      <c r="B12934" s="188"/>
      <c r="C12934" s="188"/>
      <c r="D12934" s="203"/>
      <c r="E12934" s="203"/>
      <c r="F12934" s="203"/>
    </row>
    <row r="12935" spans="2:6" ht="15.75">
      <c r="B12935" s="188"/>
      <c r="C12935" s="188"/>
      <c r="D12935" s="203"/>
      <c r="E12935" s="203"/>
      <c r="F12935" s="203"/>
    </row>
    <row r="12936" spans="2:6" ht="15.75">
      <c r="B12936" s="188"/>
      <c r="C12936" s="188"/>
      <c r="D12936" s="203"/>
      <c r="E12936" s="203"/>
      <c r="F12936" s="203"/>
    </row>
    <row r="12937" spans="2:6" ht="15.75">
      <c r="B12937" s="188"/>
      <c r="C12937" s="188"/>
      <c r="D12937" s="203"/>
      <c r="E12937" s="203"/>
      <c r="F12937" s="203"/>
    </row>
    <row r="12938" spans="2:6" ht="15.75">
      <c r="B12938" s="188"/>
      <c r="C12938" s="188"/>
      <c r="D12938" s="203"/>
      <c r="E12938" s="203"/>
      <c r="F12938" s="203"/>
    </row>
    <row r="12939" spans="2:6" ht="15.75">
      <c r="B12939" s="188"/>
      <c r="C12939" s="188"/>
      <c r="D12939" s="203"/>
      <c r="E12939" s="203"/>
      <c r="F12939" s="203"/>
    </row>
    <row r="12940" spans="2:6" ht="15.75">
      <c r="B12940" s="188"/>
      <c r="C12940" s="188"/>
      <c r="D12940" s="203"/>
      <c r="E12940" s="203"/>
      <c r="F12940" s="203"/>
    </row>
    <row r="12941" spans="2:6" ht="15.75">
      <c r="B12941" s="188"/>
      <c r="C12941" s="188"/>
      <c r="D12941" s="203"/>
      <c r="E12941" s="203"/>
      <c r="F12941" s="203"/>
    </row>
    <row r="12942" spans="2:6" ht="15.75">
      <c r="B12942" s="188"/>
      <c r="C12942" s="188"/>
      <c r="D12942" s="203"/>
      <c r="E12942" s="203"/>
      <c r="F12942" s="203"/>
    </row>
    <row r="12943" spans="2:6" ht="15.75">
      <c r="B12943" s="188"/>
      <c r="C12943" s="188"/>
      <c r="D12943" s="203"/>
      <c r="E12943" s="203"/>
      <c r="F12943" s="203"/>
    </row>
    <row r="12944" spans="2:6" ht="15.75">
      <c r="B12944" s="188"/>
      <c r="C12944" s="188"/>
      <c r="D12944" s="203"/>
      <c r="E12944" s="203"/>
      <c r="F12944" s="203"/>
    </row>
    <row r="12945" spans="2:6" ht="15.75">
      <c r="B12945" s="188"/>
      <c r="C12945" s="188"/>
      <c r="D12945" s="203"/>
      <c r="E12945" s="203"/>
      <c r="F12945" s="203"/>
    </row>
    <row r="12946" spans="2:6" ht="15.75">
      <c r="B12946" s="188"/>
      <c r="C12946" s="188"/>
      <c r="D12946" s="203"/>
      <c r="E12946" s="203"/>
      <c r="F12946" s="203"/>
    </row>
    <row r="12947" spans="2:6" ht="15.75">
      <c r="B12947" s="188"/>
      <c r="C12947" s="188"/>
      <c r="D12947" s="203"/>
      <c r="E12947" s="203"/>
      <c r="F12947" s="203"/>
    </row>
    <row r="12948" spans="2:6" ht="15.75">
      <c r="B12948" s="188"/>
      <c r="C12948" s="188"/>
      <c r="D12948" s="203"/>
      <c r="E12948" s="203"/>
      <c r="F12948" s="203"/>
    </row>
    <row r="12949" spans="2:6" ht="15.75">
      <c r="B12949" s="188"/>
      <c r="C12949" s="188"/>
      <c r="D12949" s="203"/>
      <c r="E12949" s="203"/>
      <c r="F12949" s="203"/>
    </row>
    <row r="12950" spans="2:6" ht="15.75">
      <c r="B12950" s="188"/>
      <c r="C12950" s="188"/>
      <c r="D12950" s="203"/>
      <c r="E12950" s="203"/>
      <c r="F12950" s="203"/>
    </row>
    <row r="12951" spans="2:6" ht="15.75">
      <c r="B12951" s="188"/>
      <c r="C12951" s="188"/>
      <c r="D12951" s="203"/>
      <c r="E12951" s="203"/>
      <c r="F12951" s="203"/>
    </row>
    <row r="12952" spans="2:6" ht="15.75">
      <c r="B12952" s="188"/>
      <c r="C12952" s="188"/>
      <c r="D12952" s="203"/>
      <c r="E12952" s="203"/>
      <c r="F12952" s="203"/>
    </row>
    <row r="12953" spans="2:6" ht="15.75">
      <c r="B12953" s="188"/>
      <c r="C12953" s="188"/>
      <c r="D12953" s="203"/>
      <c r="E12953" s="203"/>
      <c r="F12953" s="203"/>
    </row>
    <row r="12954" spans="2:6" ht="15.75">
      <c r="B12954" s="188"/>
      <c r="C12954" s="188"/>
      <c r="D12954" s="203"/>
      <c r="E12954" s="203"/>
      <c r="F12954" s="203"/>
    </row>
    <row r="12955" spans="2:6" ht="15.75">
      <c r="B12955" s="188"/>
      <c r="C12955" s="188"/>
      <c r="D12955" s="203"/>
      <c r="E12955" s="203"/>
      <c r="F12955" s="203"/>
    </row>
    <row r="12956" spans="2:6" ht="15.75">
      <c r="B12956" s="188"/>
      <c r="C12956" s="188"/>
      <c r="D12956" s="203"/>
      <c r="E12956" s="203"/>
      <c r="F12956" s="203"/>
    </row>
    <row r="12957" spans="2:6" ht="15.75">
      <c r="B12957" s="188"/>
      <c r="C12957" s="188"/>
      <c r="D12957" s="203"/>
      <c r="E12957" s="203"/>
      <c r="F12957" s="203"/>
    </row>
    <row r="12958" spans="2:6" ht="15.75">
      <c r="B12958" s="188"/>
      <c r="C12958" s="188"/>
      <c r="D12958" s="203"/>
      <c r="E12958" s="203"/>
      <c r="F12958" s="203"/>
    </row>
    <row r="12959" spans="2:6" ht="15.75">
      <c r="B12959" s="188"/>
      <c r="C12959" s="188"/>
      <c r="D12959" s="203"/>
      <c r="E12959" s="203"/>
      <c r="F12959" s="203"/>
    </row>
    <row r="12960" spans="2:6" ht="15.75">
      <c r="B12960" s="188"/>
      <c r="C12960" s="188"/>
      <c r="D12960" s="203"/>
      <c r="E12960" s="203"/>
      <c r="F12960" s="203"/>
    </row>
    <row r="12961" spans="2:6" ht="15.75">
      <c r="B12961" s="188"/>
      <c r="C12961" s="188"/>
      <c r="D12961" s="203"/>
      <c r="E12961" s="203"/>
      <c r="F12961" s="203"/>
    </row>
    <row r="12962" spans="2:6" ht="15.75">
      <c r="B12962" s="188"/>
      <c r="C12962" s="188"/>
      <c r="D12962" s="203"/>
      <c r="E12962" s="203"/>
      <c r="F12962" s="203"/>
    </row>
    <row r="12963" spans="2:6" ht="15.75">
      <c r="B12963" s="188"/>
      <c r="C12963" s="188"/>
      <c r="D12963" s="203"/>
      <c r="E12963" s="203"/>
      <c r="F12963" s="203"/>
    </row>
    <row r="12964" spans="2:6" ht="15.75">
      <c r="B12964" s="188"/>
      <c r="C12964" s="188"/>
      <c r="D12964" s="203"/>
      <c r="E12964" s="203"/>
      <c r="F12964" s="203"/>
    </row>
    <row r="12965" spans="2:6" ht="15.75">
      <c r="B12965" s="188"/>
      <c r="C12965" s="188"/>
      <c r="D12965" s="203"/>
      <c r="E12965" s="203"/>
      <c r="F12965" s="203"/>
    </row>
    <row r="12966" spans="2:6" ht="15.75">
      <c r="B12966" s="188"/>
      <c r="C12966" s="188"/>
      <c r="D12966" s="203"/>
      <c r="E12966" s="203"/>
      <c r="F12966" s="203"/>
    </row>
    <row r="12967" spans="2:6" ht="15.75">
      <c r="B12967" s="188"/>
      <c r="C12967" s="188"/>
      <c r="D12967" s="203"/>
      <c r="E12967" s="203"/>
      <c r="F12967" s="203"/>
    </row>
    <row r="12968" spans="2:6" ht="15.75">
      <c r="B12968" s="188"/>
      <c r="C12968" s="188"/>
      <c r="D12968" s="203"/>
      <c r="E12968" s="203"/>
      <c r="F12968" s="203"/>
    </row>
    <row r="12969" spans="2:6" ht="15.75">
      <c r="B12969" s="188"/>
      <c r="C12969" s="188"/>
      <c r="D12969" s="203"/>
      <c r="E12969" s="203"/>
      <c r="F12969" s="203"/>
    </row>
    <row r="12970" spans="2:6" ht="15.75">
      <c r="B12970" s="188"/>
      <c r="C12970" s="188"/>
      <c r="D12970" s="203"/>
      <c r="E12970" s="203"/>
      <c r="F12970" s="203"/>
    </row>
    <row r="12971" spans="2:6" ht="15.75">
      <c r="B12971" s="188"/>
      <c r="C12971" s="188"/>
      <c r="D12971" s="203"/>
      <c r="E12971" s="203"/>
      <c r="F12971" s="203"/>
    </row>
    <row r="12972" spans="2:6" ht="15.75">
      <c r="B12972" s="188"/>
      <c r="C12972" s="188"/>
      <c r="D12972" s="203"/>
      <c r="E12972" s="203"/>
      <c r="F12972" s="203"/>
    </row>
    <row r="12973" spans="2:6" ht="15.75">
      <c r="B12973" s="188"/>
      <c r="C12973" s="188"/>
      <c r="D12973" s="203"/>
      <c r="E12973" s="203"/>
      <c r="F12973" s="203"/>
    </row>
    <row r="12974" spans="2:6" ht="15.75">
      <c r="B12974" s="188"/>
      <c r="C12974" s="188"/>
      <c r="D12974" s="203"/>
      <c r="E12974" s="203"/>
      <c r="F12974" s="203"/>
    </row>
    <row r="12975" spans="2:6" ht="15.75">
      <c r="B12975" s="188"/>
      <c r="C12975" s="188"/>
      <c r="D12975" s="203"/>
      <c r="E12975" s="203"/>
      <c r="F12975" s="203"/>
    </row>
    <row r="12976" spans="2:6" ht="15.75">
      <c r="B12976" s="188"/>
      <c r="C12976" s="188"/>
      <c r="D12976" s="203"/>
      <c r="E12976" s="203"/>
      <c r="F12976" s="203"/>
    </row>
    <row r="12977" spans="2:6" ht="15.75">
      <c r="B12977" s="188"/>
      <c r="C12977" s="188"/>
      <c r="D12977" s="203"/>
      <c r="E12977" s="203"/>
      <c r="F12977" s="203"/>
    </row>
    <row r="12978" spans="2:6" ht="15.75">
      <c r="B12978" s="188"/>
      <c r="C12978" s="188"/>
      <c r="D12978" s="203"/>
      <c r="E12978" s="203"/>
      <c r="F12978" s="203"/>
    </row>
    <row r="12979" spans="2:6" ht="15.75">
      <c r="B12979" s="188"/>
      <c r="C12979" s="188"/>
      <c r="D12979" s="203"/>
      <c r="E12979" s="203"/>
      <c r="F12979" s="203"/>
    </row>
    <row r="12980" spans="2:6" ht="15.75">
      <c r="B12980" s="188"/>
      <c r="C12980" s="188"/>
      <c r="D12980" s="203"/>
      <c r="E12980" s="203"/>
      <c r="F12980" s="203"/>
    </row>
    <row r="12981" spans="2:6" ht="15.75">
      <c r="B12981" s="188"/>
      <c r="C12981" s="188"/>
      <c r="D12981" s="203"/>
      <c r="E12981" s="203"/>
      <c r="F12981" s="203"/>
    </row>
    <row r="12982" spans="2:6" ht="15.75">
      <c r="B12982" s="188"/>
      <c r="C12982" s="188"/>
      <c r="D12982" s="203"/>
      <c r="E12982" s="203"/>
      <c r="F12982" s="203"/>
    </row>
    <row r="12983" spans="2:6" ht="15.75">
      <c r="B12983" s="188"/>
      <c r="C12983" s="188"/>
      <c r="D12983" s="203"/>
      <c r="E12983" s="203"/>
      <c r="F12983" s="203"/>
    </row>
    <row r="12984" spans="2:6" ht="15.75">
      <c r="B12984" s="188"/>
      <c r="C12984" s="188"/>
      <c r="D12984" s="203"/>
      <c r="E12984" s="203"/>
      <c r="F12984" s="203"/>
    </row>
    <row r="12985" spans="2:6" ht="15.75">
      <c r="B12985" s="188"/>
      <c r="C12985" s="188"/>
      <c r="D12985" s="203"/>
      <c r="E12985" s="203"/>
      <c r="F12985" s="203"/>
    </row>
    <row r="12986" spans="2:6" ht="15.75">
      <c r="B12986" s="188"/>
      <c r="C12986" s="188"/>
      <c r="D12986" s="203"/>
      <c r="E12986" s="203"/>
      <c r="F12986" s="203"/>
    </row>
    <row r="12987" spans="2:6" ht="15.75">
      <c r="B12987" s="188"/>
      <c r="C12987" s="188"/>
      <c r="D12987" s="203"/>
      <c r="E12987" s="203"/>
      <c r="F12987" s="203"/>
    </row>
    <row r="12988" spans="2:6" ht="15.75">
      <c r="B12988" s="188"/>
      <c r="C12988" s="188"/>
      <c r="D12988" s="203"/>
      <c r="E12988" s="203"/>
      <c r="F12988" s="203"/>
    </row>
    <row r="12989" spans="2:6" ht="15.75">
      <c r="B12989" s="188"/>
      <c r="C12989" s="188"/>
      <c r="D12989" s="203"/>
      <c r="E12989" s="203"/>
      <c r="F12989" s="203"/>
    </row>
    <row r="12990" spans="2:6" ht="15.75">
      <c r="B12990" s="188"/>
      <c r="C12990" s="188"/>
      <c r="D12990" s="203"/>
      <c r="E12990" s="203"/>
      <c r="F12990" s="203"/>
    </row>
    <row r="12991" spans="2:6" ht="15.75">
      <c r="B12991" s="188"/>
      <c r="C12991" s="188"/>
      <c r="D12991" s="203"/>
      <c r="E12991" s="203"/>
      <c r="F12991" s="203"/>
    </row>
    <row r="12992" spans="2:6" ht="15.75">
      <c r="B12992" s="188"/>
      <c r="C12992" s="188"/>
      <c r="D12992" s="203"/>
      <c r="E12992" s="203"/>
      <c r="F12992" s="203"/>
    </row>
    <row r="12993" spans="2:6" ht="15.75">
      <c r="B12993" s="188"/>
      <c r="C12993" s="188"/>
      <c r="D12993" s="203"/>
      <c r="E12993" s="203"/>
      <c r="F12993" s="203"/>
    </row>
    <row r="12994" spans="2:6" ht="15.75">
      <c r="B12994" s="188"/>
      <c r="C12994" s="188"/>
      <c r="D12994" s="203"/>
      <c r="E12994" s="203"/>
      <c r="F12994" s="203"/>
    </row>
    <row r="12995" spans="2:6" ht="15.75">
      <c r="B12995" s="188"/>
      <c r="C12995" s="188"/>
      <c r="D12995" s="203"/>
      <c r="E12995" s="203"/>
      <c r="F12995" s="203"/>
    </row>
    <row r="12996" spans="2:6" ht="15.75">
      <c r="B12996" s="188"/>
      <c r="C12996" s="188"/>
      <c r="D12996" s="203"/>
      <c r="E12996" s="203"/>
      <c r="F12996" s="203"/>
    </row>
    <row r="12997" spans="2:6" ht="15.75">
      <c r="B12997" s="188"/>
      <c r="C12997" s="188"/>
      <c r="D12997" s="203"/>
      <c r="E12997" s="203"/>
      <c r="F12997" s="203"/>
    </row>
    <row r="12998" spans="2:6" ht="15.75">
      <c r="B12998" s="188"/>
      <c r="C12998" s="188"/>
      <c r="D12998" s="203"/>
      <c r="E12998" s="203"/>
      <c r="F12998" s="203"/>
    </row>
    <row r="12999" spans="2:6" ht="15.75">
      <c r="B12999" s="188"/>
      <c r="C12999" s="188"/>
      <c r="D12999" s="203"/>
      <c r="E12999" s="203"/>
      <c r="F12999" s="203"/>
    </row>
    <row r="13000" spans="2:6" ht="15.75">
      <c r="B13000" s="188"/>
      <c r="C13000" s="188"/>
      <c r="D13000" s="203"/>
      <c r="E13000" s="203"/>
      <c r="F13000" s="203"/>
    </row>
    <row r="13001" spans="2:6" ht="15.75">
      <c r="B13001" s="188"/>
      <c r="C13001" s="188"/>
      <c r="D13001" s="203"/>
      <c r="E13001" s="203"/>
      <c r="F13001" s="203"/>
    </row>
    <row r="13002" spans="2:6" ht="15.75">
      <c r="B13002" s="188"/>
      <c r="C13002" s="188"/>
      <c r="D13002" s="203"/>
      <c r="E13002" s="203"/>
      <c r="F13002" s="203"/>
    </row>
    <row r="13003" spans="2:6" ht="15.75">
      <c r="B13003" s="188"/>
      <c r="C13003" s="188"/>
      <c r="D13003" s="203"/>
      <c r="E13003" s="203"/>
      <c r="F13003" s="203"/>
    </row>
    <row r="13004" spans="2:6" ht="15.75">
      <c r="B13004" s="188"/>
      <c r="C13004" s="188"/>
      <c r="D13004" s="203"/>
      <c r="E13004" s="203"/>
      <c r="F13004" s="203"/>
    </row>
    <row r="13005" spans="2:6" ht="15.75">
      <c r="B13005" s="188"/>
      <c r="C13005" s="188"/>
      <c r="D13005" s="203"/>
      <c r="E13005" s="203"/>
      <c r="F13005" s="203"/>
    </row>
    <row r="13006" spans="2:6" ht="15.75">
      <c r="B13006" s="188"/>
      <c r="C13006" s="188"/>
      <c r="D13006" s="203"/>
      <c r="E13006" s="203"/>
      <c r="F13006" s="203"/>
    </row>
    <row r="13007" spans="2:6" ht="15.75">
      <c r="B13007" s="188"/>
      <c r="C13007" s="188"/>
      <c r="D13007" s="203"/>
      <c r="E13007" s="203"/>
      <c r="F13007" s="203"/>
    </row>
    <row r="13008" spans="2:6" ht="15.75">
      <c r="B13008" s="188"/>
      <c r="C13008" s="188"/>
      <c r="D13008" s="203"/>
      <c r="E13008" s="203"/>
      <c r="F13008" s="203"/>
    </row>
    <row r="13009" spans="2:6" ht="15.75">
      <c r="B13009" s="188"/>
      <c r="C13009" s="188"/>
      <c r="D13009" s="203"/>
      <c r="E13009" s="203"/>
      <c r="F13009" s="203"/>
    </row>
    <row r="13010" spans="2:6" ht="15.75">
      <c r="B13010" s="188"/>
      <c r="C13010" s="188"/>
      <c r="D13010" s="203"/>
      <c r="E13010" s="203"/>
      <c r="F13010" s="203"/>
    </row>
    <row r="13011" spans="2:6" ht="15.75">
      <c r="B13011" s="188"/>
      <c r="C13011" s="188"/>
      <c r="D13011" s="203"/>
      <c r="E13011" s="203"/>
      <c r="F13011" s="203"/>
    </row>
    <row r="13012" spans="2:6" ht="15.75">
      <c r="B13012" s="188"/>
      <c r="C13012" s="188"/>
      <c r="D13012" s="203"/>
      <c r="E13012" s="203"/>
      <c r="F13012" s="203"/>
    </row>
    <row r="13013" spans="2:6" ht="15.75">
      <c r="B13013" s="188"/>
      <c r="C13013" s="188"/>
      <c r="D13013" s="203"/>
      <c r="E13013" s="203"/>
      <c r="F13013" s="203"/>
    </row>
    <row r="13014" spans="2:6" ht="15.75">
      <c r="B13014" s="188"/>
      <c r="C13014" s="188"/>
      <c r="D13014" s="203"/>
      <c r="E13014" s="203"/>
      <c r="F13014" s="203"/>
    </row>
    <row r="13015" spans="2:6" ht="15.75">
      <c r="B13015" s="188"/>
      <c r="C13015" s="188"/>
      <c r="D13015" s="203"/>
      <c r="E13015" s="203"/>
      <c r="F13015" s="203"/>
    </row>
    <row r="13016" spans="2:6" ht="15.75">
      <c r="B13016" s="188"/>
      <c r="C13016" s="188"/>
      <c r="D13016" s="203"/>
      <c r="E13016" s="203"/>
      <c r="F13016" s="203"/>
    </row>
    <row r="13017" spans="2:6" ht="15.75">
      <c r="B13017" s="188"/>
      <c r="C13017" s="188"/>
      <c r="D13017" s="203"/>
      <c r="E13017" s="203"/>
      <c r="F13017" s="203"/>
    </row>
    <row r="13018" spans="2:6" ht="15.75">
      <c r="B13018" s="188"/>
      <c r="C13018" s="188"/>
      <c r="D13018" s="203"/>
      <c r="E13018" s="203"/>
      <c r="F13018" s="203"/>
    </row>
    <row r="13019" spans="2:6" ht="15.75">
      <c r="B13019" s="188"/>
      <c r="C13019" s="188"/>
      <c r="D13019" s="203"/>
      <c r="E13019" s="203"/>
      <c r="F13019" s="203"/>
    </row>
    <row r="13020" spans="2:6" ht="15.75">
      <c r="B13020" s="188"/>
      <c r="C13020" s="188"/>
      <c r="D13020" s="203"/>
      <c r="E13020" s="203"/>
      <c r="F13020" s="203"/>
    </row>
    <row r="13021" spans="2:6" ht="15.75">
      <c r="B13021" s="188"/>
      <c r="C13021" s="188"/>
      <c r="D13021" s="203"/>
      <c r="E13021" s="203"/>
      <c r="F13021" s="203"/>
    </row>
    <row r="13022" spans="2:6" ht="15.75">
      <c r="B13022" s="188"/>
      <c r="C13022" s="188"/>
      <c r="D13022" s="203"/>
      <c r="E13022" s="203"/>
      <c r="F13022" s="203"/>
    </row>
    <row r="13023" spans="2:6" ht="15.75">
      <c r="B13023" s="188"/>
      <c r="C13023" s="188"/>
      <c r="D13023" s="203"/>
      <c r="E13023" s="203"/>
      <c r="F13023" s="203"/>
    </row>
    <row r="13024" spans="2:6" ht="15.75">
      <c r="B13024" s="188"/>
      <c r="C13024" s="188"/>
      <c r="D13024" s="203"/>
      <c r="E13024" s="203"/>
      <c r="F13024" s="203"/>
    </row>
    <row r="13025" spans="2:6" ht="15.75">
      <c r="B13025" s="188"/>
      <c r="C13025" s="188"/>
      <c r="D13025" s="203"/>
      <c r="E13025" s="203"/>
      <c r="F13025" s="203"/>
    </row>
    <row r="13026" spans="2:6" ht="15.75">
      <c r="B13026" s="188"/>
      <c r="C13026" s="188"/>
      <c r="D13026" s="203"/>
      <c r="E13026" s="203"/>
      <c r="F13026" s="203"/>
    </row>
    <row r="13027" spans="2:6" ht="15.75">
      <c r="B13027" s="188"/>
      <c r="C13027" s="188"/>
      <c r="D13027" s="203"/>
      <c r="E13027" s="203"/>
      <c r="F13027" s="203"/>
    </row>
    <row r="13028" spans="2:6" ht="15.75">
      <c r="B13028" s="188"/>
      <c r="C13028" s="188"/>
      <c r="D13028" s="203"/>
      <c r="E13028" s="203"/>
      <c r="F13028" s="203"/>
    </row>
    <row r="13029" spans="2:6" ht="15.75">
      <c r="B13029" s="188"/>
      <c r="C13029" s="188"/>
      <c r="D13029" s="203"/>
      <c r="E13029" s="203"/>
      <c r="F13029" s="203"/>
    </row>
    <row r="13030" spans="2:6" ht="15.75">
      <c r="B13030" s="188"/>
      <c r="C13030" s="188"/>
      <c r="D13030" s="203"/>
      <c r="E13030" s="203"/>
      <c r="F13030" s="203"/>
    </row>
    <row r="13031" spans="2:6" ht="15.75">
      <c r="B13031" s="188"/>
      <c r="C13031" s="188"/>
      <c r="D13031" s="203"/>
      <c r="E13031" s="203"/>
      <c r="F13031" s="203"/>
    </row>
    <row r="13032" spans="2:6" ht="15.75">
      <c r="B13032" s="188"/>
      <c r="C13032" s="188"/>
      <c r="D13032" s="203"/>
      <c r="E13032" s="203"/>
      <c r="F13032" s="203"/>
    </row>
    <row r="13033" spans="2:6" ht="15.75">
      <c r="B13033" s="188"/>
      <c r="C13033" s="188"/>
      <c r="D13033" s="203"/>
      <c r="E13033" s="203"/>
      <c r="F13033" s="203"/>
    </row>
    <row r="13034" spans="2:6" ht="15.75">
      <c r="B13034" s="188"/>
      <c r="C13034" s="188"/>
      <c r="D13034" s="203"/>
      <c r="E13034" s="203"/>
      <c r="F13034" s="203"/>
    </row>
    <row r="13035" spans="2:6" ht="15.75">
      <c r="B13035" s="188"/>
      <c r="C13035" s="188"/>
      <c r="D13035" s="203"/>
      <c r="E13035" s="203"/>
      <c r="F13035" s="203"/>
    </row>
    <row r="13036" spans="2:6" ht="15.75">
      <c r="B13036" s="188"/>
      <c r="C13036" s="188"/>
      <c r="D13036" s="203"/>
      <c r="E13036" s="203"/>
      <c r="F13036" s="203"/>
    </row>
    <row r="13037" spans="2:6" ht="15.75">
      <c r="B13037" s="188"/>
      <c r="C13037" s="188"/>
      <c r="D13037" s="203"/>
      <c r="E13037" s="203"/>
      <c r="F13037" s="203"/>
    </row>
    <row r="13038" spans="2:6" ht="15.75">
      <c r="B13038" s="188"/>
      <c r="C13038" s="188"/>
      <c r="D13038" s="203"/>
      <c r="E13038" s="203"/>
      <c r="F13038" s="203"/>
    </row>
    <row r="13039" spans="2:6" ht="15.75">
      <c r="B13039" s="188"/>
      <c r="C13039" s="188"/>
      <c r="D13039" s="203"/>
      <c r="E13039" s="203"/>
      <c r="F13039" s="203"/>
    </row>
    <row r="13040" spans="2:6" ht="15.75">
      <c r="B13040" s="188"/>
      <c r="C13040" s="188"/>
      <c r="D13040" s="203"/>
      <c r="E13040" s="203"/>
      <c r="F13040" s="203"/>
    </row>
    <row r="13041" spans="2:6" ht="15.75">
      <c r="B13041" s="188"/>
      <c r="C13041" s="188"/>
      <c r="D13041" s="203"/>
      <c r="E13041" s="203"/>
      <c r="F13041" s="203"/>
    </row>
    <row r="13042" spans="2:6" ht="15.75">
      <c r="B13042" s="188"/>
      <c r="C13042" s="188"/>
      <c r="D13042" s="203"/>
      <c r="E13042" s="203"/>
      <c r="F13042" s="203"/>
    </row>
    <row r="13043" spans="2:6" ht="15.75">
      <c r="B13043" s="188"/>
      <c r="C13043" s="188"/>
      <c r="D13043" s="203"/>
      <c r="E13043" s="203"/>
      <c r="F13043" s="203"/>
    </row>
    <row r="13044" spans="2:6" ht="15.75">
      <c r="B13044" s="188"/>
      <c r="C13044" s="188"/>
      <c r="D13044" s="203"/>
      <c r="E13044" s="203"/>
      <c r="F13044" s="203"/>
    </row>
    <row r="13045" spans="2:6" ht="15.75">
      <c r="B13045" s="188"/>
      <c r="C13045" s="188"/>
      <c r="D13045" s="203"/>
      <c r="E13045" s="203"/>
      <c r="F13045" s="203"/>
    </row>
    <row r="13046" spans="2:6" ht="15.75">
      <c r="B13046" s="188"/>
      <c r="C13046" s="188"/>
      <c r="D13046" s="203"/>
      <c r="E13046" s="203"/>
      <c r="F13046" s="203"/>
    </row>
    <row r="13047" spans="2:6" ht="15.75">
      <c r="B13047" s="188"/>
      <c r="C13047" s="188"/>
      <c r="D13047" s="203"/>
      <c r="E13047" s="203"/>
      <c r="F13047" s="203"/>
    </row>
    <row r="13048" spans="2:6" ht="15.75">
      <c r="B13048" s="188"/>
      <c r="C13048" s="188"/>
      <c r="D13048" s="203"/>
      <c r="E13048" s="203"/>
      <c r="F13048" s="203"/>
    </row>
    <row r="13049" spans="2:6" ht="15.75">
      <c r="B13049" s="188"/>
      <c r="C13049" s="188"/>
      <c r="D13049" s="203"/>
      <c r="E13049" s="203"/>
      <c r="F13049" s="203"/>
    </row>
    <row r="13050" spans="2:6" ht="15.75">
      <c r="B13050" s="188"/>
      <c r="C13050" s="188"/>
      <c r="D13050" s="203"/>
      <c r="E13050" s="203"/>
      <c r="F13050" s="203"/>
    </row>
    <row r="13051" spans="2:6" ht="15.75">
      <c r="B13051" s="188"/>
      <c r="C13051" s="188"/>
      <c r="D13051" s="203"/>
      <c r="E13051" s="203"/>
      <c r="F13051" s="203"/>
    </row>
    <row r="13052" spans="2:6" ht="15.75">
      <c r="B13052" s="188"/>
      <c r="C13052" s="188"/>
      <c r="D13052" s="203"/>
      <c r="E13052" s="203"/>
      <c r="F13052" s="203"/>
    </row>
    <row r="13053" spans="2:6" ht="15.75">
      <c r="B13053" s="188"/>
      <c r="C13053" s="188"/>
      <c r="D13053" s="203"/>
      <c r="E13053" s="203"/>
      <c r="F13053" s="203"/>
    </row>
    <row r="13054" spans="2:6" ht="15.75">
      <c r="B13054" s="188"/>
      <c r="C13054" s="188"/>
      <c r="D13054" s="203"/>
      <c r="E13054" s="203"/>
      <c r="F13054" s="203"/>
    </row>
    <row r="13055" spans="2:6" ht="15.75">
      <c r="B13055" s="188"/>
      <c r="C13055" s="188"/>
      <c r="D13055" s="203"/>
      <c r="E13055" s="203"/>
      <c r="F13055" s="203"/>
    </row>
    <row r="13056" spans="2:6" ht="15.75">
      <c r="B13056" s="188"/>
      <c r="C13056" s="188"/>
      <c r="D13056" s="203"/>
      <c r="E13056" s="203"/>
      <c r="F13056" s="203"/>
    </row>
    <row r="13057" spans="2:6" ht="15.75">
      <c r="B13057" s="188"/>
      <c r="C13057" s="188"/>
      <c r="D13057" s="203"/>
      <c r="E13057" s="203"/>
      <c r="F13057" s="203"/>
    </row>
    <row r="13058" spans="2:6" ht="15.75">
      <c r="B13058" s="188"/>
      <c r="C13058" s="188"/>
      <c r="D13058" s="203"/>
      <c r="E13058" s="203"/>
      <c r="F13058" s="203"/>
    </row>
    <row r="13059" spans="2:6" ht="15.75">
      <c r="B13059" s="188"/>
      <c r="C13059" s="188"/>
      <c r="D13059" s="203"/>
      <c r="E13059" s="203"/>
      <c r="F13059" s="203"/>
    </row>
    <row r="13060" spans="2:6" ht="15.75">
      <c r="B13060" s="188"/>
      <c r="C13060" s="188"/>
      <c r="D13060" s="203"/>
      <c r="E13060" s="203"/>
      <c r="F13060" s="203"/>
    </row>
    <row r="13061" spans="2:6" ht="15.75">
      <c r="B13061" s="188"/>
      <c r="C13061" s="188"/>
      <c r="D13061" s="203"/>
      <c r="E13061" s="203"/>
      <c r="F13061" s="203"/>
    </row>
    <row r="13062" spans="2:6" ht="15.75">
      <c r="B13062" s="188"/>
      <c r="C13062" s="188"/>
      <c r="D13062" s="203"/>
      <c r="E13062" s="203"/>
      <c r="F13062" s="203"/>
    </row>
    <row r="13063" spans="2:6" ht="15.75">
      <c r="B13063" s="188"/>
      <c r="C13063" s="188"/>
      <c r="D13063" s="203"/>
      <c r="E13063" s="203"/>
      <c r="F13063" s="203"/>
    </row>
    <row r="13064" spans="2:6" ht="15.75">
      <c r="B13064" s="188"/>
      <c r="C13064" s="188"/>
      <c r="D13064" s="203"/>
      <c r="E13064" s="203"/>
      <c r="F13064" s="203"/>
    </row>
    <row r="13065" spans="2:6" ht="15.75">
      <c r="B13065" s="188"/>
      <c r="C13065" s="188"/>
      <c r="D13065" s="203"/>
      <c r="E13065" s="203"/>
      <c r="F13065" s="203"/>
    </row>
    <row r="13066" spans="2:6" ht="15.75">
      <c r="B13066" s="188"/>
      <c r="C13066" s="188"/>
      <c r="D13066" s="203"/>
      <c r="E13066" s="203"/>
      <c r="F13066" s="203"/>
    </row>
    <row r="13067" spans="2:6" ht="15.75">
      <c r="B13067" s="188"/>
      <c r="C13067" s="188"/>
      <c r="D13067" s="203"/>
      <c r="E13067" s="203"/>
      <c r="F13067" s="203"/>
    </row>
    <row r="13068" spans="2:6" ht="15.75">
      <c r="B13068" s="188"/>
      <c r="C13068" s="188"/>
      <c r="D13068" s="203"/>
      <c r="E13068" s="203"/>
      <c r="F13068" s="203"/>
    </row>
    <row r="13069" spans="2:6" ht="15.75">
      <c r="B13069" s="188"/>
      <c r="C13069" s="188"/>
      <c r="D13069" s="203"/>
      <c r="E13069" s="203"/>
      <c r="F13069" s="203"/>
    </row>
    <row r="13070" spans="2:6" ht="15.75">
      <c r="B13070" s="188"/>
      <c r="C13070" s="188"/>
      <c r="D13070" s="203"/>
      <c r="E13070" s="203"/>
      <c r="F13070" s="203"/>
    </row>
    <row r="13071" spans="2:6" ht="15.75">
      <c r="B13071" s="188"/>
      <c r="C13071" s="188"/>
      <c r="D13071" s="203"/>
      <c r="E13071" s="203"/>
      <c r="F13071" s="203"/>
    </row>
    <row r="13072" spans="2:6" ht="15.75">
      <c r="B13072" s="188"/>
      <c r="C13072" s="188"/>
      <c r="D13072" s="203"/>
      <c r="E13072" s="203"/>
      <c r="F13072" s="203"/>
    </row>
    <row r="13073" spans="2:6" ht="15.75">
      <c r="B13073" s="188"/>
      <c r="C13073" s="188"/>
      <c r="D13073" s="203"/>
      <c r="E13073" s="203"/>
      <c r="F13073" s="203"/>
    </row>
    <row r="13074" spans="2:6" ht="15.75">
      <c r="B13074" s="188"/>
      <c r="C13074" s="188"/>
      <c r="D13074" s="203"/>
      <c r="E13074" s="203"/>
      <c r="F13074" s="203"/>
    </row>
    <row r="13075" spans="2:6" ht="15.75">
      <c r="B13075" s="188"/>
      <c r="C13075" s="188"/>
      <c r="D13075" s="203"/>
      <c r="E13075" s="203"/>
      <c r="F13075" s="203"/>
    </row>
    <row r="13076" spans="2:6" ht="15.75">
      <c r="B13076" s="188"/>
      <c r="C13076" s="188"/>
      <c r="D13076" s="203"/>
      <c r="E13076" s="203"/>
      <c r="F13076" s="203"/>
    </row>
    <row r="13077" spans="2:6" ht="15.75">
      <c r="B13077" s="188"/>
      <c r="C13077" s="188"/>
      <c r="D13077" s="203"/>
      <c r="E13077" s="203"/>
      <c r="F13077" s="203"/>
    </row>
    <row r="13078" spans="2:6" ht="15.75">
      <c r="B13078" s="188"/>
      <c r="C13078" s="188"/>
      <c r="D13078" s="203"/>
      <c r="E13078" s="203"/>
      <c r="F13078" s="203"/>
    </row>
    <row r="13079" spans="2:6" ht="15.75">
      <c r="B13079" s="188"/>
      <c r="C13079" s="188"/>
      <c r="D13079" s="203"/>
      <c r="E13079" s="203"/>
      <c r="F13079" s="203"/>
    </row>
    <row r="13080" spans="2:6" ht="15.75">
      <c r="B13080" s="188"/>
      <c r="C13080" s="188"/>
      <c r="D13080" s="203"/>
      <c r="E13080" s="203"/>
      <c r="F13080" s="203"/>
    </row>
    <row r="13081" spans="2:6" ht="15.75">
      <c r="B13081" s="188"/>
      <c r="C13081" s="188"/>
      <c r="D13081" s="203"/>
      <c r="E13081" s="203"/>
      <c r="F13081" s="203"/>
    </row>
    <row r="13082" spans="2:6" ht="15.75">
      <c r="B13082" s="188"/>
      <c r="C13082" s="188"/>
      <c r="D13082" s="203"/>
      <c r="E13082" s="203"/>
      <c r="F13082" s="203"/>
    </row>
    <row r="13083" spans="2:6" ht="15.75">
      <c r="B13083" s="188"/>
      <c r="C13083" s="188"/>
      <c r="D13083" s="203"/>
      <c r="E13083" s="203"/>
      <c r="F13083" s="203"/>
    </row>
    <row r="13084" spans="2:6" ht="15.75">
      <c r="B13084" s="188"/>
      <c r="C13084" s="188"/>
      <c r="D13084" s="203"/>
      <c r="E13084" s="203"/>
      <c r="F13084" s="203"/>
    </row>
    <row r="13085" spans="2:6" ht="15.75">
      <c r="B13085" s="188"/>
      <c r="C13085" s="188"/>
      <c r="D13085" s="203"/>
      <c r="E13085" s="203"/>
      <c r="F13085" s="203"/>
    </row>
    <row r="13086" spans="2:6" ht="15.75">
      <c r="B13086" s="188"/>
      <c r="C13086" s="188"/>
      <c r="D13086" s="203"/>
      <c r="E13086" s="203"/>
      <c r="F13086" s="203"/>
    </row>
    <row r="13087" spans="2:6" ht="15.75">
      <c r="B13087" s="188"/>
      <c r="C13087" s="188"/>
      <c r="D13087" s="203"/>
      <c r="E13087" s="203"/>
      <c r="F13087" s="203"/>
    </row>
    <row r="13088" spans="2:6" ht="15.75">
      <c r="B13088" s="188"/>
      <c r="C13088" s="188"/>
      <c r="D13088" s="203"/>
      <c r="E13088" s="203"/>
      <c r="F13088" s="203"/>
    </row>
    <row r="13089" spans="2:6" ht="15.75">
      <c r="B13089" s="188"/>
      <c r="C13089" s="188"/>
      <c r="D13089" s="203"/>
      <c r="E13089" s="203"/>
      <c r="F13089" s="203"/>
    </row>
    <row r="13090" spans="2:6" ht="15.75">
      <c r="B13090" s="188"/>
      <c r="C13090" s="188"/>
      <c r="D13090" s="203"/>
      <c r="E13090" s="203"/>
      <c r="F13090" s="203"/>
    </row>
    <row r="13091" spans="2:6" ht="15.75">
      <c r="B13091" s="188"/>
      <c r="C13091" s="188"/>
      <c r="D13091" s="203"/>
      <c r="E13091" s="203"/>
      <c r="F13091" s="203"/>
    </row>
    <row r="13092" spans="2:6" ht="15.75">
      <c r="B13092" s="188"/>
      <c r="C13092" s="188"/>
      <c r="D13092" s="203"/>
      <c r="E13092" s="203"/>
      <c r="F13092" s="203"/>
    </row>
    <row r="13093" spans="2:6" ht="15.75">
      <c r="B13093" s="188"/>
      <c r="C13093" s="188"/>
      <c r="D13093" s="203"/>
      <c r="E13093" s="203"/>
      <c r="F13093" s="203"/>
    </row>
    <row r="13094" spans="2:6" ht="15.75">
      <c r="B13094" s="188"/>
      <c r="C13094" s="188"/>
      <c r="D13094" s="203"/>
      <c r="E13094" s="203"/>
      <c r="F13094" s="203"/>
    </row>
    <row r="13095" spans="2:6" ht="15.75">
      <c r="B13095" s="188"/>
      <c r="C13095" s="188"/>
      <c r="D13095" s="203"/>
      <c r="E13095" s="203"/>
      <c r="F13095" s="203"/>
    </row>
    <row r="13096" spans="2:6" ht="15.75">
      <c r="B13096" s="188"/>
      <c r="C13096" s="188"/>
      <c r="D13096" s="203"/>
      <c r="E13096" s="203"/>
      <c r="F13096" s="203"/>
    </row>
    <row r="13097" spans="2:6" ht="15.75">
      <c r="B13097" s="188"/>
      <c r="C13097" s="188"/>
      <c r="D13097" s="203"/>
      <c r="E13097" s="203"/>
      <c r="F13097" s="203"/>
    </row>
    <row r="13098" spans="2:6" ht="15.75">
      <c r="B13098" s="188"/>
      <c r="C13098" s="188"/>
      <c r="D13098" s="203"/>
      <c r="E13098" s="203"/>
      <c r="F13098" s="203"/>
    </row>
    <row r="13099" spans="2:6" ht="15.75">
      <c r="B13099" s="188"/>
      <c r="C13099" s="188"/>
      <c r="D13099" s="203"/>
      <c r="E13099" s="203"/>
      <c r="F13099" s="203"/>
    </row>
    <row r="13100" spans="2:6" ht="15.75">
      <c r="B13100" s="188"/>
      <c r="C13100" s="188"/>
      <c r="D13100" s="203"/>
      <c r="E13100" s="203"/>
      <c r="F13100" s="203"/>
    </row>
    <row r="13101" spans="2:6" ht="15.75">
      <c r="B13101" s="188"/>
      <c r="C13101" s="188"/>
      <c r="D13101" s="203"/>
      <c r="E13101" s="203"/>
      <c r="F13101" s="203"/>
    </row>
    <row r="13102" spans="2:6" ht="15.75">
      <c r="B13102" s="188"/>
      <c r="C13102" s="188"/>
      <c r="D13102" s="203"/>
      <c r="E13102" s="203"/>
      <c r="F13102" s="203"/>
    </row>
    <row r="13103" spans="2:6" ht="15.75">
      <c r="B13103" s="188"/>
      <c r="C13103" s="188"/>
      <c r="D13103" s="203"/>
      <c r="E13103" s="203"/>
      <c r="F13103" s="203"/>
    </row>
    <row r="13104" spans="2:6" ht="15.75">
      <c r="B13104" s="188"/>
      <c r="C13104" s="188"/>
      <c r="D13104" s="203"/>
      <c r="E13104" s="203"/>
      <c r="F13104" s="203"/>
    </row>
    <row r="13105" spans="2:6" ht="15.75">
      <c r="B13105" s="188"/>
      <c r="C13105" s="188"/>
      <c r="D13105" s="203"/>
      <c r="E13105" s="203"/>
      <c r="F13105" s="203"/>
    </row>
    <row r="13106" spans="2:6" ht="15.75">
      <c r="B13106" s="188"/>
      <c r="C13106" s="188"/>
      <c r="D13106" s="203"/>
      <c r="E13106" s="203"/>
      <c r="F13106" s="203"/>
    </row>
    <row r="13107" spans="2:6" ht="15.75">
      <c r="B13107" s="188"/>
      <c r="C13107" s="188"/>
      <c r="D13107" s="203"/>
      <c r="E13107" s="203"/>
      <c r="F13107" s="203"/>
    </row>
    <row r="13108" spans="2:6" ht="15.75">
      <c r="B13108" s="188"/>
      <c r="C13108" s="188"/>
      <c r="D13108" s="203"/>
      <c r="E13108" s="203"/>
      <c r="F13108" s="203"/>
    </row>
    <row r="13109" spans="2:6" ht="15.75">
      <c r="B13109" s="188"/>
      <c r="C13109" s="188"/>
      <c r="D13109" s="203"/>
      <c r="E13109" s="203"/>
      <c r="F13109" s="203"/>
    </row>
    <row r="13110" spans="2:6" ht="15.75">
      <c r="B13110" s="188"/>
      <c r="C13110" s="188"/>
      <c r="D13110" s="203"/>
      <c r="E13110" s="203"/>
      <c r="F13110" s="203"/>
    </row>
    <row r="13111" spans="2:6" ht="15.75">
      <c r="B13111" s="188"/>
      <c r="C13111" s="188"/>
      <c r="D13111" s="203"/>
      <c r="E13111" s="203"/>
      <c r="F13111" s="203"/>
    </row>
    <row r="13112" spans="2:6" ht="15.75">
      <c r="B13112" s="188"/>
      <c r="C13112" s="188"/>
      <c r="D13112" s="203"/>
      <c r="E13112" s="203"/>
      <c r="F13112" s="203"/>
    </row>
    <row r="13113" spans="2:6" ht="15.75">
      <c r="B13113" s="188"/>
      <c r="C13113" s="188"/>
      <c r="D13113" s="203"/>
      <c r="E13113" s="203"/>
      <c r="F13113" s="203"/>
    </row>
    <row r="13114" spans="2:6" ht="15.75">
      <c r="B13114" s="188"/>
      <c r="C13114" s="188"/>
      <c r="D13114" s="203"/>
      <c r="E13114" s="203"/>
      <c r="F13114" s="203"/>
    </row>
    <row r="13115" spans="2:6" ht="15.75">
      <c r="B13115" s="188"/>
      <c r="C13115" s="188"/>
      <c r="D13115" s="203"/>
      <c r="E13115" s="203"/>
      <c r="F13115" s="203"/>
    </row>
    <row r="13116" spans="2:6" ht="15.75">
      <c r="B13116" s="188"/>
      <c r="C13116" s="188"/>
      <c r="D13116" s="203"/>
      <c r="E13116" s="203"/>
      <c r="F13116" s="203"/>
    </row>
    <row r="13117" spans="2:6" ht="15.75">
      <c r="B13117" s="188"/>
      <c r="C13117" s="188"/>
      <c r="D13117" s="203"/>
      <c r="E13117" s="203"/>
      <c r="F13117" s="203"/>
    </row>
    <row r="13118" spans="2:6" ht="15.75">
      <c r="B13118" s="188"/>
      <c r="C13118" s="188"/>
      <c r="D13118" s="203"/>
      <c r="E13118" s="203"/>
      <c r="F13118" s="203"/>
    </row>
    <row r="13119" spans="2:6" ht="15.75">
      <c r="B13119" s="188"/>
      <c r="C13119" s="188"/>
      <c r="D13119" s="203"/>
      <c r="E13119" s="203"/>
      <c r="F13119" s="203"/>
    </row>
    <row r="13120" spans="2:6" ht="15.75">
      <c r="B13120" s="188"/>
      <c r="C13120" s="188"/>
      <c r="D13120" s="203"/>
      <c r="E13120" s="203"/>
      <c r="F13120" s="203"/>
    </row>
    <row r="13121" spans="2:6" ht="15.75">
      <c r="B13121" s="188"/>
      <c r="C13121" s="188"/>
      <c r="D13121" s="203"/>
      <c r="E13121" s="203"/>
      <c r="F13121" s="203"/>
    </row>
    <row r="13122" spans="2:6" ht="15.75">
      <c r="B13122" s="188"/>
      <c r="C13122" s="188"/>
      <c r="D13122" s="203"/>
      <c r="E13122" s="203"/>
      <c r="F13122" s="203"/>
    </row>
    <row r="13123" spans="2:6" ht="15.75">
      <c r="B13123" s="188"/>
      <c r="C13123" s="188"/>
      <c r="D13123" s="203"/>
      <c r="E13123" s="203"/>
      <c r="F13123" s="203"/>
    </row>
    <row r="13124" spans="2:6" ht="15.75">
      <c r="B13124" s="188"/>
      <c r="C13124" s="188"/>
      <c r="D13124" s="203"/>
      <c r="E13124" s="203"/>
      <c r="F13124" s="203"/>
    </row>
    <row r="13125" spans="2:6" ht="15.75">
      <c r="B13125" s="188"/>
      <c r="C13125" s="188"/>
      <c r="D13125" s="203"/>
      <c r="E13125" s="203"/>
      <c r="F13125" s="203"/>
    </row>
    <row r="13126" spans="2:6" ht="15.75">
      <c r="B13126" s="188"/>
      <c r="C13126" s="188"/>
      <c r="D13126" s="203"/>
      <c r="E13126" s="203"/>
      <c r="F13126" s="203"/>
    </row>
    <row r="13127" spans="2:6" ht="15.75">
      <c r="B13127" s="188"/>
      <c r="C13127" s="188"/>
      <c r="D13127" s="203"/>
      <c r="E13127" s="203"/>
      <c r="F13127" s="203"/>
    </row>
    <row r="13128" spans="2:6" ht="15.75">
      <c r="B13128" s="188"/>
      <c r="C13128" s="188"/>
      <c r="D13128" s="203"/>
      <c r="E13128" s="203"/>
      <c r="F13128" s="203"/>
    </row>
    <row r="13129" spans="2:6" ht="15.75">
      <c r="B13129" s="188"/>
      <c r="C13129" s="188"/>
      <c r="D13129" s="203"/>
      <c r="E13129" s="203"/>
      <c r="F13129" s="203"/>
    </row>
    <row r="13130" spans="2:6" ht="15.75">
      <c r="B13130" s="188"/>
      <c r="C13130" s="188"/>
      <c r="D13130" s="203"/>
      <c r="E13130" s="203"/>
      <c r="F13130" s="203"/>
    </row>
    <row r="13131" spans="2:6" ht="15.75">
      <c r="B13131" s="188"/>
      <c r="C13131" s="188"/>
      <c r="D13131" s="203"/>
      <c r="E13131" s="203"/>
      <c r="F13131" s="203"/>
    </row>
    <row r="13132" spans="2:6" ht="15.75">
      <c r="B13132" s="188"/>
      <c r="C13132" s="188"/>
      <c r="D13132" s="203"/>
      <c r="E13132" s="203"/>
      <c r="F13132" s="203"/>
    </row>
    <row r="13133" spans="2:6" ht="15.75">
      <c r="B13133" s="188"/>
      <c r="C13133" s="188"/>
      <c r="D13133" s="203"/>
      <c r="E13133" s="203"/>
      <c r="F13133" s="203"/>
    </row>
    <row r="13134" spans="2:6" ht="15.75">
      <c r="B13134" s="188"/>
      <c r="C13134" s="188"/>
      <c r="D13134" s="203"/>
      <c r="E13134" s="203"/>
      <c r="F13134" s="203"/>
    </row>
    <row r="13135" spans="2:6" ht="15.75">
      <c r="B13135" s="188"/>
      <c r="C13135" s="188"/>
      <c r="D13135" s="203"/>
      <c r="E13135" s="203"/>
      <c r="F13135" s="203"/>
    </row>
    <row r="13136" spans="2:6" ht="15.75">
      <c r="B13136" s="188"/>
      <c r="C13136" s="188"/>
      <c r="D13136" s="203"/>
      <c r="E13136" s="203"/>
      <c r="F13136" s="203"/>
    </row>
    <row r="13137" spans="2:6" ht="15.75">
      <c r="B13137" s="188"/>
      <c r="C13137" s="188"/>
      <c r="D13137" s="203"/>
      <c r="E13137" s="203"/>
      <c r="F13137" s="203"/>
    </row>
    <row r="13138" spans="2:6" ht="15.75">
      <c r="B13138" s="188"/>
      <c r="C13138" s="188"/>
      <c r="D13138" s="203"/>
      <c r="E13138" s="203"/>
      <c r="F13138" s="203"/>
    </row>
    <row r="13139" spans="2:6" ht="15.75">
      <c r="B13139" s="188"/>
      <c r="C13139" s="188"/>
      <c r="D13139" s="203"/>
      <c r="E13139" s="203"/>
      <c r="F13139" s="203"/>
    </row>
    <row r="13140" spans="2:6" ht="15.75">
      <c r="B13140" s="188"/>
      <c r="C13140" s="188"/>
      <c r="D13140" s="203"/>
      <c r="E13140" s="203"/>
      <c r="F13140" s="203"/>
    </row>
    <row r="13141" spans="2:6" ht="15.75">
      <c r="B13141" s="188"/>
      <c r="C13141" s="188"/>
      <c r="D13141" s="203"/>
      <c r="E13141" s="203"/>
      <c r="F13141" s="203"/>
    </row>
    <row r="13142" spans="2:6" ht="15.75">
      <c r="B13142" s="188"/>
      <c r="C13142" s="188"/>
      <c r="D13142" s="203"/>
      <c r="E13142" s="203"/>
      <c r="F13142" s="203"/>
    </row>
    <row r="13143" spans="2:6" ht="15.75">
      <c r="B13143" s="188"/>
      <c r="C13143" s="188"/>
      <c r="D13143" s="203"/>
      <c r="E13143" s="203"/>
      <c r="F13143" s="203"/>
    </row>
    <row r="13144" spans="2:6" ht="15.75">
      <c r="B13144" s="188"/>
      <c r="C13144" s="188"/>
      <c r="D13144" s="203"/>
      <c r="E13144" s="203"/>
      <c r="F13144" s="203"/>
    </row>
    <row r="13145" spans="2:6" ht="15.75">
      <c r="B13145" s="188"/>
      <c r="C13145" s="188"/>
      <c r="D13145" s="203"/>
      <c r="E13145" s="203"/>
      <c r="F13145" s="203"/>
    </row>
    <row r="13146" spans="2:6" ht="15.75">
      <c r="B13146" s="188"/>
      <c r="C13146" s="188"/>
      <c r="D13146" s="203"/>
      <c r="E13146" s="203"/>
      <c r="F13146" s="203"/>
    </row>
    <row r="13147" spans="2:6" ht="15.75">
      <c r="B13147" s="188"/>
      <c r="C13147" s="188"/>
      <c r="D13147" s="203"/>
      <c r="E13147" s="203"/>
      <c r="F13147" s="203"/>
    </row>
    <row r="13148" spans="2:6" ht="15.75">
      <c r="B13148" s="188"/>
      <c r="C13148" s="188"/>
      <c r="D13148" s="203"/>
      <c r="E13148" s="203"/>
      <c r="F13148" s="203"/>
    </row>
    <row r="13149" spans="2:6" ht="15.75">
      <c r="B13149" s="188"/>
      <c r="C13149" s="188"/>
      <c r="D13149" s="203"/>
      <c r="E13149" s="203"/>
      <c r="F13149" s="203"/>
    </row>
    <row r="13150" spans="2:6" ht="15.75">
      <c r="B13150" s="188"/>
      <c r="C13150" s="188"/>
      <c r="D13150" s="203"/>
      <c r="E13150" s="203"/>
      <c r="F13150" s="203"/>
    </row>
    <row r="13151" spans="2:6" ht="15.75">
      <c r="B13151" s="188"/>
      <c r="C13151" s="188"/>
      <c r="D13151" s="203"/>
      <c r="E13151" s="203"/>
      <c r="F13151" s="203"/>
    </row>
    <row r="13152" spans="2:6" ht="15.75">
      <c r="B13152" s="188"/>
      <c r="C13152" s="188"/>
      <c r="D13152" s="203"/>
      <c r="E13152" s="203"/>
      <c r="F13152" s="203"/>
    </row>
    <row r="13153" spans="2:6" ht="15.75">
      <c r="B13153" s="188"/>
      <c r="C13153" s="188"/>
      <c r="D13153" s="203"/>
      <c r="E13153" s="203"/>
      <c r="F13153" s="203"/>
    </row>
    <row r="13154" spans="2:6" ht="15.75">
      <c r="B13154" s="188"/>
      <c r="C13154" s="188"/>
      <c r="D13154" s="203"/>
      <c r="E13154" s="203"/>
      <c r="F13154" s="203"/>
    </row>
    <row r="13155" spans="2:6" ht="15.75">
      <c r="B13155" s="188"/>
      <c r="C13155" s="188"/>
      <c r="D13155" s="203"/>
      <c r="E13155" s="203"/>
      <c r="F13155" s="203"/>
    </row>
    <row r="13156" spans="2:6" ht="15.75">
      <c r="B13156" s="188"/>
      <c r="C13156" s="188"/>
      <c r="D13156" s="203"/>
      <c r="E13156" s="203"/>
      <c r="F13156" s="203"/>
    </row>
    <row r="13157" spans="2:6" ht="15.75">
      <c r="B13157" s="188"/>
      <c r="C13157" s="188"/>
      <c r="D13157" s="203"/>
      <c r="E13157" s="203"/>
      <c r="F13157" s="203"/>
    </row>
    <row r="13158" spans="2:6" ht="15.75">
      <c r="B13158" s="188"/>
      <c r="C13158" s="188"/>
      <c r="D13158" s="203"/>
      <c r="E13158" s="203"/>
      <c r="F13158" s="203"/>
    </row>
    <row r="13159" spans="2:6" ht="15.75">
      <c r="B13159" s="188"/>
      <c r="C13159" s="188"/>
      <c r="D13159" s="203"/>
      <c r="E13159" s="203"/>
      <c r="F13159" s="203"/>
    </row>
    <row r="13160" spans="2:6" ht="15.75">
      <c r="B13160" s="188"/>
      <c r="C13160" s="188"/>
      <c r="D13160" s="203"/>
      <c r="E13160" s="203"/>
      <c r="F13160" s="203"/>
    </row>
    <row r="13161" spans="2:6" ht="15.75">
      <c r="B13161" s="188"/>
      <c r="C13161" s="188"/>
      <c r="D13161" s="203"/>
      <c r="E13161" s="203"/>
      <c r="F13161" s="203"/>
    </row>
    <row r="13162" spans="2:6" ht="15.75">
      <c r="B13162" s="188"/>
      <c r="C13162" s="188"/>
      <c r="D13162" s="203"/>
      <c r="E13162" s="203"/>
      <c r="F13162" s="203"/>
    </row>
    <row r="13163" spans="2:6" ht="15.75">
      <c r="B13163" s="188"/>
      <c r="C13163" s="188"/>
      <c r="D13163" s="203"/>
      <c r="E13163" s="203"/>
      <c r="F13163" s="203"/>
    </row>
    <row r="13164" spans="2:6" ht="15.75">
      <c r="B13164" s="188"/>
      <c r="C13164" s="188"/>
      <c r="D13164" s="203"/>
      <c r="E13164" s="203"/>
      <c r="F13164" s="203"/>
    </row>
    <row r="13165" spans="2:6" ht="15.75">
      <c r="B13165" s="188"/>
      <c r="C13165" s="188"/>
      <c r="D13165" s="203"/>
      <c r="E13165" s="203"/>
      <c r="F13165" s="203"/>
    </row>
    <row r="13166" spans="2:6" ht="15.75">
      <c r="B13166" s="188"/>
      <c r="C13166" s="188"/>
      <c r="D13166" s="203"/>
      <c r="E13166" s="203"/>
      <c r="F13166" s="203"/>
    </row>
    <row r="13167" spans="2:6" ht="15.75">
      <c r="B13167" s="188"/>
      <c r="C13167" s="188"/>
      <c r="D13167" s="203"/>
      <c r="E13167" s="203"/>
      <c r="F13167" s="203"/>
    </row>
    <row r="13168" spans="2:6" ht="15.75">
      <c r="B13168" s="188"/>
      <c r="C13168" s="188"/>
      <c r="D13168" s="203"/>
      <c r="E13168" s="203"/>
      <c r="F13168" s="203"/>
    </row>
    <row r="13169" spans="2:6" ht="15.75">
      <c r="B13169" s="188"/>
      <c r="C13169" s="188"/>
      <c r="D13169" s="203"/>
      <c r="E13169" s="203"/>
      <c r="F13169" s="203"/>
    </row>
    <row r="13170" spans="2:6" ht="15.75">
      <c r="B13170" s="188"/>
      <c r="C13170" s="188"/>
      <c r="D13170" s="203"/>
      <c r="E13170" s="203"/>
      <c r="F13170" s="203"/>
    </row>
    <row r="13171" spans="2:6" ht="15.75">
      <c r="B13171" s="188"/>
      <c r="C13171" s="188"/>
      <c r="D13171" s="203"/>
      <c r="E13171" s="203"/>
      <c r="F13171" s="203"/>
    </row>
    <row r="13172" spans="2:6" ht="15.75">
      <c r="B13172" s="188"/>
      <c r="C13172" s="188"/>
      <c r="D13172" s="203"/>
      <c r="E13172" s="203"/>
      <c r="F13172" s="203"/>
    </row>
    <row r="13173" spans="2:6" ht="15.75">
      <c r="B13173" s="188"/>
      <c r="C13173" s="188"/>
      <c r="D13173" s="203"/>
      <c r="E13173" s="203"/>
      <c r="F13173" s="203"/>
    </row>
    <row r="13174" spans="2:6" ht="15.75">
      <c r="B13174" s="188"/>
      <c r="C13174" s="188"/>
      <c r="D13174" s="203"/>
      <c r="E13174" s="203"/>
      <c r="F13174" s="203"/>
    </row>
    <row r="13175" spans="2:6" ht="15.75">
      <c r="B13175" s="188"/>
      <c r="C13175" s="188"/>
      <c r="D13175" s="203"/>
      <c r="E13175" s="203"/>
      <c r="F13175" s="203"/>
    </row>
    <row r="13176" spans="2:6" ht="15.75">
      <c r="B13176" s="188"/>
      <c r="C13176" s="188"/>
      <c r="D13176" s="203"/>
      <c r="E13176" s="203"/>
      <c r="F13176" s="203"/>
    </row>
    <row r="13177" spans="2:6" ht="15.75">
      <c r="B13177" s="188"/>
      <c r="C13177" s="188"/>
      <c r="D13177" s="203"/>
      <c r="E13177" s="203"/>
      <c r="F13177" s="203"/>
    </row>
    <row r="13178" spans="2:6" ht="15.75">
      <c r="B13178" s="188"/>
      <c r="C13178" s="188"/>
      <c r="D13178" s="203"/>
      <c r="E13178" s="203"/>
      <c r="F13178" s="203"/>
    </row>
    <row r="13179" spans="2:6" ht="15.75">
      <c r="B13179" s="188"/>
      <c r="C13179" s="188"/>
      <c r="D13179" s="203"/>
      <c r="E13179" s="203"/>
      <c r="F13179" s="203"/>
    </row>
    <row r="13180" spans="2:6" ht="15.75">
      <c r="B13180" s="188"/>
      <c r="C13180" s="188"/>
      <c r="D13180" s="203"/>
      <c r="E13180" s="203"/>
      <c r="F13180" s="203"/>
    </row>
    <row r="13181" spans="2:6" ht="15.75">
      <c r="B13181" s="188"/>
      <c r="C13181" s="188"/>
      <c r="D13181" s="203"/>
      <c r="E13181" s="203"/>
      <c r="F13181" s="203"/>
    </row>
    <row r="13182" spans="2:6" ht="15.75">
      <c r="B13182" s="188"/>
      <c r="C13182" s="188"/>
      <c r="D13182" s="203"/>
      <c r="E13182" s="203"/>
      <c r="F13182" s="203"/>
    </row>
    <row r="13183" spans="2:6" ht="15.75">
      <c r="B13183" s="188"/>
      <c r="C13183" s="188"/>
      <c r="D13183" s="203"/>
      <c r="E13183" s="203"/>
      <c r="F13183" s="203"/>
    </row>
    <row r="13184" spans="2:6" ht="15.75">
      <c r="B13184" s="188"/>
      <c r="C13184" s="188"/>
      <c r="D13184" s="203"/>
      <c r="E13184" s="203"/>
      <c r="F13184" s="203"/>
    </row>
    <row r="13185" spans="2:6" ht="15.75">
      <c r="B13185" s="188"/>
      <c r="C13185" s="188"/>
      <c r="D13185" s="203"/>
      <c r="E13185" s="203"/>
      <c r="F13185" s="203"/>
    </row>
    <row r="13186" spans="2:6" ht="15.75">
      <c r="B13186" s="188"/>
      <c r="C13186" s="188"/>
      <c r="D13186" s="203"/>
      <c r="E13186" s="203"/>
      <c r="F13186" s="203"/>
    </row>
    <row r="13187" spans="2:6" ht="15.75">
      <c r="B13187" s="188"/>
      <c r="C13187" s="188"/>
      <c r="D13187" s="203"/>
      <c r="E13187" s="203"/>
      <c r="F13187" s="203"/>
    </row>
    <row r="13188" spans="2:6" ht="15.75">
      <c r="B13188" s="188"/>
      <c r="C13188" s="188"/>
      <c r="D13188" s="203"/>
      <c r="E13188" s="203"/>
      <c r="F13188" s="203"/>
    </row>
    <row r="13189" spans="2:6" ht="15.75">
      <c r="B13189" s="188"/>
      <c r="C13189" s="188"/>
      <c r="D13189" s="203"/>
      <c r="E13189" s="203"/>
      <c r="F13189" s="203"/>
    </row>
    <row r="13190" spans="2:6" ht="15.75">
      <c r="B13190" s="188"/>
      <c r="C13190" s="188"/>
      <c r="D13190" s="203"/>
      <c r="E13190" s="203"/>
      <c r="F13190" s="203"/>
    </row>
    <row r="13191" spans="2:6" ht="15.75">
      <c r="B13191" s="188"/>
      <c r="C13191" s="188"/>
      <c r="D13191" s="203"/>
      <c r="E13191" s="203"/>
      <c r="F13191" s="203"/>
    </row>
    <row r="13192" spans="2:6" ht="15.75">
      <c r="B13192" s="188"/>
      <c r="C13192" s="188"/>
      <c r="D13192" s="203"/>
      <c r="E13192" s="203"/>
      <c r="F13192" s="203"/>
    </row>
    <row r="13193" spans="2:6" ht="15.75">
      <c r="B13193" s="188"/>
      <c r="C13193" s="188"/>
      <c r="D13193" s="203"/>
      <c r="E13193" s="203"/>
      <c r="F13193" s="203"/>
    </row>
    <row r="13194" spans="2:6" ht="15.75">
      <c r="B13194" s="188"/>
      <c r="C13194" s="188"/>
      <c r="D13194" s="203"/>
      <c r="E13194" s="203"/>
      <c r="F13194" s="203"/>
    </row>
    <row r="13195" spans="2:6" ht="15.75">
      <c r="B13195" s="188"/>
      <c r="C13195" s="188"/>
      <c r="D13195" s="203"/>
      <c r="E13195" s="203"/>
      <c r="F13195" s="203"/>
    </row>
    <row r="13196" spans="2:6" ht="15.75">
      <c r="B13196" s="188"/>
      <c r="C13196" s="188"/>
      <c r="D13196" s="203"/>
      <c r="E13196" s="203"/>
      <c r="F13196" s="203"/>
    </row>
    <row r="13197" spans="2:6" ht="15.75">
      <c r="B13197" s="188"/>
      <c r="C13197" s="188"/>
      <c r="D13197" s="203"/>
      <c r="E13197" s="203"/>
      <c r="F13197" s="203"/>
    </row>
    <row r="13198" spans="2:6" ht="15.75">
      <c r="B13198" s="188"/>
      <c r="C13198" s="188"/>
      <c r="D13198" s="203"/>
      <c r="E13198" s="203"/>
      <c r="F13198" s="203"/>
    </row>
    <row r="13199" spans="2:6" ht="15.75">
      <c r="B13199" s="188"/>
      <c r="C13199" s="188"/>
      <c r="D13199" s="203"/>
      <c r="E13199" s="203"/>
      <c r="F13199" s="203"/>
    </row>
    <row r="13200" spans="2:6" ht="15.75">
      <c r="B13200" s="188"/>
      <c r="C13200" s="188"/>
      <c r="D13200" s="203"/>
      <c r="E13200" s="203"/>
      <c r="F13200" s="203"/>
    </row>
    <row r="13201" spans="2:6" ht="15.75">
      <c r="B13201" s="188"/>
      <c r="C13201" s="188"/>
      <c r="D13201" s="203"/>
      <c r="E13201" s="203"/>
      <c r="F13201" s="203"/>
    </row>
    <row r="13202" spans="2:6" ht="15.75">
      <c r="B13202" s="188"/>
      <c r="C13202" s="188"/>
      <c r="D13202" s="203"/>
      <c r="E13202" s="203"/>
      <c r="F13202" s="203"/>
    </row>
    <row r="13203" spans="2:6" ht="15.75">
      <c r="B13203" s="188"/>
      <c r="C13203" s="188"/>
      <c r="D13203" s="203"/>
      <c r="E13203" s="203"/>
      <c r="F13203" s="203"/>
    </row>
    <row r="13204" spans="2:6" ht="15.75">
      <c r="B13204" s="188"/>
      <c r="C13204" s="188"/>
      <c r="D13204" s="203"/>
      <c r="E13204" s="203"/>
      <c r="F13204" s="203"/>
    </row>
    <row r="13205" spans="2:6" ht="15.75">
      <c r="B13205" s="188"/>
      <c r="C13205" s="188"/>
      <c r="D13205" s="203"/>
      <c r="E13205" s="203"/>
      <c r="F13205" s="203"/>
    </row>
    <row r="13206" spans="2:6" ht="15.75">
      <c r="B13206" s="188"/>
      <c r="C13206" s="188"/>
      <c r="D13206" s="203"/>
      <c r="E13206" s="203"/>
      <c r="F13206" s="203"/>
    </row>
    <row r="13207" spans="2:6" ht="15.75">
      <c r="B13207" s="188"/>
      <c r="C13207" s="188"/>
      <c r="D13207" s="203"/>
      <c r="E13207" s="203"/>
      <c r="F13207" s="203"/>
    </row>
    <row r="13208" spans="2:6" ht="15.75">
      <c r="B13208" s="188"/>
      <c r="C13208" s="188"/>
      <c r="D13208" s="203"/>
      <c r="E13208" s="203"/>
      <c r="F13208" s="203"/>
    </row>
    <row r="13209" spans="2:6" ht="15.75">
      <c r="B13209" s="188"/>
      <c r="C13209" s="188"/>
      <c r="D13209" s="203"/>
      <c r="E13209" s="203"/>
      <c r="F13209" s="203"/>
    </row>
    <row r="13210" spans="2:6" ht="15.75">
      <c r="B13210" s="188"/>
      <c r="C13210" s="188"/>
      <c r="D13210" s="203"/>
      <c r="E13210" s="203"/>
      <c r="F13210" s="203"/>
    </row>
    <row r="13211" spans="2:6" ht="15.75">
      <c r="B13211" s="188"/>
      <c r="C13211" s="188"/>
      <c r="D13211" s="203"/>
      <c r="E13211" s="203"/>
      <c r="F13211" s="203"/>
    </row>
    <row r="13212" spans="2:6" ht="15.75">
      <c r="B13212" s="188"/>
      <c r="C13212" s="188"/>
      <c r="D13212" s="203"/>
      <c r="E13212" s="203"/>
      <c r="F13212" s="203"/>
    </row>
    <row r="13213" spans="2:6" ht="15.75">
      <c r="B13213" s="188"/>
      <c r="C13213" s="188"/>
      <c r="D13213" s="203"/>
      <c r="E13213" s="203"/>
      <c r="F13213" s="203"/>
    </row>
    <row r="13214" spans="2:6" ht="15.75">
      <c r="B13214" s="188"/>
      <c r="C13214" s="188"/>
      <c r="D13214" s="203"/>
      <c r="E13214" s="203"/>
      <c r="F13214" s="203"/>
    </row>
    <row r="13215" spans="2:6" ht="15.75">
      <c r="B13215" s="188"/>
      <c r="C13215" s="188"/>
      <c r="D13215" s="203"/>
      <c r="E13215" s="203"/>
      <c r="F13215" s="203"/>
    </row>
    <row r="13216" spans="2:6" ht="15.75">
      <c r="B13216" s="188"/>
      <c r="C13216" s="188"/>
      <c r="D13216" s="203"/>
      <c r="E13216" s="203"/>
      <c r="F13216" s="203"/>
    </row>
    <row r="13217" spans="2:6" ht="15.75">
      <c r="B13217" s="188"/>
      <c r="C13217" s="188"/>
      <c r="D13217" s="203"/>
      <c r="E13217" s="203"/>
      <c r="F13217" s="203"/>
    </row>
    <row r="13218" spans="2:6" ht="15.75">
      <c r="B13218" s="188"/>
      <c r="C13218" s="188"/>
      <c r="D13218" s="203"/>
      <c r="E13218" s="203"/>
      <c r="F13218" s="203"/>
    </row>
    <row r="13219" spans="2:6" ht="15.75">
      <c r="B13219" s="188"/>
      <c r="C13219" s="188"/>
      <c r="D13219" s="203"/>
      <c r="E13219" s="203"/>
      <c r="F13219" s="203"/>
    </row>
    <row r="13220" spans="2:6" ht="15.75">
      <c r="B13220" s="188"/>
      <c r="C13220" s="188"/>
      <c r="D13220" s="203"/>
      <c r="E13220" s="203"/>
      <c r="F13220" s="203"/>
    </row>
    <row r="13221" spans="2:6" ht="15.75">
      <c r="B13221" s="188"/>
      <c r="C13221" s="188"/>
      <c r="D13221" s="203"/>
      <c r="E13221" s="203"/>
      <c r="F13221" s="203"/>
    </row>
    <row r="13222" spans="2:6" ht="15.75">
      <c r="B13222" s="188"/>
      <c r="C13222" s="188"/>
      <c r="D13222" s="203"/>
      <c r="E13222" s="203"/>
      <c r="F13222" s="203"/>
    </row>
    <row r="13223" spans="2:6" ht="15.75">
      <c r="B13223" s="188"/>
      <c r="C13223" s="188"/>
      <c r="D13223" s="203"/>
      <c r="E13223" s="203"/>
      <c r="F13223" s="203"/>
    </row>
    <row r="13224" spans="2:6" ht="15.75">
      <c r="B13224" s="188"/>
      <c r="C13224" s="188"/>
      <c r="D13224" s="203"/>
      <c r="E13224" s="203"/>
      <c r="F13224" s="203"/>
    </row>
    <row r="13225" spans="2:6" ht="15.75">
      <c r="B13225" s="188"/>
      <c r="C13225" s="188"/>
      <c r="D13225" s="203"/>
      <c r="E13225" s="203"/>
      <c r="F13225" s="203"/>
    </row>
    <row r="13226" spans="2:6" ht="15.75">
      <c r="B13226" s="188"/>
      <c r="C13226" s="188"/>
      <c r="D13226" s="203"/>
      <c r="E13226" s="203"/>
      <c r="F13226" s="203"/>
    </row>
    <row r="13227" spans="2:6" ht="15.75">
      <c r="B13227" s="188"/>
      <c r="C13227" s="188"/>
      <c r="D13227" s="203"/>
      <c r="E13227" s="203"/>
      <c r="F13227" s="203"/>
    </row>
    <row r="13228" spans="2:6" ht="15.75">
      <c r="B13228" s="188"/>
      <c r="C13228" s="188"/>
      <c r="D13228" s="203"/>
      <c r="E13228" s="203"/>
      <c r="F13228" s="203"/>
    </row>
    <row r="13229" spans="2:6" ht="15.75">
      <c r="B13229" s="188"/>
      <c r="C13229" s="188"/>
      <c r="D13229" s="203"/>
      <c r="E13229" s="203"/>
      <c r="F13229" s="203"/>
    </row>
    <row r="13230" spans="2:6" ht="15.75">
      <c r="B13230" s="188"/>
      <c r="C13230" s="188"/>
      <c r="D13230" s="203"/>
      <c r="E13230" s="203"/>
      <c r="F13230" s="203"/>
    </row>
    <row r="13231" spans="2:6" ht="15.75">
      <c r="B13231" s="188"/>
      <c r="C13231" s="188"/>
      <c r="D13231" s="203"/>
      <c r="E13231" s="203"/>
      <c r="F13231" s="203"/>
    </row>
    <row r="13232" spans="2:6" ht="15.75">
      <c r="B13232" s="188"/>
      <c r="C13232" s="188"/>
      <c r="D13232" s="203"/>
      <c r="E13232" s="203"/>
      <c r="F13232" s="203"/>
    </row>
    <row r="13233" spans="2:6" ht="15.75">
      <c r="B13233" s="188"/>
      <c r="C13233" s="188"/>
      <c r="D13233" s="203"/>
      <c r="E13233" s="203"/>
      <c r="F13233" s="203"/>
    </row>
    <row r="13234" spans="2:6" ht="15.75">
      <c r="B13234" s="188"/>
      <c r="C13234" s="188"/>
      <c r="D13234" s="203"/>
      <c r="E13234" s="203"/>
      <c r="F13234" s="203"/>
    </row>
    <row r="13235" spans="2:6" ht="15.75">
      <c r="B13235" s="188"/>
      <c r="C13235" s="188"/>
      <c r="D13235" s="203"/>
      <c r="E13235" s="203"/>
      <c r="F13235" s="203"/>
    </row>
    <row r="13236" spans="2:6" ht="15.75">
      <c r="B13236" s="188"/>
      <c r="C13236" s="188"/>
      <c r="D13236" s="203"/>
      <c r="E13236" s="203"/>
      <c r="F13236" s="203"/>
    </row>
    <row r="13237" spans="2:6" ht="15.75">
      <c r="B13237" s="188"/>
      <c r="C13237" s="188"/>
      <c r="D13237" s="203"/>
      <c r="E13237" s="203"/>
      <c r="F13237" s="203"/>
    </row>
    <row r="13238" spans="2:6" ht="15.75">
      <c r="B13238" s="188"/>
      <c r="C13238" s="188"/>
      <c r="D13238" s="203"/>
      <c r="E13238" s="203"/>
      <c r="F13238" s="203"/>
    </row>
    <row r="13239" spans="2:6" ht="15.75">
      <c r="B13239" s="188"/>
      <c r="C13239" s="188"/>
      <c r="D13239" s="203"/>
      <c r="E13239" s="203"/>
      <c r="F13239" s="203"/>
    </row>
    <row r="13240" spans="2:6" ht="15.75">
      <c r="B13240" s="188"/>
      <c r="C13240" s="188"/>
      <c r="D13240" s="203"/>
      <c r="E13240" s="203"/>
      <c r="F13240" s="203"/>
    </row>
    <row r="13241" spans="2:6" ht="15.75">
      <c r="B13241" s="188"/>
      <c r="C13241" s="188"/>
      <c r="D13241" s="203"/>
      <c r="E13241" s="203"/>
      <c r="F13241" s="203"/>
    </row>
    <row r="13242" spans="2:6" ht="15.75">
      <c r="B13242" s="188"/>
      <c r="C13242" s="188"/>
      <c r="D13242" s="203"/>
      <c r="E13242" s="203"/>
      <c r="F13242" s="203"/>
    </row>
    <row r="13243" spans="2:6" ht="15.75">
      <c r="B13243" s="188"/>
      <c r="C13243" s="188"/>
      <c r="D13243" s="203"/>
      <c r="E13243" s="203"/>
      <c r="F13243" s="203"/>
    </row>
    <row r="13244" spans="2:6" ht="15.75">
      <c r="B13244" s="188"/>
      <c r="C13244" s="188"/>
      <c r="D13244" s="203"/>
      <c r="E13244" s="203"/>
      <c r="F13244" s="203"/>
    </row>
    <row r="13245" spans="2:6" ht="15.75">
      <c r="B13245" s="188"/>
      <c r="C13245" s="188"/>
      <c r="D13245" s="203"/>
      <c r="E13245" s="203"/>
      <c r="F13245" s="203"/>
    </row>
    <row r="13246" spans="2:6" ht="15.75">
      <c r="B13246" s="188"/>
      <c r="C13246" s="188"/>
      <c r="D13246" s="203"/>
      <c r="E13246" s="203"/>
      <c r="F13246" s="203"/>
    </row>
    <row r="13247" spans="2:6" ht="15.75">
      <c r="B13247" s="188"/>
      <c r="C13247" s="188"/>
      <c r="D13247" s="203"/>
      <c r="E13247" s="203"/>
      <c r="F13247" s="203"/>
    </row>
    <row r="13248" spans="2:6" ht="15.75">
      <c r="B13248" s="188"/>
      <c r="C13248" s="188"/>
      <c r="D13248" s="203"/>
      <c r="E13248" s="203"/>
      <c r="F13248" s="203"/>
    </row>
    <row r="13249" spans="2:6" ht="15.75">
      <c r="B13249" s="188"/>
      <c r="C13249" s="188"/>
      <c r="D13249" s="203"/>
      <c r="E13249" s="203"/>
      <c r="F13249" s="203"/>
    </row>
    <row r="13250" spans="2:6" ht="15.75">
      <c r="B13250" s="188"/>
      <c r="C13250" s="188"/>
      <c r="D13250" s="203"/>
      <c r="E13250" s="203"/>
      <c r="F13250" s="203"/>
    </row>
    <row r="13251" spans="2:6" ht="15.75">
      <c r="B13251" s="188"/>
      <c r="C13251" s="188"/>
      <c r="D13251" s="203"/>
      <c r="E13251" s="203"/>
      <c r="F13251" s="203"/>
    </row>
    <row r="13252" spans="2:6" ht="15.75">
      <c r="B13252" s="188"/>
      <c r="C13252" s="188"/>
      <c r="D13252" s="203"/>
      <c r="E13252" s="203"/>
      <c r="F13252" s="203"/>
    </row>
    <row r="13253" spans="2:6" ht="15.75">
      <c r="B13253" s="188"/>
      <c r="C13253" s="188"/>
      <c r="D13253" s="203"/>
      <c r="E13253" s="203"/>
      <c r="F13253" s="203"/>
    </row>
    <row r="13254" spans="2:6" ht="15.75">
      <c r="B13254" s="188"/>
      <c r="C13254" s="188"/>
      <c r="D13254" s="203"/>
      <c r="E13254" s="203"/>
      <c r="F13254" s="203"/>
    </row>
    <row r="13255" spans="2:6" ht="15.75">
      <c r="B13255" s="188"/>
      <c r="C13255" s="188"/>
      <c r="D13255" s="203"/>
      <c r="E13255" s="203"/>
      <c r="F13255" s="203"/>
    </row>
    <row r="13256" spans="2:6" ht="15.75">
      <c r="B13256" s="188"/>
      <c r="C13256" s="188"/>
      <c r="D13256" s="203"/>
      <c r="E13256" s="203"/>
      <c r="F13256" s="203"/>
    </row>
    <row r="13257" spans="2:6" ht="15.75">
      <c r="B13257" s="188"/>
      <c r="C13257" s="188"/>
      <c r="D13257" s="203"/>
      <c r="E13257" s="203"/>
      <c r="F13257" s="203"/>
    </row>
    <row r="13258" spans="2:6" ht="15.75">
      <c r="B13258" s="188"/>
      <c r="C13258" s="188"/>
      <c r="D13258" s="203"/>
      <c r="E13258" s="203"/>
      <c r="F13258" s="203"/>
    </row>
    <row r="13259" spans="2:6" ht="15.75">
      <c r="B13259" s="188"/>
      <c r="C13259" s="188"/>
      <c r="D13259" s="203"/>
      <c r="E13259" s="203"/>
      <c r="F13259" s="203"/>
    </row>
    <row r="13260" spans="2:6" ht="15.75">
      <c r="B13260" s="188"/>
      <c r="C13260" s="188"/>
      <c r="D13260" s="203"/>
      <c r="E13260" s="203"/>
      <c r="F13260" s="203"/>
    </row>
    <row r="13261" spans="2:6" ht="15.75">
      <c r="B13261" s="188"/>
      <c r="C13261" s="188"/>
      <c r="D13261" s="203"/>
      <c r="E13261" s="203"/>
      <c r="F13261" s="203"/>
    </row>
    <row r="13262" spans="2:6" ht="15.75">
      <c r="B13262" s="188"/>
      <c r="C13262" s="188"/>
      <c r="D13262" s="203"/>
      <c r="E13262" s="203"/>
      <c r="F13262" s="203"/>
    </row>
    <row r="13263" spans="2:6" ht="15.75">
      <c r="B13263" s="188"/>
      <c r="C13263" s="188"/>
      <c r="D13263" s="203"/>
      <c r="E13263" s="203"/>
      <c r="F13263" s="203"/>
    </row>
    <row r="13264" spans="2:6" ht="15.75">
      <c r="B13264" s="188"/>
      <c r="C13264" s="188"/>
      <c r="D13264" s="203"/>
      <c r="E13264" s="203"/>
      <c r="F13264" s="203"/>
    </row>
    <row r="13265" spans="2:6" ht="15.75">
      <c r="B13265" s="188"/>
      <c r="C13265" s="188"/>
      <c r="D13265" s="203"/>
      <c r="E13265" s="203"/>
      <c r="F13265" s="203"/>
    </row>
    <row r="13266" spans="2:6" ht="15.75">
      <c r="B13266" s="188"/>
      <c r="C13266" s="188"/>
      <c r="D13266" s="203"/>
      <c r="E13266" s="203"/>
      <c r="F13266" s="203"/>
    </row>
    <row r="13267" spans="2:6" ht="15.75">
      <c r="B13267" s="188"/>
      <c r="C13267" s="188"/>
      <c r="D13267" s="203"/>
      <c r="E13267" s="203"/>
      <c r="F13267" s="203"/>
    </row>
    <row r="13268" spans="2:6" ht="15.75">
      <c r="B13268" s="188"/>
      <c r="C13268" s="188"/>
      <c r="D13268" s="203"/>
      <c r="E13268" s="203"/>
      <c r="F13268" s="203"/>
    </row>
    <row r="13269" spans="2:6" ht="15.75">
      <c r="B13269" s="188"/>
      <c r="C13269" s="188"/>
      <c r="D13269" s="203"/>
      <c r="E13269" s="203"/>
      <c r="F13269" s="203"/>
    </row>
    <row r="13270" spans="2:6" ht="15.75">
      <c r="B13270" s="188"/>
      <c r="C13270" s="188"/>
      <c r="D13270" s="203"/>
      <c r="E13270" s="203"/>
      <c r="F13270" s="203"/>
    </row>
    <row r="13271" spans="2:6" ht="15.75">
      <c r="B13271" s="188"/>
      <c r="C13271" s="188"/>
      <c r="D13271" s="203"/>
      <c r="E13271" s="203"/>
      <c r="F13271" s="203"/>
    </row>
    <row r="13272" spans="2:6" ht="15.75">
      <c r="B13272" s="188"/>
      <c r="C13272" s="188"/>
      <c r="D13272" s="203"/>
      <c r="E13272" s="203"/>
      <c r="F13272" s="203"/>
    </row>
    <row r="13273" spans="2:6" ht="15.75">
      <c r="B13273" s="188"/>
      <c r="C13273" s="188"/>
      <c r="D13273" s="203"/>
      <c r="E13273" s="203"/>
      <c r="F13273" s="203"/>
    </row>
    <row r="13274" spans="2:6" ht="15.75">
      <c r="B13274" s="188"/>
      <c r="C13274" s="188"/>
      <c r="D13274" s="203"/>
      <c r="E13274" s="203"/>
      <c r="F13274" s="203"/>
    </row>
    <row r="13275" spans="2:6" ht="15.75">
      <c r="B13275" s="188"/>
      <c r="C13275" s="188"/>
      <c r="D13275" s="203"/>
      <c r="E13275" s="203"/>
      <c r="F13275" s="203"/>
    </row>
    <row r="13276" spans="2:6" ht="15.75">
      <c r="B13276" s="188"/>
      <c r="C13276" s="188"/>
      <c r="D13276" s="203"/>
      <c r="E13276" s="203"/>
      <c r="F13276" s="203"/>
    </row>
    <row r="13277" spans="2:6" ht="15.75">
      <c r="B13277" s="188"/>
      <c r="C13277" s="188"/>
      <c r="D13277" s="203"/>
      <c r="E13277" s="203"/>
      <c r="F13277" s="203"/>
    </row>
    <row r="13278" spans="2:6" ht="15.75">
      <c r="B13278" s="188"/>
      <c r="C13278" s="188"/>
      <c r="D13278" s="203"/>
      <c r="E13278" s="203"/>
      <c r="F13278" s="203"/>
    </row>
    <row r="13279" spans="2:6" ht="15.75">
      <c r="B13279" s="188"/>
      <c r="C13279" s="188"/>
      <c r="D13279" s="203"/>
      <c r="E13279" s="203"/>
      <c r="F13279" s="203"/>
    </row>
    <row r="13280" spans="2:6" ht="15.75">
      <c r="B13280" s="188"/>
      <c r="C13280" s="188"/>
      <c r="D13280" s="203"/>
      <c r="E13280" s="203"/>
      <c r="F13280" s="203"/>
    </row>
    <row r="13281" spans="2:6" ht="15.75">
      <c r="B13281" s="188"/>
      <c r="C13281" s="188"/>
      <c r="D13281" s="203"/>
      <c r="E13281" s="203"/>
      <c r="F13281" s="203"/>
    </row>
    <row r="13282" spans="2:6" ht="15.75">
      <c r="B13282" s="188"/>
      <c r="C13282" s="188"/>
      <c r="D13282" s="203"/>
      <c r="E13282" s="203"/>
      <c r="F13282" s="203"/>
    </row>
    <row r="13283" spans="2:6" ht="15.75">
      <c r="B13283" s="188"/>
      <c r="C13283" s="188"/>
      <c r="D13283" s="203"/>
      <c r="E13283" s="203"/>
      <c r="F13283" s="203"/>
    </row>
    <row r="13284" spans="2:6" ht="15.75">
      <c r="B13284" s="188"/>
      <c r="C13284" s="188"/>
      <c r="D13284" s="203"/>
      <c r="E13284" s="203"/>
      <c r="F13284" s="203"/>
    </row>
    <row r="13285" spans="2:6" ht="15.75">
      <c r="B13285" s="188"/>
      <c r="C13285" s="188"/>
      <c r="D13285" s="203"/>
      <c r="E13285" s="203"/>
      <c r="F13285" s="203"/>
    </row>
    <row r="13286" spans="2:6" ht="15.75">
      <c r="B13286" s="188"/>
      <c r="C13286" s="188"/>
      <c r="D13286" s="203"/>
      <c r="E13286" s="203"/>
      <c r="F13286" s="203"/>
    </row>
    <row r="13287" spans="2:6" ht="15.75">
      <c r="B13287" s="188"/>
      <c r="C13287" s="188"/>
      <c r="D13287" s="203"/>
      <c r="E13287" s="203"/>
      <c r="F13287" s="203"/>
    </row>
    <row r="13288" spans="2:6" ht="15.75">
      <c r="B13288" s="188"/>
      <c r="C13288" s="188"/>
      <c r="D13288" s="203"/>
      <c r="E13288" s="203"/>
      <c r="F13288" s="203"/>
    </row>
    <row r="13289" spans="2:6" ht="15.75">
      <c r="B13289" s="188"/>
      <c r="C13289" s="188"/>
      <c r="D13289" s="203"/>
      <c r="E13289" s="203"/>
      <c r="F13289" s="203"/>
    </row>
    <row r="13290" spans="2:6" ht="15.75">
      <c r="B13290" s="188"/>
      <c r="C13290" s="188"/>
      <c r="D13290" s="203"/>
      <c r="E13290" s="203"/>
      <c r="F13290" s="203"/>
    </row>
    <row r="13291" spans="2:6" ht="15.75">
      <c r="B13291" s="188"/>
      <c r="C13291" s="188"/>
      <c r="D13291" s="203"/>
      <c r="E13291" s="203"/>
      <c r="F13291" s="203"/>
    </row>
    <row r="13292" spans="2:6" ht="15.75">
      <c r="B13292" s="188"/>
      <c r="C13292" s="188"/>
      <c r="D13292" s="203"/>
      <c r="E13292" s="203"/>
      <c r="F13292" s="203"/>
    </row>
    <row r="13293" spans="2:6" ht="15.75">
      <c r="B13293" s="188"/>
      <c r="C13293" s="188"/>
      <c r="D13293" s="203"/>
      <c r="E13293" s="203"/>
      <c r="F13293" s="203"/>
    </row>
    <row r="13294" spans="2:6" ht="15.75">
      <c r="B13294" s="188"/>
      <c r="C13294" s="188"/>
      <c r="D13294" s="203"/>
      <c r="E13294" s="203"/>
      <c r="F13294" s="203"/>
    </row>
    <row r="13295" spans="2:6" ht="15.75">
      <c r="B13295" s="188"/>
      <c r="C13295" s="188"/>
      <c r="D13295" s="203"/>
      <c r="E13295" s="203"/>
      <c r="F13295" s="203"/>
    </row>
    <row r="13296" spans="2:6" ht="15.75">
      <c r="B13296" s="188"/>
      <c r="C13296" s="188"/>
      <c r="D13296" s="203"/>
      <c r="E13296" s="203"/>
      <c r="F13296" s="203"/>
    </row>
    <row r="13297" spans="2:6" ht="15.75">
      <c r="B13297" s="188"/>
      <c r="C13297" s="188"/>
      <c r="D13297" s="203"/>
      <c r="E13297" s="203"/>
      <c r="F13297" s="203"/>
    </row>
    <row r="13298" spans="2:6" ht="15.75">
      <c r="B13298" s="188"/>
      <c r="C13298" s="188"/>
      <c r="D13298" s="203"/>
      <c r="E13298" s="203"/>
      <c r="F13298" s="203"/>
    </row>
    <row r="13299" spans="2:6" ht="15.75">
      <c r="B13299" s="188"/>
      <c r="C13299" s="188"/>
      <c r="D13299" s="203"/>
      <c r="E13299" s="203"/>
      <c r="F13299" s="203"/>
    </row>
    <row r="13300" spans="2:6" ht="15.75">
      <c r="B13300" s="188"/>
      <c r="C13300" s="188"/>
      <c r="D13300" s="203"/>
      <c r="E13300" s="203"/>
      <c r="F13300" s="203"/>
    </row>
    <row r="13301" spans="2:6" ht="15.75">
      <c r="B13301" s="188"/>
      <c r="C13301" s="188"/>
      <c r="D13301" s="203"/>
      <c r="E13301" s="203"/>
      <c r="F13301" s="203"/>
    </row>
    <row r="13302" spans="2:6" ht="15.75">
      <c r="B13302" s="188"/>
      <c r="C13302" s="188"/>
      <c r="D13302" s="203"/>
      <c r="E13302" s="203"/>
      <c r="F13302" s="203"/>
    </row>
    <row r="13303" spans="2:6" ht="15.75">
      <c r="B13303" s="188"/>
      <c r="C13303" s="188"/>
      <c r="D13303" s="203"/>
      <c r="E13303" s="203"/>
      <c r="F13303" s="203"/>
    </row>
    <row r="13304" spans="2:6" ht="15.75">
      <c r="B13304" s="188"/>
      <c r="C13304" s="188"/>
      <c r="D13304" s="203"/>
      <c r="E13304" s="203"/>
      <c r="F13304" s="203"/>
    </row>
    <row r="13305" spans="2:6" ht="15.75">
      <c r="B13305" s="188"/>
      <c r="C13305" s="188"/>
      <c r="D13305" s="203"/>
      <c r="E13305" s="203"/>
      <c r="F13305" s="203"/>
    </row>
    <row r="13306" spans="2:6" ht="15.75">
      <c r="B13306" s="188"/>
      <c r="C13306" s="188"/>
      <c r="D13306" s="203"/>
      <c r="E13306" s="203"/>
      <c r="F13306" s="203"/>
    </row>
    <row r="13307" spans="2:6" ht="15.75">
      <c r="B13307" s="188"/>
      <c r="C13307" s="188"/>
      <c r="D13307" s="203"/>
      <c r="E13307" s="203"/>
      <c r="F13307" s="203"/>
    </row>
    <row r="13308" spans="2:6" ht="15.75">
      <c r="B13308" s="188"/>
      <c r="C13308" s="188"/>
      <c r="D13308" s="203"/>
      <c r="E13308" s="203"/>
      <c r="F13308" s="203"/>
    </row>
    <row r="13309" spans="2:6" ht="15.75">
      <c r="B13309" s="188"/>
      <c r="C13309" s="188"/>
      <c r="D13309" s="203"/>
      <c r="E13309" s="203"/>
      <c r="F13309" s="203"/>
    </row>
    <row r="13310" spans="2:6" ht="15.75">
      <c r="B13310" s="188"/>
      <c r="C13310" s="188"/>
      <c r="D13310" s="203"/>
      <c r="E13310" s="203"/>
      <c r="F13310" s="203"/>
    </row>
    <row r="13311" spans="2:6" ht="15.75">
      <c r="B13311" s="188"/>
      <c r="C13311" s="188"/>
      <c r="D13311" s="203"/>
      <c r="E13311" s="203"/>
      <c r="F13311" s="203"/>
    </row>
    <row r="13312" spans="2:6" ht="15.75">
      <c r="B13312" s="188"/>
      <c r="C13312" s="188"/>
      <c r="D13312" s="203"/>
      <c r="E13312" s="203"/>
      <c r="F13312" s="203"/>
    </row>
    <row r="13313" spans="2:6" ht="15.75">
      <c r="B13313" s="188"/>
      <c r="C13313" s="188"/>
      <c r="D13313" s="203"/>
      <c r="E13313" s="203"/>
      <c r="F13313" s="203"/>
    </row>
    <row r="13314" spans="2:6" ht="15.75">
      <c r="B13314" s="188"/>
      <c r="C13314" s="188"/>
      <c r="D13314" s="203"/>
      <c r="E13314" s="203"/>
      <c r="F13314" s="203"/>
    </row>
    <row r="13315" spans="2:6" ht="15.75">
      <c r="B13315" s="188"/>
      <c r="C13315" s="188"/>
      <c r="D13315" s="203"/>
      <c r="E13315" s="203"/>
      <c r="F13315" s="203"/>
    </row>
    <row r="13316" spans="2:6" ht="15.75">
      <c r="B13316" s="188"/>
      <c r="C13316" s="188"/>
      <c r="D13316" s="203"/>
      <c r="E13316" s="203"/>
      <c r="F13316" s="203"/>
    </row>
    <row r="13317" spans="2:6" ht="15.75">
      <c r="B13317" s="188"/>
      <c r="C13317" s="188"/>
      <c r="D13317" s="203"/>
      <c r="E13317" s="203"/>
      <c r="F13317" s="203"/>
    </row>
    <row r="13318" spans="2:6" ht="15.75">
      <c r="B13318" s="188"/>
      <c r="C13318" s="188"/>
      <c r="D13318" s="203"/>
      <c r="E13318" s="203"/>
      <c r="F13318" s="203"/>
    </row>
    <row r="13319" spans="2:6" ht="15.75">
      <c r="B13319" s="188"/>
      <c r="C13319" s="188"/>
      <c r="D13319" s="203"/>
      <c r="E13319" s="203"/>
      <c r="F13319" s="203"/>
    </row>
    <row r="13320" spans="2:6" ht="15.75">
      <c r="B13320" s="188"/>
      <c r="C13320" s="188"/>
      <c r="D13320" s="203"/>
      <c r="E13320" s="203"/>
      <c r="F13320" s="203"/>
    </row>
    <row r="13321" spans="2:6" ht="15.75">
      <c r="B13321" s="188"/>
      <c r="C13321" s="188"/>
      <c r="D13321" s="203"/>
      <c r="E13321" s="203"/>
      <c r="F13321" s="203"/>
    </row>
    <row r="13322" spans="2:6" ht="15.75">
      <c r="B13322" s="188"/>
      <c r="C13322" s="188"/>
      <c r="D13322" s="203"/>
      <c r="E13322" s="203"/>
      <c r="F13322" s="203"/>
    </row>
    <row r="13323" spans="2:6" ht="15.75">
      <c r="B13323" s="188"/>
      <c r="C13323" s="188"/>
      <c r="D13323" s="203"/>
      <c r="E13323" s="203"/>
      <c r="F13323" s="203"/>
    </row>
    <row r="13324" spans="2:6" ht="15.75">
      <c r="B13324" s="188"/>
      <c r="C13324" s="188"/>
      <c r="D13324" s="203"/>
      <c r="E13324" s="203"/>
      <c r="F13324" s="203"/>
    </row>
    <row r="13325" spans="2:6" ht="15.75">
      <c r="B13325" s="188"/>
      <c r="C13325" s="188"/>
      <c r="D13325" s="203"/>
      <c r="E13325" s="203"/>
      <c r="F13325" s="203"/>
    </row>
    <row r="13326" spans="2:6" ht="15.75">
      <c r="B13326" s="188"/>
      <c r="C13326" s="188"/>
      <c r="D13326" s="203"/>
      <c r="E13326" s="203"/>
      <c r="F13326" s="203"/>
    </row>
    <row r="13327" spans="2:6" ht="15.75">
      <c r="B13327" s="188"/>
      <c r="C13327" s="188"/>
      <c r="D13327" s="203"/>
      <c r="E13327" s="203"/>
      <c r="F13327" s="203"/>
    </row>
    <row r="13328" spans="2:6" ht="15.75">
      <c r="B13328" s="188"/>
      <c r="C13328" s="188"/>
      <c r="D13328" s="203"/>
      <c r="E13328" s="203"/>
      <c r="F13328" s="203"/>
    </row>
    <row r="13329" spans="2:6" ht="15.75">
      <c r="B13329" s="188"/>
      <c r="C13329" s="188"/>
      <c r="D13329" s="203"/>
      <c r="E13329" s="203"/>
      <c r="F13329" s="203"/>
    </row>
    <row r="13330" spans="2:6" ht="15.75">
      <c r="B13330" s="188"/>
      <c r="C13330" s="188"/>
      <c r="D13330" s="203"/>
      <c r="E13330" s="203"/>
      <c r="F13330" s="203"/>
    </row>
    <row r="13331" spans="2:6" ht="15.75">
      <c r="B13331" s="188"/>
      <c r="C13331" s="188"/>
      <c r="D13331" s="203"/>
      <c r="E13331" s="203"/>
      <c r="F13331" s="203"/>
    </row>
    <row r="13332" spans="2:6" ht="15.75">
      <c r="B13332" s="188"/>
      <c r="C13332" s="188"/>
      <c r="D13332" s="203"/>
      <c r="E13332" s="203"/>
      <c r="F13332" s="203"/>
    </row>
    <row r="13333" spans="2:6" ht="15.75">
      <c r="B13333" s="188"/>
      <c r="C13333" s="188"/>
      <c r="D13333" s="203"/>
      <c r="E13333" s="203"/>
      <c r="F13333" s="203"/>
    </row>
    <row r="13334" spans="2:6" ht="15.75">
      <c r="B13334" s="188"/>
      <c r="C13334" s="188"/>
      <c r="D13334" s="203"/>
      <c r="E13334" s="203"/>
      <c r="F13334" s="203"/>
    </row>
    <row r="13335" spans="2:6" ht="15.75">
      <c r="B13335" s="188"/>
      <c r="C13335" s="188"/>
      <c r="D13335" s="203"/>
      <c r="E13335" s="203"/>
      <c r="F13335" s="203"/>
    </row>
    <row r="13336" spans="2:6" ht="15.75">
      <c r="B13336" s="188"/>
      <c r="C13336" s="188"/>
      <c r="D13336" s="203"/>
      <c r="E13336" s="203"/>
      <c r="F13336" s="203"/>
    </row>
    <row r="13337" spans="2:6" ht="15.75">
      <c r="B13337" s="188"/>
      <c r="C13337" s="188"/>
      <c r="D13337" s="203"/>
      <c r="E13337" s="203"/>
      <c r="F13337" s="203"/>
    </row>
    <row r="13338" spans="2:6" ht="15.75">
      <c r="B13338" s="188"/>
      <c r="C13338" s="188"/>
      <c r="D13338" s="203"/>
      <c r="E13338" s="203"/>
      <c r="F13338" s="203"/>
    </row>
    <row r="13339" spans="2:6" ht="15.75">
      <c r="B13339" s="188"/>
      <c r="C13339" s="188"/>
      <c r="D13339" s="203"/>
      <c r="E13339" s="203"/>
      <c r="F13339" s="203"/>
    </row>
    <row r="13340" spans="2:6" ht="15.75">
      <c r="B13340" s="188"/>
      <c r="C13340" s="188"/>
      <c r="D13340" s="203"/>
      <c r="E13340" s="203"/>
      <c r="F13340" s="203"/>
    </row>
    <row r="13341" spans="2:6" ht="15.75">
      <c r="B13341" s="188"/>
      <c r="C13341" s="188"/>
      <c r="D13341" s="203"/>
      <c r="E13341" s="203"/>
      <c r="F13341" s="203"/>
    </row>
    <row r="13342" spans="2:6" ht="15.75">
      <c r="B13342" s="188"/>
      <c r="C13342" s="188"/>
      <c r="D13342" s="203"/>
      <c r="E13342" s="203"/>
      <c r="F13342" s="203"/>
    </row>
    <row r="13343" spans="2:6" ht="15.75">
      <c r="B13343" s="188"/>
      <c r="C13343" s="188"/>
      <c r="D13343" s="203"/>
      <c r="E13343" s="203"/>
      <c r="F13343" s="203"/>
    </row>
    <row r="13344" spans="2:6" ht="15.75">
      <c r="B13344" s="188"/>
      <c r="C13344" s="188"/>
      <c r="D13344" s="203"/>
      <c r="E13344" s="203"/>
      <c r="F13344" s="203"/>
    </row>
    <row r="13345" spans="2:6" ht="15.75">
      <c r="B13345" s="188"/>
      <c r="C13345" s="188"/>
      <c r="D13345" s="203"/>
      <c r="E13345" s="203"/>
      <c r="F13345" s="203"/>
    </row>
    <row r="13346" spans="2:6" ht="15.75">
      <c r="B13346" s="188"/>
      <c r="C13346" s="188"/>
      <c r="D13346" s="203"/>
      <c r="E13346" s="203"/>
      <c r="F13346" s="203"/>
    </row>
    <row r="13347" spans="2:6" ht="15.75">
      <c r="B13347" s="188"/>
      <c r="C13347" s="188"/>
      <c r="D13347" s="203"/>
      <c r="E13347" s="203"/>
      <c r="F13347" s="203"/>
    </row>
    <row r="13348" spans="2:6" ht="15.75">
      <c r="B13348" s="188"/>
      <c r="C13348" s="188"/>
      <c r="D13348" s="203"/>
      <c r="E13348" s="203"/>
      <c r="F13348" s="203"/>
    </row>
    <row r="13349" spans="2:6" ht="15.75">
      <c r="B13349" s="188"/>
      <c r="C13349" s="188"/>
      <c r="D13349" s="203"/>
      <c r="E13349" s="203"/>
      <c r="F13349" s="203"/>
    </row>
    <row r="13350" spans="2:6" ht="15.75">
      <c r="B13350" s="188"/>
      <c r="C13350" s="188"/>
      <c r="D13350" s="203"/>
      <c r="E13350" s="203"/>
      <c r="F13350" s="203"/>
    </row>
    <row r="13351" spans="2:6" ht="15.75">
      <c r="B13351" s="188"/>
      <c r="C13351" s="188"/>
      <c r="D13351" s="203"/>
      <c r="E13351" s="203"/>
      <c r="F13351" s="203"/>
    </row>
    <row r="13352" spans="2:6" ht="15.75">
      <c r="B13352" s="188"/>
      <c r="C13352" s="188"/>
      <c r="D13352" s="203"/>
      <c r="E13352" s="203"/>
      <c r="F13352" s="203"/>
    </row>
    <row r="13353" spans="2:6" ht="15.75">
      <c r="B13353" s="188"/>
      <c r="C13353" s="188"/>
      <c r="D13353" s="203"/>
      <c r="E13353" s="203"/>
      <c r="F13353" s="203"/>
    </row>
    <row r="13354" spans="2:6" ht="15.75">
      <c r="B13354" s="188"/>
      <c r="C13354" s="188"/>
      <c r="D13354" s="203"/>
      <c r="E13354" s="203"/>
      <c r="F13354" s="203"/>
    </row>
    <row r="13355" spans="2:6" ht="15.75">
      <c r="B13355" s="188"/>
      <c r="C13355" s="188"/>
      <c r="D13355" s="203"/>
      <c r="E13355" s="203"/>
      <c r="F13355" s="203"/>
    </row>
    <row r="13356" spans="2:6" ht="15.75">
      <c r="B13356" s="188"/>
      <c r="C13356" s="188"/>
      <c r="D13356" s="203"/>
      <c r="E13356" s="203"/>
      <c r="F13356" s="203"/>
    </row>
    <row r="13357" spans="2:6" ht="15.75">
      <c r="B13357" s="188"/>
      <c r="C13357" s="188"/>
      <c r="D13357" s="203"/>
      <c r="E13357" s="203"/>
      <c r="F13357" s="203"/>
    </row>
    <row r="13358" spans="2:6" ht="15.75">
      <c r="B13358" s="188"/>
      <c r="C13358" s="188"/>
      <c r="D13358" s="203"/>
      <c r="E13358" s="203"/>
      <c r="F13358" s="203"/>
    </row>
    <row r="13359" spans="2:6" ht="15.75">
      <c r="B13359" s="188"/>
      <c r="C13359" s="188"/>
      <c r="D13359" s="203"/>
      <c r="E13359" s="203"/>
      <c r="F13359" s="203"/>
    </row>
    <row r="13360" spans="2:6" ht="15.75">
      <c r="B13360" s="188"/>
      <c r="C13360" s="188"/>
      <c r="D13360" s="203"/>
      <c r="E13360" s="203"/>
      <c r="F13360" s="203"/>
    </row>
    <row r="13361" spans="2:6" ht="15.75">
      <c r="B13361" s="188"/>
      <c r="C13361" s="188"/>
      <c r="D13361" s="203"/>
      <c r="E13361" s="203"/>
      <c r="F13361" s="203"/>
    </row>
    <row r="13362" spans="2:6" ht="15.75">
      <c r="B13362" s="188"/>
      <c r="C13362" s="188"/>
      <c r="D13362" s="203"/>
      <c r="E13362" s="203"/>
      <c r="F13362" s="203"/>
    </row>
    <row r="13363" spans="2:6" ht="15.75">
      <c r="B13363" s="188"/>
      <c r="C13363" s="188"/>
      <c r="D13363" s="203"/>
      <c r="E13363" s="203"/>
      <c r="F13363" s="203"/>
    </row>
    <row r="13364" spans="2:6" ht="15.75">
      <c r="B13364" s="188"/>
      <c r="C13364" s="188"/>
      <c r="D13364" s="203"/>
      <c r="E13364" s="203"/>
      <c r="F13364" s="203"/>
    </row>
    <row r="13365" spans="2:6" ht="15.75">
      <c r="B13365" s="188"/>
      <c r="C13365" s="188"/>
      <c r="D13365" s="203"/>
      <c r="E13365" s="203"/>
      <c r="F13365" s="203"/>
    </row>
    <row r="13366" spans="2:6" ht="15.75">
      <c r="B13366" s="188"/>
      <c r="C13366" s="188"/>
      <c r="D13366" s="203"/>
      <c r="E13366" s="203"/>
      <c r="F13366" s="203"/>
    </row>
    <row r="13367" spans="2:6" ht="15.75">
      <c r="B13367" s="188"/>
      <c r="C13367" s="188"/>
      <c r="D13367" s="203"/>
      <c r="E13367" s="203"/>
      <c r="F13367" s="203"/>
    </row>
    <row r="13368" spans="2:6" ht="15.75">
      <c r="B13368" s="188"/>
      <c r="C13368" s="188"/>
      <c r="D13368" s="203"/>
      <c r="E13368" s="203"/>
      <c r="F13368" s="203"/>
    </row>
    <row r="13369" spans="2:6" ht="15.75">
      <c r="B13369" s="188"/>
      <c r="C13369" s="188"/>
      <c r="D13369" s="203"/>
      <c r="E13369" s="203"/>
      <c r="F13369" s="203"/>
    </row>
    <row r="13370" spans="2:6" ht="15.75">
      <c r="B13370" s="188"/>
      <c r="C13370" s="188"/>
      <c r="D13370" s="203"/>
      <c r="E13370" s="203"/>
      <c r="F13370" s="203"/>
    </row>
    <row r="13371" spans="2:6" ht="15.75">
      <c r="B13371" s="188"/>
      <c r="C13371" s="188"/>
      <c r="D13371" s="203"/>
      <c r="E13371" s="203"/>
      <c r="F13371" s="203"/>
    </row>
    <row r="13372" spans="2:6" ht="15.75">
      <c r="B13372" s="188"/>
      <c r="C13372" s="188"/>
      <c r="D13372" s="203"/>
      <c r="E13372" s="203"/>
      <c r="F13372" s="203"/>
    </row>
    <row r="13373" spans="2:6" ht="15.75">
      <c r="B13373" s="188"/>
      <c r="C13373" s="188"/>
      <c r="D13373" s="203"/>
      <c r="E13373" s="203"/>
      <c r="F13373" s="203"/>
    </row>
    <row r="13374" spans="2:6" ht="15.75">
      <c r="B13374" s="188"/>
      <c r="C13374" s="188"/>
      <c r="D13374" s="203"/>
      <c r="E13374" s="203"/>
      <c r="F13374" s="203"/>
    </row>
    <row r="13375" spans="2:6" ht="15.75">
      <c r="B13375" s="188"/>
      <c r="C13375" s="188"/>
      <c r="D13375" s="203"/>
      <c r="E13375" s="203"/>
      <c r="F13375" s="203"/>
    </row>
    <row r="13376" spans="2:6" ht="15.75">
      <c r="B13376" s="188"/>
      <c r="C13376" s="188"/>
      <c r="D13376" s="203"/>
      <c r="E13376" s="203"/>
      <c r="F13376" s="203"/>
    </row>
    <row r="13377" spans="2:6" ht="15.75">
      <c r="B13377" s="188"/>
      <c r="C13377" s="188"/>
      <c r="D13377" s="203"/>
      <c r="E13377" s="203"/>
      <c r="F13377" s="203"/>
    </row>
    <row r="13378" spans="2:6" ht="15.75">
      <c r="B13378" s="188"/>
      <c r="C13378" s="188"/>
      <c r="D13378" s="203"/>
      <c r="E13378" s="203"/>
      <c r="F13378" s="203"/>
    </row>
    <row r="13379" spans="2:6" ht="15.75">
      <c r="B13379" s="188"/>
      <c r="C13379" s="188"/>
      <c r="D13379" s="203"/>
      <c r="E13379" s="203"/>
      <c r="F13379" s="203"/>
    </row>
    <row r="13380" spans="2:6" ht="15.75">
      <c r="B13380" s="188"/>
      <c r="C13380" s="188"/>
      <c r="D13380" s="203"/>
      <c r="E13380" s="203"/>
      <c r="F13380" s="203"/>
    </row>
    <row r="13381" spans="2:6" ht="15.75">
      <c r="B13381" s="188"/>
      <c r="C13381" s="188"/>
      <c r="D13381" s="203"/>
      <c r="E13381" s="203"/>
      <c r="F13381" s="203"/>
    </row>
    <row r="13382" spans="2:6" ht="15.75">
      <c r="B13382" s="188"/>
      <c r="C13382" s="188"/>
      <c r="D13382" s="203"/>
      <c r="E13382" s="203"/>
      <c r="F13382" s="203"/>
    </row>
    <row r="13383" spans="2:6" ht="15.75">
      <c r="B13383" s="188"/>
      <c r="C13383" s="188"/>
      <c r="D13383" s="203"/>
      <c r="E13383" s="203"/>
      <c r="F13383" s="203"/>
    </row>
    <row r="13384" spans="2:6" ht="15.75">
      <c r="B13384" s="188"/>
      <c r="C13384" s="188"/>
      <c r="D13384" s="203"/>
      <c r="E13384" s="203"/>
      <c r="F13384" s="203"/>
    </row>
    <row r="13385" spans="2:6" ht="15.75">
      <c r="B13385" s="188"/>
      <c r="C13385" s="188"/>
      <c r="D13385" s="203"/>
      <c r="E13385" s="203"/>
      <c r="F13385" s="203"/>
    </row>
    <row r="13386" spans="2:6" ht="15.75">
      <c r="B13386" s="188"/>
      <c r="C13386" s="188"/>
      <c r="D13386" s="203"/>
      <c r="E13386" s="203"/>
      <c r="F13386" s="203"/>
    </row>
    <row r="13387" spans="2:6" ht="15.75">
      <c r="B13387" s="188"/>
      <c r="C13387" s="188"/>
      <c r="D13387" s="203"/>
      <c r="E13387" s="203"/>
      <c r="F13387" s="203"/>
    </row>
    <row r="13388" spans="2:6" ht="15.75">
      <c r="B13388" s="188"/>
      <c r="C13388" s="188"/>
      <c r="D13388" s="203"/>
      <c r="E13388" s="203"/>
      <c r="F13388" s="203"/>
    </row>
    <row r="13389" spans="2:6" ht="15.75">
      <c r="B13389" s="188"/>
      <c r="C13389" s="188"/>
      <c r="D13389" s="203"/>
      <c r="E13389" s="203"/>
      <c r="F13389" s="203"/>
    </row>
    <row r="13390" spans="2:6" ht="15.75">
      <c r="B13390" s="188"/>
      <c r="C13390" s="188"/>
      <c r="D13390" s="203"/>
      <c r="E13390" s="203"/>
      <c r="F13390" s="203"/>
    </row>
    <row r="13391" spans="2:6" ht="15.75">
      <c r="B13391" s="188"/>
      <c r="C13391" s="188"/>
      <c r="D13391" s="203"/>
      <c r="E13391" s="203"/>
      <c r="F13391" s="203"/>
    </row>
    <row r="13392" spans="2:6" ht="15.75">
      <c r="B13392" s="188"/>
      <c r="C13392" s="188"/>
      <c r="D13392" s="203"/>
      <c r="E13392" s="203"/>
      <c r="F13392" s="203"/>
    </row>
    <row r="13393" spans="2:6" ht="15.75">
      <c r="B13393" s="188"/>
      <c r="C13393" s="188"/>
      <c r="D13393" s="203"/>
      <c r="E13393" s="203"/>
      <c r="F13393" s="203"/>
    </row>
    <row r="13394" spans="2:6" ht="15.75">
      <c r="B13394" s="188"/>
      <c r="C13394" s="188"/>
      <c r="D13394" s="203"/>
      <c r="E13394" s="203"/>
      <c r="F13394" s="203"/>
    </row>
    <row r="13395" spans="2:6" ht="15.75">
      <c r="B13395" s="188"/>
      <c r="C13395" s="188"/>
      <c r="D13395" s="203"/>
      <c r="E13395" s="203"/>
      <c r="F13395" s="203"/>
    </row>
    <row r="13396" spans="2:6" ht="15.75">
      <c r="B13396" s="188"/>
      <c r="C13396" s="188"/>
      <c r="D13396" s="203"/>
      <c r="E13396" s="203"/>
      <c r="F13396" s="203"/>
    </row>
    <row r="13397" spans="2:6" ht="15.75">
      <c r="B13397" s="188"/>
      <c r="C13397" s="188"/>
      <c r="D13397" s="203"/>
      <c r="E13397" s="203"/>
      <c r="F13397" s="203"/>
    </row>
    <row r="13398" spans="2:6" ht="15.75">
      <c r="B13398" s="188"/>
      <c r="C13398" s="188"/>
      <c r="D13398" s="203"/>
      <c r="E13398" s="203"/>
      <c r="F13398" s="203"/>
    </row>
    <row r="13399" spans="2:6" ht="15.75">
      <c r="B13399" s="188"/>
      <c r="C13399" s="188"/>
      <c r="D13399" s="203"/>
      <c r="E13399" s="203"/>
      <c r="F13399" s="203"/>
    </row>
    <row r="13400" spans="2:6" ht="15.75">
      <c r="B13400" s="188"/>
      <c r="C13400" s="188"/>
      <c r="D13400" s="203"/>
      <c r="E13400" s="203"/>
      <c r="F13400" s="203"/>
    </row>
    <row r="13401" spans="2:6" ht="15.75">
      <c r="B13401" s="188"/>
      <c r="C13401" s="188"/>
      <c r="D13401" s="203"/>
      <c r="E13401" s="203"/>
      <c r="F13401" s="203"/>
    </row>
    <row r="13402" spans="2:6" ht="15.75">
      <c r="B13402" s="188"/>
      <c r="C13402" s="188"/>
      <c r="D13402" s="203"/>
      <c r="E13402" s="203"/>
      <c r="F13402" s="203"/>
    </row>
    <row r="13403" spans="2:6" ht="15.75">
      <c r="B13403" s="188"/>
      <c r="C13403" s="188"/>
      <c r="D13403" s="203"/>
      <c r="E13403" s="203"/>
      <c r="F13403" s="203"/>
    </row>
    <row r="13404" spans="2:6" ht="15.75">
      <c r="B13404" s="188"/>
      <c r="C13404" s="188"/>
      <c r="D13404" s="203"/>
      <c r="E13404" s="203"/>
      <c r="F13404" s="203"/>
    </row>
    <row r="13405" spans="2:6" ht="15.75">
      <c r="B13405" s="188"/>
      <c r="C13405" s="188"/>
      <c r="D13405" s="203"/>
      <c r="E13405" s="203"/>
      <c r="F13405" s="203"/>
    </row>
    <row r="13406" spans="2:6" ht="15.75">
      <c r="B13406" s="188"/>
      <c r="C13406" s="188"/>
      <c r="D13406" s="203"/>
      <c r="E13406" s="203"/>
      <c r="F13406" s="203"/>
    </row>
    <row r="13407" spans="2:6" ht="15.75">
      <c r="B13407" s="188"/>
      <c r="C13407" s="188"/>
      <c r="D13407" s="203"/>
      <c r="E13407" s="203"/>
      <c r="F13407" s="203"/>
    </row>
    <row r="13408" spans="2:6" ht="15.75">
      <c r="B13408" s="188"/>
      <c r="C13408" s="188"/>
      <c r="D13408" s="203"/>
      <c r="E13408" s="203"/>
      <c r="F13408" s="203"/>
    </row>
    <row r="13409" spans="2:6" ht="15.75">
      <c r="B13409" s="188"/>
      <c r="C13409" s="188"/>
      <c r="D13409" s="203"/>
      <c r="E13409" s="203"/>
      <c r="F13409" s="203"/>
    </row>
    <row r="13410" spans="2:6" ht="15.75">
      <c r="B13410" s="188"/>
      <c r="C13410" s="188"/>
      <c r="D13410" s="203"/>
      <c r="E13410" s="203"/>
      <c r="F13410" s="203"/>
    </row>
    <row r="13411" spans="2:6" ht="15.75">
      <c r="B13411" s="188"/>
      <c r="C13411" s="188"/>
      <c r="D13411" s="203"/>
      <c r="E13411" s="203"/>
      <c r="F13411" s="203"/>
    </row>
    <row r="13412" spans="2:6" ht="15.75">
      <c r="B13412" s="188"/>
      <c r="C13412" s="188"/>
      <c r="D13412" s="203"/>
      <c r="E13412" s="203"/>
      <c r="F13412" s="203"/>
    </row>
    <row r="13413" spans="2:6" ht="15.75">
      <c r="B13413" s="188"/>
      <c r="C13413" s="188"/>
      <c r="D13413" s="203"/>
      <c r="E13413" s="203"/>
      <c r="F13413" s="203"/>
    </row>
    <row r="13414" spans="2:6" ht="15.75">
      <c r="B13414" s="188"/>
      <c r="C13414" s="188"/>
      <c r="D13414" s="203"/>
      <c r="E13414" s="203"/>
      <c r="F13414" s="203"/>
    </row>
    <row r="13415" spans="2:6" ht="15.75">
      <c r="B13415" s="188"/>
      <c r="C13415" s="188"/>
      <c r="D13415" s="203"/>
      <c r="E13415" s="203"/>
      <c r="F13415" s="203"/>
    </row>
    <row r="13416" spans="2:6" ht="15.75">
      <c r="B13416" s="188"/>
      <c r="C13416" s="188"/>
      <c r="D13416" s="203"/>
      <c r="E13416" s="203"/>
      <c r="F13416" s="203"/>
    </row>
    <row r="13417" spans="2:6" ht="15.75">
      <c r="B13417" s="188"/>
      <c r="C13417" s="188"/>
      <c r="D13417" s="203"/>
      <c r="E13417" s="203"/>
      <c r="F13417" s="203"/>
    </row>
    <row r="13418" spans="2:6" ht="15.75">
      <c r="B13418" s="188"/>
      <c r="C13418" s="188"/>
      <c r="D13418" s="203"/>
      <c r="E13418" s="203"/>
      <c r="F13418" s="203"/>
    </row>
    <row r="13419" spans="2:6" ht="15.75">
      <c r="B13419" s="188"/>
      <c r="C13419" s="188"/>
      <c r="D13419" s="203"/>
      <c r="E13419" s="203"/>
      <c r="F13419" s="203"/>
    </row>
    <row r="13420" spans="2:6" ht="15.75">
      <c r="B13420" s="188"/>
      <c r="C13420" s="188"/>
      <c r="D13420" s="203"/>
      <c r="E13420" s="203"/>
      <c r="F13420" s="203"/>
    </row>
    <row r="13421" spans="2:6" ht="15.75">
      <c r="B13421" s="188"/>
      <c r="C13421" s="188"/>
      <c r="D13421" s="203"/>
      <c r="E13421" s="203"/>
      <c r="F13421" s="203"/>
    </row>
    <row r="13422" spans="2:6" ht="15.75">
      <c r="B13422" s="188"/>
      <c r="C13422" s="188"/>
      <c r="D13422" s="203"/>
      <c r="E13422" s="203"/>
      <c r="F13422" s="203"/>
    </row>
    <row r="13423" spans="2:6" ht="15.75">
      <c r="B13423" s="188"/>
      <c r="C13423" s="188"/>
      <c r="D13423" s="203"/>
      <c r="E13423" s="203"/>
      <c r="F13423" s="203"/>
    </row>
    <row r="13424" spans="2:6" ht="15.75">
      <c r="B13424" s="188"/>
      <c r="C13424" s="188"/>
      <c r="D13424" s="203"/>
      <c r="E13424" s="203"/>
      <c r="F13424" s="203"/>
    </row>
    <row r="13425" spans="2:6" ht="15.75">
      <c r="B13425" s="188"/>
      <c r="C13425" s="188"/>
      <c r="D13425" s="203"/>
      <c r="E13425" s="203"/>
      <c r="F13425" s="203"/>
    </row>
    <row r="13426" spans="2:6" ht="15.75">
      <c r="B13426" s="188"/>
      <c r="C13426" s="188"/>
      <c r="D13426" s="203"/>
      <c r="E13426" s="203"/>
      <c r="F13426" s="203"/>
    </row>
    <row r="13427" spans="2:6" ht="15.75">
      <c r="B13427" s="188"/>
      <c r="C13427" s="188"/>
      <c r="D13427" s="203"/>
      <c r="E13427" s="203"/>
      <c r="F13427" s="203"/>
    </row>
    <row r="13428" spans="2:6" ht="15.75">
      <c r="B13428" s="188"/>
      <c r="C13428" s="188"/>
      <c r="D13428" s="203"/>
      <c r="E13428" s="203"/>
      <c r="F13428" s="203"/>
    </row>
    <row r="13429" spans="2:6" ht="15.75">
      <c r="B13429" s="188"/>
      <c r="C13429" s="188"/>
      <c r="D13429" s="203"/>
      <c r="E13429" s="203"/>
      <c r="F13429" s="203"/>
    </row>
    <row r="13430" spans="2:6" ht="15.75">
      <c r="B13430" s="188"/>
      <c r="C13430" s="188"/>
      <c r="D13430" s="203"/>
      <c r="E13430" s="203"/>
      <c r="F13430" s="203"/>
    </row>
    <row r="13431" spans="2:6" ht="15.75">
      <c r="B13431" s="188"/>
      <c r="C13431" s="188"/>
      <c r="D13431" s="203"/>
      <c r="E13431" s="203"/>
      <c r="F13431" s="203"/>
    </row>
    <row r="13432" spans="2:6" ht="15.75">
      <c r="B13432" s="188"/>
      <c r="C13432" s="188"/>
      <c r="D13432" s="203"/>
      <c r="E13432" s="203"/>
      <c r="F13432" s="203"/>
    </row>
    <row r="13433" spans="2:6" ht="15.75">
      <c r="B13433" s="188"/>
      <c r="C13433" s="188"/>
      <c r="D13433" s="203"/>
      <c r="E13433" s="203"/>
      <c r="F13433" s="203"/>
    </row>
    <row r="13434" spans="2:6" ht="15.75">
      <c r="B13434" s="188"/>
      <c r="C13434" s="188"/>
      <c r="D13434" s="203"/>
      <c r="E13434" s="203"/>
      <c r="F13434" s="203"/>
    </row>
    <row r="13435" spans="2:6" ht="15.75">
      <c r="B13435" s="188"/>
      <c r="C13435" s="188"/>
      <c r="D13435" s="203"/>
      <c r="E13435" s="203"/>
      <c r="F13435" s="203"/>
    </row>
    <row r="13436" spans="2:6" ht="15.75">
      <c r="B13436" s="188"/>
      <c r="C13436" s="188"/>
      <c r="D13436" s="203"/>
      <c r="E13436" s="203"/>
      <c r="F13436" s="203"/>
    </row>
    <row r="13437" spans="2:6" ht="15.75">
      <c r="B13437" s="188"/>
      <c r="C13437" s="188"/>
      <c r="D13437" s="203"/>
      <c r="E13437" s="203"/>
      <c r="F13437" s="203"/>
    </row>
    <row r="13438" spans="2:6" ht="15.75">
      <c r="B13438" s="188"/>
      <c r="C13438" s="188"/>
      <c r="D13438" s="203"/>
      <c r="E13438" s="203"/>
      <c r="F13438" s="203"/>
    </row>
    <row r="13439" spans="2:6" ht="15.75">
      <c r="B13439" s="188"/>
      <c r="C13439" s="188"/>
      <c r="D13439" s="203"/>
      <c r="E13439" s="203"/>
      <c r="F13439" s="203"/>
    </row>
    <row r="13440" spans="2:6" ht="15.75">
      <c r="B13440" s="188"/>
      <c r="C13440" s="188"/>
      <c r="D13440" s="203"/>
      <c r="E13440" s="203"/>
      <c r="F13440" s="203"/>
    </row>
    <row r="13441" spans="2:6" ht="15.75">
      <c r="B13441" s="188"/>
      <c r="C13441" s="188"/>
      <c r="D13441" s="203"/>
      <c r="E13441" s="203"/>
      <c r="F13441" s="203"/>
    </row>
    <row r="13442" spans="2:6" ht="15.75">
      <c r="B13442" s="188"/>
      <c r="C13442" s="188"/>
      <c r="D13442" s="203"/>
      <c r="E13442" s="203"/>
      <c r="F13442" s="203"/>
    </row>
    <row r="13443" spans="2:6" ht="15.75">
      <c r="B13443" s="188"/>
      <c r="C13443" s="188"/>
      <c r="D13443" s="203"/>
      <c r="E13443" s="203"/>
      <c r="F13443" s="203"/>
    </row>
    <row r="13444" spans="2:6" ht="15.75">
      <c r="B13444" s="188"/>
      <c r="C13444" s="188"/>
      <c r="D13444" s="203"/>
      <c r="E13444" s="203"/>
      <c r="F13444" s="203"/>
    </row>
    <row r="13445" spans="2:6" ht="15.75">
      <c r="B13445" s="188"/>
      <c r="C13445" s="188"/>
      <c r="D13445" s="203"/>
      <c r="E13445" s="203"/>
      <c r="F13445" s="203"/>
    </row>
    <row r="13446" spans="2:6" ht="15.75">
      <c r="B13446" s="188"/>
      <c r="C13446" s="188"/>
      <c r="D13446" s="203"/>
      <c r="E13446" s="203"/>
      <c r="F13446" s="203"/>
    </row>
    <row r="13447" spans="2:6" ht="15.75">
      <c r="B13447" s="188"/>
      <c r="C13447" s="188"/>
      <c r="D13447" s="203"/>
      <c r="E13447" s="203"/>
      <c r="F13447" s="203"/>
    </row>
    <row r="13448" spans="2:6" ht="15.75">
      <c r="B13448" s="188"/>
      <c r="C13448" s="188"/>
      <c r="D13448" s="203"/>
      <c r="E13448" s="203"/>
      <c r="F13448" s="203"/>
    </row>
    <row r="13449" spans="2:6" ht="15.75">
      <c r="B13449" s="188"/>
      <c r="C13449" s="188"/>
      <c r="D13449" s="203"/>
      <c r="E13449" s="203"/>
      <c r="F13449" s="203"/>
    </row>
    <row r="13450" spans="2:6" ht="15.75">
      <c r="B13450" s="188"/>
      <c r="C13450" s="188"/>
      <c r="D13450" s="203"/>
      <c r="E13450" s="203"/>
      <c r="F13450" s="203"/>
    </row>
    <row r="13451" spans="2:6" ht="15.75">
      <c r="B13451" s="188"/>
      <c r="C13451" s="188"/>
      <c r="D13451" s="203"/>
      <c r="E13451" s="203"/>
      <c r="F13451" s="203"/>
    </row>
    <row r="13452" spans="2:6" ht="15.75">
      <c r="B13452" s="188"/>
      <c r="C13452" s="188"/>
      <c r="D13452" s="203"/>
      <c r="E13452" s="203"/>
      <c r="F13452" s="203"/>
    </row>
    <row r="13453" spans="2:6" ht="15.75">
      <c r="B13453" s="188"/>
      <c r="C13453" s="188"/>
      <c r="D13453" s="203"/>
      <c r="E13453" s="203"/>
      <c r="F13453" s="203"/>
    </row>
    <row r="13454" spans="2:6" ht="15.75">
      <c r="B13454" s="188"/>
      <c r="C13454" s="188"/>
      <c r="D13454" s="203"/>
      <c r="E13454" s="203"/>
      <c r="F13454" s="203"/>
    </row>
    <row r="13455" spans="2:6" ht="15.75">
      <c r="B13455" s="188"/>
      <c r="C13455" s="188"/>
      <c r="D13455" s="203"/>
      <c r="E13455" s="203"/>
      <c r="F13455" s="203"/>
    </row>
    <row r="13456" spans="2:6" ht="15.75">
      <c r="B13456" s="188"/>
      <c r="C13456" s="188"/>
      <c r="D13456" s="203"/>
      <c r="E13456" s="203"/>
      <c r="F13456" s="203"/>
    </row>
    <row r="13457" spans="2:6" ht="15.75">
      <c r="B13457" s="188"/>
      <c r="C13457" s="188"/>
      <c r="D13457" s="203"/>
      <c r="E13457" s="203"/>
      <c r="F13457" s="203"/>
    </row>
    <row r="13458" spans="2:6" ht="15.75">
      <c r="B13458" s="188"/>
      <c r="C13458" s="188"/>
      <c r="D13458" s="203"/>
      <c r="E13458" s="203"/>
      <c r="F13458" s="203"/>
    </row>
    <row r="13459" spans="2:6" ht="15.75">
      <c r="B13459" s="188"/>
      <c r="C13459" s="188"/>
      <c r="D13459" s="203"/>
      <c r="E13459" s="203"/>
      <c r="F13459" s="203"/>
    </row>
    <row r="13460" spans="2:6" ht="15.75">
      <c r="B13460" s="188"/>
      <c r="C13460" s="188"/>
      <c r="D13460" s="203"/>
      <c r="E13460" s="203"/>
      <c r="F13460" s="203"/>
    </row>
    <row r="13461" spans="2:6" ht="15.75">
      <c r="B13461" s="188"/>
      <c r="C13461" s="188"/>
      <c r="D13461" s="203"/>
      <c r="E13461" s="203"/>
      <c r="F13461" s="203"/>
    </row>
    <row r="13462" spans="2:6" ht="15.75">
      <c r="B13462" s="188"/>
      <c r="C13462" s="188"/>
      <c r="D13462" s="203"/>
      <c r="E13462" s="203"/>
      <c r="F13462" s="203"/>
    </row>
    <row r="13463" spans="2:6" ht="15.75">
      <c r="B13463" s="188"/>
      <c r="C13463" s="188"/>
      <c r="D13463" s="203"/>
      <c r="E13463" s="203"/>
      <c r="F13463" s="203"/>
    </row>
    <row r="13464" spans="2:6" ht="15.75">
      <c r="B13464" s="188"/>
      <c r="C13464" s="188"/>
      <c r="D13464" s="203"/>
      <c r="E13464" s="203"/>
      <c r="F13464" s="203"/>
    </row>
    <row r="13465" spans="2:6" ht="15.75">
      <c r="B13465" s="188"/>
      <c r="C13465" s="188"/>
      <c r="D13465" s="203"/>
      <c r="E13465" s="203"/>
      <c r="F13465" s="203"/>
    </row>
    <row r="13466" spans="2:6" ht="15.75">
      <c r="B13466" s="188"/>
      <c r="C13466" s="188"/>
      <c r="D13466" s="203"/>
      <c r="E13466" s="203"/>
      <c r="F13466" s="203"/>
    </row>
    <row r="13467" spans="2:6" ht="15.75">
      <c r="B13467" s="188"/>
      <c r="C13467" s="188"/>
      <c r="D13467" s="203"/>
      <c r="E13467" s="203"/>
      <c r="F13467" s="203"/>
    </row>
    <row r="13468" spans="2:6" ht="15.75">
      <c r="B13468" s="188"/>
      <c r="C13468" s="188"/>
      <c r="D13468" s="203"/>
      <c r="E13468" s="203"/>
      <c r="F13468" s="203"/>
    </row>
    <row r="13469" spans="2:6" ht="15.75">
      <c r="B13469" s="188"/>
      <c r="C13469" s="188"/>
      <c r="D13469" s="203"/>
      <c r="E13469" s="203"/>
      <c r="F13469" s="203"/>
    </row>
    <row r="13470" spans="2:6" ht="15.75">
      <c r="B13470" s="188"/>
      <c r="C13470" s="188"/>
      <c r="D13470" s="203"/>
      <c r="E13470" s="203"/>
      <c r="F13470" s="203"/>
    </row>
    <row r="13471" spans="2:6" ht="15.75">
      <c r="B13471" s="188"/>
      <c r="C13471" s="188"/>
      <c r="D13471" s="203"/>
      <c r="E13471" s="203"/>
      <c r="F13471" s="203"/>
    </row>
    <row r="13472" spans="2:6" ht="15.75">
      <c r="B13472" s="188"/>
      <c r="C13472" s="188"/>
      <c r="D13472" s="203"/>
      <c r="E13472" s="203"/>
      <c r="F13472" s="203"/>
    </row>
    <row r="13473" spans="2:6" ht="15.75">
      <c r="B13473" s="188"/>
      <c r="C13473" s="188"/>
      <c r="D13473" s="203"/>
      <c r="E13473" s="203"/>
      <c r="F13473" s="203"/>
    </row>
    <row r="13474" spans="2:6" ht="15.75">
      <c r="B13474" s="188"/>
      <c r="C13474" s="188"/>
      <c r="D13474" s="203"/>
      <c r="E13474" s="203"/>
      <c r="F13474" s="203"/>
    </row>
    <row r="13475" spans="2:6" ht="15.75">
      <c r="B13475" s="188"/>
      <c r="C13475" s="188"/>
      <c r="D13475" s="203"/>
      <c r="E13475" s="203"/>
      <c r="F13475" s="203"/>
    </row>
    <row r="13476" spans="2:6" ht="15.75">
      <c r="B13476" s="188"/>
      <c r="C13476" s="188"/>
      <c r="D13476" s="203"/>
      <c r="E13476" s="203"/>
      <c r="F13476" s="203"/>
    </row>
    <row r="13477" spans="2:6" ht="15.75">
      <c r="B13477" s="188"/>
      <c r="C13477" s="188"/>
      <c r="D13477" s="203"/>
      <c r="E13477" s="203"/>
      <c r="F13477" s="203"/>
    </row>
    <row r="13478" spans="2:6" ht="15.75">
      <c r="B13478" s="188"/>
      <c r="C13478" s="188"/>
      <c r="D13478" s="203"/>
      <c r="E13478" s="203"/>
      <c r="F13478" s="203"/>
    </row>
    <row r="13479" spans="2:6" ht="15.75">
      <c r="B13479" s="188"/>
      <c r="C13479" s="188"/>
      <c r="D13479" s="203"/>
      <c r="E13479" s="203"/>
      <c r="F13479" s="203"/>
    </row>
    <row r="13480" spans="2:6" ht="15.75">
      <c r="B13480" s="188"/>
      <c r="C13480" s="188"/>
      <c r="D13480" s="203"/>
      <c r="E13480" s="203"/>
      <c r="F13480" s="203"/>
    </row>
    <row r="13481" spans="2:6" ht="15.75">
      <c r="B13481" s="188"/>
      <c r="C13481" s="188"/>
      <c r="D13481" s="203"/>
      <c r="E13481" s="203"/>
      <c r="F13481" s="203"/>
    </row>
    <row r="13482" spans="2:6" ht="15.75">
      <c r="B13482" s="188"/>
      <c r="C13482" s="188"/>
      <c r="D13482" s="203"/>
      <c r="E13482" s="203"/>
      <c r="F13482" s="203"/>
    </row>
    <row r="13483" spans="2:6" ht="15.75">
      <c r="B13483" s="188"/>
      <c r="C13483" s="188"/>
      <c r="D13483" s="203"/>
      <c r="E13483" s="203"/>
      <c r="F13483" s="203"/>
    </row>
    <row r="13484" spans="2:6" ht="15.75">
      <c r="B13484" s="188"/>
      <c r="C13484" s="188"/>
      <c r="D13484" s="203"/>
      <c r="E13484" s="203"/>
      <c r="F13484" s="203"/>
    </row>
    <row r="13485" spans="2:6" ht="15.75">
      <c r="B13485" s="188"/>
      <c r="C13485" s="188"/>
      <c r="D13485" s="203"/>
      <c r="E13485" s="203"/>
      <c r="F13485" s="203"/>
    </row>
    <row r="13486" spans="2:6" ht="15.75">
      <c r="B13486" s="188"/>
      <c r="C13486" s="188"/>
      <c r="D13486" s="203"/>
      <c r="E13486" s="203"/>
      <c r="F13486" s="203"/>
    </row>
    <row r="13487" spans="2:6" ht="15.75">
      <c r="B13487" s="188"/>
      <c r="C13487" s="188"/>
      <c r="D13487" s="203"/>
      <c r="E13487" s="203"/>
      <c r="F13487" s="203"/>
    </row>
    <row r="13488" spans="2:6" ht="15.75">
      <c r="B13488" s="188"/>
      <c r="C13488" s="188"/>
      <c r="D13488" s="203"/>
      <c r="E13488" s="203"/>
      <c r="F13488" s="203"/>
    </row>
    <row r="13489" spans="2:6" ht="15.75">
      <c r="B13489" s="188"/>
      <c r="C13489" s="188"/>
      <c r="D13489" s="203"/>
      <c r="E13489" s="203"/>
      <c r="F13489" s="203"/>
    </row>
    <row r="13490" spans="2:6" ht="15.75">
      <c r="B13490" s="188"/>
      <c r="C13490" s="188"/>
      <c r="D13490" s="203"/>
      <c r="E13490" s="203"/>
      <c r="F13490" s="203"/>
    </row>
    <row r="13491" spans="2:6" ht="15.75">
      <c r="B13491" s="188"/>
      <c r="C13491" s="188"/>
      <c r="D13491" s="203"/>
      <c r="E13491" s="203"/>
      <c r="F13491" s="203"/>
    </row>
    <row r="13492" spans="2:6" ht="15.75">
      <c r="B13492" s="188"/>
      <c r="C13492" s="188"/>
      <c r="D13492" s="203"/>
      <c r="E13492" s="203"/>
      <c r="F13492" s="203"/>
    </row>
    <row r="13493" spans="2:6" ht="15.75">
      <c r="B13493" s="188"/>
      <c r="C13493" s="188"/>
      <c r="D13493" s="203"/>
      <c r="E13493" s="203"/>
      <c r="F13493" s="203"/>
    </row>
    <row r="13494" spans="2:6" ht="15.75">
      <c r="B13494" s="188"/>
      <c r="C13494" s="188"/>
      <c r="D13494" s="203"/>
      <c r="E13494" s="203"/>
      <c r="F13494" s="203"/>
    </row>
    <row r="13495" spans="2:6" ht="15.75">
      <c r="B13495" s="188"/>
      <c r="C13495" s="188"/>
      <c r="D13495" s="203"/>
      <c r="E13495" s="203"/>
      <c r="F13495" s="203"/>
    </row>
    <row r="13496" spans="2:6" ht="15.75">
      <c r="B13496" s="188"/>
      <c r="C13496" s="188"/>
      <c r="D13496" s="203"/>
      <c r="E13496" s="203"/>
      <c r="F13496" s="203"/>
    </row>
    <row r="13497" spans="2:6" ht="15.75">
      <c r="B13497" s="188"/>
      <c r="C13497" s="188"/>
      <c r="D13497" s="203"/>
      <c r="E13497" s="203"/>
      <c r="F13497" s="203"/>
    </row>
    <row r="13498" spans="2:6" ht="15.75">
      <c r="B13498" s="188"/>
      <c r="C13498" s="188"/>
      <c r="D13498" s="203"/>
      <c r="E13498" s="203"/>
      <c r="F13498" s="203"/>
    </row>
    <row r="13499" spans="2:6" ht="15.75">
      <c r="B13499" s="188"/>
      <c r="C13499" s="188"/>
      <c r="D13499" s="203"/>
      <c r="E13499" s="203"/>
      <c r="F13499" s="203"/>
    </row>
    <row r="13500" spans="2:6" ht="15.75">
      <c r="B13500" s="188"/>
      <c r="C13500" s="188"/>
      <c r="D13500" s="203"/>
      <c r="E13500" s="203"/>
      <c r="F13500" s="203"/>
    </row>
    <row r="13501" spans="2:6" ht="15.75">
      <c r="B13501" s="188"/>
      <c r="C13501" s="188"/>
      <c r="D13501" s="203"/>
      <c r="E13501" s="203"/>
      <c r="F13501" s="203"/>
    </row>
    <row r="13502" spans="2:6" ht="15.75">
      <c r="B13502" s="188"/>
      <c r="C13502" s="188"/>
      <c r="D13502" s="203"/>
      <c r="E13502" s="203"/>
      <c r="F13502" s="203"/>
    </row>
    <row r="13503" spans="2:6" ht="15.75">
      <c r="B13503" s="188"/>
      <c r="C13503" s="188"/>
      <c r="D13503" s="203"/>
      <c r="E13503" s="203"/>
      <c r="F13503" s="203"/>
    </row>
    <row r="13504" spans="2:6" ht="15.75">
      <c r="B13504" s="188"/>
      <c r="C13504" s="188"/>
      <c r="D13504" s="203"/>
      <c r="E13504" s="203"/>
      <c r="F13504" s="203"/>
    </row>
    <row r="13505" spans="2:6" ht="15.75">
      <c r="B13505" s="188"/>
      <c r="C13505" s="188"/>
      <c r="D13505" s="203"/>
      <c r="E13505" s="203"/>
      <c r="F13505" s="203"/>
    </row>
    <row r="13506" spans="2:6" ht="15.75">
      <c r="B13506" s="188"/>
      <c r="C13506" s="188"/>
      <c r="D13506" s="203"/>
      <c r="E13506" s="203"/>
      <c r="F13506" s="203"/>
    </row>
    <row r="13507" spans="2:6" ht="15.75">
      <c r="B13507" s="188"/>
      <c r="C13507" s="188"/>
      <c r="D13507" s="203"/>
      <c r="E13507" s="203"/>
      <c r="F13507" s="203"/>
    </row>
    <row r="13508" spans="2:6" ht="15.75">
      <c r="B13508" s="188"/>
      <c r="C13508" s="188"/>
      <c r="D13508" s="203"/>
      <c r="E13508" s="203"/>
      <c r="F13508" s="203"/>
    </row>
    <row r="13509" spans="2:6" ht="15.75">
      <c r="B13509" s="188"/>
      <c r="C13509" s="188"/>
      <c r="D13509" s="203"/>
      <c r="E13509" s="203"/>
      <c r="F13509" s="203"/>
    </row>
    <row r="13510" spans="2:6" ht="15.75">
      <c r="B13510" s="188"/>
      <c r="C13510" s="188"/>
      <c r="D13510" s="203"/>
      <c r="E13510" s="203"/>
      <c r="F13510" s="203"/>
    </row>
    <row r="13511" spans="2:6" ht="15.75">
      <c r="B13511" s="188"/>
      <c r="C13511" s="188"/>
      <c r="D13511" s="203"/>
      <c r="E13511" s="203"/>
      <c r="F13511" s="203"/>
    </row>
    <row r="13512" spans="2:6" ht="15.75">
      <c r="B13512" s="188"/>
      <c r="C13512" s="188"/>
      <c r="D13512" s="203"/>
      <c r="E13512" s="203"/>
      <c r="F13512" s="203"/>
    </row>
    <row r="13513" spans="2:6" ht="15.75">
      <c r="B13513" s="188"/>
      <c r="C13513" s="188"/>
      <c r="D13513" s="203"/>
      <c r="E13513" s="203"/>
      <c r="F13513" s="203"/>
    </row>
    <row r="13514" spans="2:6" ht="15.75">
      <c r="B13514" s="188"/>
      <c r="C13514" s="188"/>
      <c r="D13514" s="203"/>
      <c r="E13514" s="203"/>
      <c r="F13514" s="203"/>
    </row>
    <row r="13515" spans="2:6" ht="15.75">
      <c r="B13515" s="188"/>
      <c r="C13515" s="188"/>
      <c r="D13515" s="203"/>
      <c r="E13515" s="203"/>
      <c r="F13515" s="203"/>
    </row>
    <row r="13516" spans="2:6" ht="15.75">
      <c r="B13516" s="188"/>
      <c r="C13516" s="188"/>
      <c r="D13516" s="203"/>
      <c r="E13516" s="203"/>
      <c r="F13516" s="203"/>
    </row>
    <row r="13517" spans="2:6" ht="15.75">
      <c r="B13517" s="188"/>
      <c r="C13517" s="188"/>
      <c r="D13517" s="203"/>
      <c r="E13517" s="203"/>
      <c r="F13517" s="203"/>
    </row>
    <row r="13518" spans="2:6" ht="15.75">
      <c r="B13518" s="188"/>
      <c r="C13518" s="188"/>
      <c r="D13518" s="203"/>
      <c r="E13518" s="203"/>
      <c r="F13518" s="203"/>
    </row>
    <row r="13519" spans="2:6" ht="15.75">
      <c r="B13519" s="188"/>
      <c r="C13519" s="188"/>
      <c r="D13519" s="203"/>
      <c r="E13519" s="203"/>
      <c r="F13519" s="203"/>
    </row>
    <row r="13520" spans="2:6" ht="15.75">
      <c r="B13520" s="188"/>
      <c r="C13520" s="188"/>
      <c r="D13520" s="203"/>
      <c r="E13520" s="203"/>
      <c r="F13520" s="203"/>
    </row>
    <row r="13521" spans="2:6" ht="15.75">
      <c r="B13521" s="188"/>
      <c r="C13521" s="188"/>
      <c r="D13521" s="203"/>
      <c r="E13521" s="203"/>
      <c r="F13521" s="203"/>
    </row>
    <row r="13522" spans="2:6" ht="15.75">
      <c r="B13522" s="188"/>
      <c r="C13522" s="188"/>
      <c r="D13522" s="203"/>
      <c r="E13522" s="203"/>
      <c r="F13522" s="203"/>
    </row>
    <row r="13523" spans="2:6" ht="15.75">
      <c r="B13523" s="188"/>
      <c r="C13523" s="188"/>
      <c r="D13523" s="203"/>
      <c r="E13523" s="203"/>
      <c r="F13523" s="203"/>
    </row>
    <row r="13524" spans="2:6" ht="15.75">
      <c r="B13524" s="188"/>
      <c r="C13524" s="188"/>
      <c r="D13524" s="203"/>
      <c r="E13524" s="203"/>
      <c r="F13524" s="203"/>
    </row>
    <row r="13525" spans="2:6" ht="15.75">
      <c r="B13525" s="188"/>
      <c r="C13525" s="188"/>
      <c r="D13525" s="203"/>
      <c r="E13525" s="203"/>
      <c r="F13525" s="203"/>
    </row>
    <row r="13526" spans="2:6" ht="15.75">
      <c r="B13526" s="188"/>
      <c r="C13526" s="188"/>
      <c r="D13526" s="203"/>
      <c r="E13526" s="203"/>
      <c r="F13526" s="203"/>
    </row>
    <row r="13527" spans="2:6" ht="15.75">
      <c r="B13527" s="188"/>
      <c r="C13527" s="188"/>
      <c r="D13527" s="203"/>
      <c r="E13527" s="203"/>
      <c r="F13527" s="203"/>
    </row>
    <row r="13528" spans="2:6" ht="15.75">
      <c r="B13528" s="188"/>
      <c r="C13528" s="188"/>
      <c r="D13528" s="203"/>
      <c r="E13528" s="203"/>
      <c r="F13528" s="203"/>
    </row>
    <row r="13529" spans="2:6" ht="15.75">
      <c r="B13529" s="188"/>
      <c r="C13529" s="188"/>
      <c r="D13529" s="203"/>
      <c r="E13529" s="203"/>
      <c r="F13529" s="203"/>
    </row>
    <row r="13530" spans="2:6" ht="15.75">
      <c r="B13530" s="188"/>
      <c r="C13530" s="188"/>
      <c r="D13530" s="203"/>
      <c r="E13530" s="203"/>
      <c r="F13530" s="203"/>
    </row>
    <row r="13531" spans="2:6" ht="15.75">
      <c r="B13531" s="188"/>
      <c r="C13531" s="188"/>
      <c r="D13531" s="203"/>
      <c r="E13531" s="203"/>
      <c r="F13531" s="203"/>
    </row>
    <row r="13532" spans="2:6" ht="15.75">
      <c r="B13532" s="188"/>
      <c r="C13532" s="188"/>
      <c r="D13532" s="203"/>
      <c r="E13532" s="203"/>
      <c r="F13532" s="203"/>
    </row>
    <row r="13533" spans="2:6" ht="15.75">
      <c r="B13533" s="188"/>
      <c r="C13533" s="188"/>
      <c r="D13533" s="203"/>
      <c r="E13533" s="203"/>
      <c r="F13533" s="203"/>
    </row>
    <row r="13534" spans="2:6" ht="15.75">
      <c r="B13534" s="188"/>
      <c r="C13534" s="188"/>
      <c r="D13534" s="203"/>
      <c r="E13534" s="203"/>
      <c r="F13534" s="203"/>
    </row>
    <row r="13535" spans="2:6" ht="15.75">
      <c r="B13535" s="188"/>
      <c r="C13535" s="188"/>
      <c r="D13535" s="203"/>
      <c r="E13535" s="203"/>
      <c r="F13535" s="203"/>
    </row>
    <row r="13536" spans="2:6" ht="15.75">
      <c r="B13536" s="188"/>
      <c r="C13536" s="188"/>
      <c r="D13536" s="203"/>
      <c r="E13536" s="203"/>
      <c r="F13536" s="203"/>
    </row>
    <row r="13537" spans="2:6" ht="15.75">
      <c r="B13537" s="188"/>
      <c r="C13537" s="188"/>
      <c r="D13537" s="203"/>
      <c r="E13537" s="203"/>
      <c r="F13537" s="203"/>
    </row>
    <row r="13538" spans="2:6" ht="15.75">
      <c r="B13538" s="188"/>
      <c r="C13538" s="188"/>
      <c r="D13538" s="203"/>
      <c r="E13538" s="203"/>
      <c r="F13538" s="203"/>
    </row>
    <row r="13539" spans="2:6" ht="15.75">
      <c r="B13539" s="188"/>
      <c r="C13539" s="188"/>
      <c r="D13539" s="203"/>
      <c r="E13539" s="203"/>
      <c r="F13539" s="203"/>
    </row>
    <row r="13540" spans="2:6" ht="15.75">
      <c r="B13540" s="188"/>
      <c r="C13540" s="188"/>
      <c r="D13540" s="203"/>
      <c r="E13540" s="203"/>
      <c r="F13540" s="203"/>
    </row>
    <row r="13541" spans="2:6" ht="15.75">
      <c r="B13541" s="188"/>
      <c r="C13541" s="188"/>
      <c r="D13541" s="203"/>
      <c r="E13541" s="203"/>
      <c r="F13541" s="203"/>
    </row>
    <row r="13542" spans="2:6" ht="15.75">
      <c r="B13542" s="188"/>
      <c r="C13542" s="188"/>
      <c r="D13542" s="203"/>
      <c r="E13542" s="203"/>
      <c r="F13542" s="203"/>
    </row>
    <row r="13543" spans="2:6" ht="15.75">
      <c r="B13543" s="188"/>
      <c r="C13543" s="188"/>
      <c r="D13543" s="203"/>
      <c r="E13543" s="203"/>
      <c r="F13543" s="203"/>
    </row>
    <row r="13544" spans="2:6" ht="15.75">
      <c r="B13544" s="188"/>
      <c r="C13544" s="188"/>
      <c r="D13544" s="203"/>
      <c r="E13544" s="203"/>
      <c r="F13544" s="203"/>
    </row>
    <row r="13545" spans="2:6" ht="15.75">
      <c r="B13545" s="188"/>
      <c r="C13545" s="188"/>
      <c r="D13545" s="203"/>
      <c r="E13545" s="203"/>
      <c r="F13545" s="203"/>
    </row>
    <row r="13546" spans="2:6" ht="15.75">
      <c r="B13546" s="188"/>
      <c r="C13546" s="188"/>
      <c r="D13546" s="203"/>
      <c r="E13546" s="203"/>
      <c r="F13546" s="203"/>
    </row>
    <row r="13547" spans="2:6" ht="15.75">
      <c r="B13547" s="188"/>
      <c r="C13547" s="188"/>
      <c r="D13547" s="203"/>
      <c r="E13547" s="203"/>
      <c r="F13547" s="203"/>
    </row>
    <row r="13548" spans="2:6" ht="15.75">
      <c r="B13548" s="188"/>
      <c r="C13548" s="188"/>
      <c r="D13548" s="203"/>
      <c r="E13548" s="203"/>
      <c r="F13548" s="203"/>
    </row>
    <row r="13549" spans="2:6" ht="15.75">
      <c r="B13549" s="188"/>
      <c r="C13549" s="188"/>
      <c r="D13549" s="203"/>
      <c r="E13549" s="203"/>
      <c r="F13549" s="203"/>
    </row>
    <row r="13550" spans="2:6" ht="15.75">
      <c r="B13550" s="188"/>
      <c r="C13550" s="188"/>
      <c r="D13550" s="203"/>
      <c r="E13550" s="203"/>
      <c r="F13550" s="203"/>
    </row>
    <row r="13551" spans="2:6" ht="15.75">
      <c r="B13551" s="188"/>
      <c r="C13551" s="188"/>
      <c r="D13551" s="203"/>
      <c r="E13551" s="203"/>
      <c r="F13551" s="203"/>
    </row>
    <row r="13552" spans="2:6" ht="15.75">
      <c r="B13552" s="188"/>
      <c r="C13552" s="188"/>
      <c r="D13552" s="203"/>
      <c r="E13552" s="203"/>
      <c r="F13552" s="203"/>
    </row>
    <row r="13553" spans="2:6" ht="15.75">
      <c r="B13553" s="188"/>
      <c r="C13553" s="188"/>
      <c r="D13553" s="203"/>
      <c r="E13553" s="203"/>
      <c r="F13553" s="203"/>
    </row>
    <row r="13554" spans="2:6" ht="15.75">
      <c r="B13554" s="188"/>
      <c r="C13554" s="188"/>
      <c r="D13554" s="203"/>
      <c r="E13554" s="203"/>
      <c r="F13554" s="203"/>
    </row>
    <row r="13555" spans="2:6" ht="15.75">
      <c r="B13555" s="188"/>
      <c r="C13555" s="188"/>
      <c r="D13555" s="203"/>
      <c r="E13555" s="203"/>
      <c r="F13555" s="203"/>
    </row>
    <row r="13556" spans="2:6" ht="15.75">
      <c r="B13556" s="188"/>
      <c r="C13556" s="188"/>
      <c r="D13556" s="203"/>
      <c r="E13556" s="203"/>
      <c r="F13556" s="203"/>
    </row>
    <row r="13557" spans="2:6" ht="15.75">
      <c r="B13557" s="188"/>
      <c r="C13557" s="188"/>
      <c r="D13557" s="203"/>
      <c r="E13557" s="203"/>
      <c r="F13557" s="203"/>
    </row>
    <row r="13558" spans="2:6" ht="15.75">
      <c r="B13558" s="188"/>
      <c r="C13558" s="188"/>
      <c r="D13558" s="203"/>
      <c r="E13558" s="203"/>
      <c r="F13558" s="203"/>
    </row>
    <row r="13559" spans="2:6" ht="15.75">
      <c r="B13559" s="188"/>
      <c r="C13559" s="188"/>
      <c r="D13559" s="203"/>
      <c r="E13559" s="203"/>
      <c r="F13559" s="203"/>
    </row>
    <row r="13560" spans="2:6" ht="15.75">
      <c r="B13560" s="188"/>
      <c r="C13560" s="188"/>
      <c r="D13560" s="203"/>
      <c r="E13560" s="203"/>
      <c r="F13560" s="203"/>
    </row>
    <row r="13561" spans="2:6" ht="15.75">
      <c r="B13561" s="188"/>
      <c r="C13561" s="188"/>
      <c r="D13561" s="203"/>
      <c r="E13561" s="203"/>
      <c r="F13561" s="203"/>
    </row>
    <row r="13562" spans="2:6" ht="15.75">
      <c r="B13562" s="188"/>
      <c r="C13562" s="188"/>
      <c r="D13562" s="203"/>
      <c r="E13562" s="203"/>
      <c r="F13562" s="203"/>
    </row>
    <row r="13563" spans="2:6" ht="15.75">
      <c r="B13563" s="188"/>
      <c r="C13563" s="188"/>
      <c r="D13563" s="203"/>
      <c r="E13563" s="203"/>
      <c r="F13563" s="203"/>
    </row>
    <row r="13564" spans="2:6" ht="15.75">
      <c r="B13564" s="188"/>
      <c r="C13564" s="188"/>
      <c r="D13564" s="203"/>
      <c r="E13564" s="203"/>
      <c r="F13564" s="203"/>
    </row>
    <row r="13565" spans="2:6" ht="15.75">
      <c r="B13565" s="188"/>
      <c r="C13565" s="188"/>
      <c r="D13565" s="203"/>
      <c r="E13565" s="203"/>
      <c r="F13565" s="203"/>
    </row>
    <row r="13566" spans="2:6" ht="15.75">
      <c r="B13566" s="188"/>
      <c r="C13566" s="188"/>
      <c r="D13566" s="203"/>
      <c r="E13566" s="203"/>
      <c r="F13566" s="203"/>
    </row>
    <row r="13567" spans="2:6" ht="15.75">
      <c r="B13567" s="188"/>
      <c r="C13567" s="188"/>
      <c r="D13567" s="203"/>
      <c r="E13567" s="203"/>
      <c r="F13567" s="203"/>
    </row>
    <row r="13568" spans="2:6" ht="15.75">
      <c r="B13568" s="188"/>
      <c r="C13568" s="188"/>
      <c r="D13568" s="203"/>
      <c r="E13568" s="203"/>
      <c r="F13568" s="203"/>
    </row>
    <row r="13569" spans="2:6" ht="15.75">
      <c r="B13569" s="188"/>
      <c r="C13569" s="188"/>
      <c r="D13569" s="203"/>
      <c r="E13569" s="203"/>
      <c r="F13569" s="203"/>
    </row>
    <row r="13570" spans="2:6" ht="15.75">
      <c r="B13570" s="188"/>
      <c r="C13570" s="188"/>
      <c r="D13570" s="203"/>
      <c r="E13570" s="203"/>
      <c r="F13570" s="203"/>
    </row>
    <row r="13571" spans="2:6" ht="15.75">
      <c r="B13571" s="188"/>
      <c r="C13571" s="188"/>
      <c r="D13571" s="203"/>
      <c r="E13571" s="203"/>
      <c r="F13571" s="203"/>
    </row>
    <row r="13572" spans="2:6" ht="15.75">
      <c r="B13572" s="188"/>
      <c r="C13572" s="188"/>
      <c r="D13572" s="203"/>
      <c r="E13572" s="203"/>
      <c r="F13572" s="203"/>
    </row>
    <row r="13573" spans="2:6" ht="15.75">
      <c r="B13573" s="188"/>
      <c r="C13573" s="188"/>
      <c r="D13573" s="203"/>
      <c r="E13573" s="203"/>
      <c r="F13573" s="203"/>
    </row>
    <row r="13574" spans="2:6" ht="15.75">
      <c r="B13574" s="188"/>
      <c r="C13574" s="188"/>
      <c r="D13574" s="203"/>
      <c r="E13574" s="203"/>
      <c r="F13574" s="203"/>
    </row>
    <row r="13575" spans="2:6" ht="15.75">
      <c r="B13575" s="188"/>
      <c r="C13575" s="188"/>
      <c r="D13575" s="203"/>
      <c r="E13575" s="203"/>
      <c r="F13575" s="203"/>
    </row>
    <row r="13576" spans="2:6" ht="15.75">
      <c r="B13576" s="188"/>
      <c r="C13576" s="188"/>
      <c r="D13576" s="203"/>
      <c r="E13576" s="203"/>
      <c r="F13576" s="203"/>
    </row>
    <row r="13577" spans="2:6" ht="15.75">
      <c r="B13577" s="188"/>
      <c r="C13577" s="188"/>
      <c r="D13577" s="203"/>
      <c r="E13577" s="203"/>
      <c r="F13577" s="203"/>
    </row>
    <row r="13578" spans="2:6" ht="15.75">
      <c r="B13578" s="188"/>
      <c r="C13578" s="188"/>
      <c r="D13578" s="203"/>
      <c r="E13578" s="203"/>
      <c r="F13578" s="203"/>
    </row>
    <row r="13579" spans="2:6" ht="15.75">
      <c r="B13579" s="188"/>
      <c r="C13579" s="188"/>
      <c r="D13579" s="203"/>
      <c r="E13579" s="203"/>
      <c r="F13579" s="203"/>
    </row>
    <row r="13580" spans="2:6" ht="15.75">
      <c r="B13580" s="188"/>
      <c r="C13580" s="188"/>
      <c r="D13580" s="203"/>
      <c r="E13580" s="203"/>
      <c r="F13580" s="203"/>
    </row>
    <row r="13581" spans="2:6" ht="15.75">
      <c r="B13581" s="188"/>
      <c r="C13581" s="188"/>
      <c r="D13581" s="203"/>
      <c r="E13581" s="203"/>
      <c r="F13581" s="203"/>
    </row>
    <row r="13582" spans="2:6" ht="15.75">
      <c r="B13582" s="188"/>
      <c r="C13582" s="188"/>
      <c r="D13582" s="203"/>
      <c r="E13582" s="203"/>
      <c r="F13582" s="203"/>
    </row>
    <row r="13583" spans="2:6" ht="15.75">
      <c r="B13583" s="188"/>
      <c r="C13583" s="188"/>
      <c r="D13583" s="203"/>
      <c r="E13583" s="203"/>
      <c r="F13583" s="203"/>
    </row>
    <row r="13584" spans="2:6" ht="15.75">
      <c r="B13584" s="188"/>
      <c r="C13584" s="188"/>
      <c r="D13584" s="203"/>
      <c r="E13584" s="203"/>
      <c r="F13584" s="203"/>
    </row>
    <row r="13585" spans="2:6" ht="15.75">
      <c r="B13585" s="188"/>
      <c r="C13585" s="188"/>
      <c r="D13585" s="203"/>
      <c r="E13585" s="203"/>
      <c r="F13585" s="203"/>
    </row>
    <row r="13586" spans="2:6" ht="15.75">
      <c r="B13586" s="188"/>
      <c r="C13586" s="188"/>
      <c r="D13586" s="203"/>
      <c r="E13586" s="203"/>
      <c r="F13586" s="203"/>
    </row>
    <row r="13587" spans="2:6" ht="15.75">
      <c r="B13587" s="188"/>
      <c r="C13587" s="188"/>
      <c r="D13587" s="203"/>
      <c r="E13587" s="203"/>
      <c r="F13587" s="203"/>
    </row>
    <row r="13588" spans="2:6" ht="15.75">
      <c r="B13588" s="188"/>
      <c r="C13588" s="188"/>
      <c r="D13588" s="203"/>
      <c r="E13588" s="203"/>
      <c r="F13588" s="203"/>
    </row>
    <row r="13589" spans="2:6" ht="15.75">
      <c r="B13589" s="188"/>
      <c r="C13589" s="188"/>
      <c r="D13589" s="203"/>
      <c r="E13589" s="203"/>
      <c r="F13589" s="203"/>
    </row>
    <row r="13590" spans="2:6" ht="15.75">
      <c r="B13590" s="188"/>
      <c r="C13590" s="188"/>
      <c r="D13590" s="203"/>
      <c r="E13590" s="203"/>
      <c r="F13590" s="203"/>
    </row>
    <row r="13591" spans="2:6" ht="15.75">
      <c r="B13591" s="188"/>
      <c r="C13591" s="188"/>
      <c r="D13591" s="203"/>
      <c r="E13591" s="203"/>
      <c r="F13591" s="203"/>
    </row>
    <row r="13592" spans="2:6" ht="15.75">
      <c r="B13592" s="188"/>
      <c r="C13592" s="188"/>
      <c r="D13592" s="203"/>
      <c r="E13592" s="203"/>
      <c r="F13592" s="203"/>
    </row>
    <row r="13593" spans="2:6" ht="15.75">
      <c r="B13593" s="188"/>
      <c r="C13593" s="188"/>
      <c r="D13593" s="203"/>
      <c r="E13593" s="203"/>
      <c r="F13593" s="203"/>
    </row>
    <row r="13594" spans="2:6" ht="15.75">
      <c r="B13594" s="188"/>
      <c r="C13594" s="188"/>
      <c r="D13594" s="203"/>
      <c r="E13594" s="203"/>
      <c r="F13594" s="203"/>
    </row>
    <row r="13595" spans="2:6" ht="15.75">
      <c r="B13595" s="188"/>
      <c r="C13595" s="188"/>
      <c r="D13595" s="203"/>
      <c r="E13595" s="203"/>
      <c r="F13595" s="203"/>
    </row>
    <row r="13596" spans="2:6" ht="15.75">
      <c r="B13596" s="188"/>
      <c r="C13596" s="188"/>
      <c r="D13596" s="203"/>
      <c r="E13596" s="203"/>
      <c r="F13596" s="203"/>
    </row>
    <row r="13597" spans="2:6" ht="15.75">
      <c r="B13597" s="188"/>
      <c r="C13597" s="188"/>
      <c r="D13597" s="203"/>
      <c r="E13597" s="203"/>
      <c r="F13597" s="203"/>
    </row>
    <row r="13598" spans="2:6" ht="15.75">
      <c r="B13598" s="188"/>
      <c r="C13598" s="188"/>
      <c r="D13598" s="203"/>
      <c r="E13598" s="203"/>
      <c r="F13598" s="203"/>
    </row>
    <row r="13599" spans="2:6" ht="15.75">
      <c r="B13599" s="188"/>
      <c r="C13599" s="188"/>
      <c r="D13599" s="203"/>
      <c r="E13599" s="203"/>
      <c r="F13599" s="203"/>
    </row>
    <row r="13600" spans="2:6" ht="15.75">
      <c r="B13600" s="188"/>
      <c r="C13600" s="188"/>
      <c r="D13600" s="203"/>
      <c r="E13600" s="203"/>
      <c r="F13600" s="203"/>
    </row>
    <row r="13601" spans="2:6" ht="15.75">
      <c r="B13601" s="188"/>
      <c r="C13601" s="188"/>
      <c r="D13601" s="203"/>
      <c r="E13601" s="203"/>
      <c r="F13601" s="203"/>
    </row>
    <row r="13602" spans="2:6" ht="15.75">
      <c r="B13602" s="188"/>
      <c r="C13602" s="188"/>
      <c r="D13602" s="203"/>
      <c r="E13602" s="203"/>
      <c r="F13602" s="203"/>
    </row>
    <row r="13603" spans="2:6" ht="15.75">
      <c r="B13603" s="188"/>
      <c r="C13603" s="188"/>
      <c r="D13603" s="203"/>
      <c r="E13603" s="203"/>
      <c r="F13603" s="203"/>
    </row>
    <row r="13604" spans="2:6" ht="15.75">
      <c r="B13604" s="188"/>
      <c r="C13604" s="188"/>
      <c r="D13604" s="203"/>
      <c r="E13604" s="203"/>
      <c r="F13604" s="203"/>
    </row>
    <row r="13605" spans="2:6" ht="15.75">
      <c r="B13605" s="188"/>
      <c r="C13605" s="188"/>
      <c r="D13605" s="203"/>
      <c r="E13605" s="203"/>
      <c r="F13605" s="203"/>
    </row>
    <row r="13606" spans="2:6" ht="15.75">
      <c r="B13606" s="188"/>
      <c r="C13606" s="188"/>
      <c r="D13606" s="203"/>
      <c r="E13606" s="203"/>
      <c r="F13606" s="203"/>
    </row>
    <row r="13607" spans="2:6" ht="15.75">
      <c r="B13607" s="188"/>
      <c r="C13607" s="188"/>
      <c r="D13607" s="203"/>
      <c r="E13607" s="203"/>
      <c r="F13607" s="203"/>
    </row>
    <row r="13608" spans="2:6" ht="15.75">
      <c r="B13608" s="188"/>
      <c r="C13608" s="188"/>
      <c r="D13608" s="203"/>
      <c r="E13608" s="203"/>
      <c r="F13608" s="203"/>
    </row>
    <row r="13609" spans="2:6" ht="15.75">
      <c r="B13609" s="188"/>
      <c r="C13609" s="188"/>
      <c r="D13609" s="203"/>
      <c r="E13609" s="203"/>
      <c r="F13609" s="203"/>
    </row>
    <row r="13610" spans="2:6" ht="15.75">
      <c r="B13610" s="188"/>
      <c r="C13610" s="188"/>
      <c r="D13610" s="203"/>
      <c r="E13610" s="203"/>
      <c r="F13610" s="203"/>
    </row>
    <row r="13611" spans="2:6" ht="15.75">
      <c r="B13611" s="188"/>
      <c r="C13611" s="188"/>
      <c r="D13611" s="203"/>
      <c r="E13611" s="203"/>
      <c r="F13611" s="203"/>
    </row>
    <row r="13612" spans="2:6" ht="15.75">
      <c r="B13612" s="188"/>
      <c r="C13612" s="188"/>
      <c r="D13612" s="203"/>
      <c r="E13612" s="203"/>
      <c r="F13612" s="203"/>
    </row>
    <row r="13613" spans="2:6" ht="15.75">
      <c r="B13613" s="188"/>
      <c r="C13613" s="188"/>
      <c r="D13613" s="203"/>
      <c r="E13613" s="203"/>
      <c r="F13613" s="203"/>
    </row>
    <row r="13614" spans="2:6" ht="15.75">
      <c r="B13614" s="188"/>
      <c r="C13614" s="188"/>
      <c r="D13614" s="203"/>
      <c r="E13614" s="203"/>
      <c r="F13614" s="203"/>
    </row>
    <row r="13615" spans="2:6" ht="15.75">
      <c r="B13615" s="188"/>
      <c r="C13615" s="188"/>
      <c r="D13615" s="203"/>
      <c r="E13615" s="203"/>
      <c r="F13615" s="203"/>
    </row>
    <row r="13616" spans="2:6" ht="15.75">
      <c r="B13616" s="188"/>
      <c r="C13616" s="188"/>
      <c r="D13616" s="203"/>
      <c r="E13616" s="203"/>
      <c r="F13616" s="203"/>
    </row>
    <row r="13617" spans="2:6" ht="15.75">
      <c r="B13617" s="188"/>
      <c r="C13617" s="188"/>
      <c r="D13617" s="203"/>
      <c r="E13617" s="203"/>
      <c r="F13617" s="203"/>
    </row>
    <row r="13618" spans="2:6" ht="15.75">
      <c r="B13618" s="188"/>
      <c r="C13618" s="188"/>
      <c r="D13618" s="203"/>
      <c r="E13618" s="203"/>
      <c r="F13618" s="203"/>
    </row>
    <row r="13619" spans="2:6" ht="15.75">
      <c r="B13619" s="188"/>
      <c r="C13619" s="188"/>
      <c r="D13619" s="203"/>
      <c r="E13619" s="203"/>
      <c r="F13619" s="203"/>
    </row>
    <row r="13620" spans="2:6" ht="15.75">
      <c r="B13620" s="188"/>
      <c r="C13620" s="188"/>
      <c r="D13620" s="203"/>
      <c r="E13620" s="203"/>
      <c r="F13620" s="203"/>
    </row>
    <row r="13621" spans="2:6" ht="15.75">
      <c r="B13621" s="188"/>
      <c r="C13621" s="188"/>
      <c r="D13621" s="203"/>
      <c r="E13621" s="203"/>
      <c r="F13621" s="203"/>
    </row>
    <row r="13622" spans="2:6" ht="15.75">
      <c r="B13622" s="188"/>
      <c r="C13622" s="188"/>
      <c r="D13622" s="203"/>
      <c r="E13622" s="203"/>
      <c r="F13622" s="203"/>
    </row>
    <row r="13623" spans="2:6" ht="15.75">
      <c r="B13623" s="188"/>
      <c r="C13623" s="188"/>
      <c r="D13623" s="203"/>
      <c r="E13623" s="203"/>
      <c r="F13623" s="203"/>
    </row>
    <row r="13624" spans="2:6" ht="15.75">
      <c r="B13624" s="188"/>
      <c r="C13624" s="188"/>
      <c r="D13624" s="203"/>
      <c r="E13624" s="203"/>
      <c r="F13624" s="203"/>
    </row>
    <row r="13625" spans="2:6" ht="15.75">
      <c r="B13625" s="188"/>
      <c r="C13625" s="188"/>
      <c r="D13625" s="203"/>
      <c r="E13625" s="203"/>
      <c r="F13625" s="203"/>
    </row>
    <row r="13626" spans="2:6" ht="15.75">
      <c r="B13626" s="188"/>
      <c r="C13626" s="188"/>
      <c r="D13626" s="203"/>
      <c r="E13626" s="203"/>
      <c r="F13626" s="203"/>
    </row>
    <row r="13627" spans="2:6" ht="15.75">
      <c r="B13627" s="188"/>
      <c r="C13627" s="188"/>
      <c r="D13627" s="203"/>
      <c r="E13627" s="203"/>
      <c r="F13627" s="203"/>
    </row>
    <row r="13628" spans="2:6" ht="15.75">
      <c r="B13628" s="188"/>
      <c r="C13628" s="188"/>
      <c r="D13628" s="203"/>
      <c r="E13628" s="203"/>
      <c r="F13628" s="203"/>
    </row>
    <row r="13629" spans="2:6" ht="15.75">
      <c r="B13629" s="188"/>
      <c r="C13629" s="188"/>
      <c r="D13629" s="203"/>
      <c r="E13629" s="203"/>
      <c r="F13629" s="203"/>
    </row>
    <row r="13630" spans="2:6" ht="15.75">
      <c r="B13630" s="188"/>
      <c r="C13630" s="188"/>
      <c r="D13630" s="203"/>
      <c r="E13630" s="203"/>
      <c r="F13630" s="203"/>
    </row>
    <row r="13631" spans="2:6" ht="15.75">
      <c r="B13631" s="188"/>
      <c r="C13631" s="188"/>
      <c r="D13631" s="203"/>
      <c r="E13631" s="203"/>
      <c r="F13631" s="203"/>
    </row>
    <row r="13632" spans="2:6" ht="15.75">
      <c r="B13632" s="188"/>
      <c r="C13632" s="188"/>
      <c r="D13632" s="203"/>
      <c r="E13632" s="203"/>
      <c r="F13632" s="203"/>
    </row>
    <row r="13633" spans="2:6" ht="15.75">
      <c r="B13633" s="188"/>
      <c r="C13633" s="188"/>
      <c r="D13633" s="203"/>
      <c r="E13633" s="203"/>
      <c r="F13633" s="203"/>
    </row>
    <row r="13634" spans="2:6" ht="15.75">
      <c r="B13634" s="188"/>
      <c r="C13634" s="188"/>
      <c r="D13634" s="203"/>
      <c r="E13634" s="203"/>
      <c r="F13634" s="203"/>
    </row>
    <row r="13635" spans="2:6" ht="15.75">
      <c r="B13635" s="188"/>
      <c r="C13635" s="188"/>
      <c r="D13635" s="203"/>
      <c r="E13635" s="203"/>
      <c r="F13635" s="203"/>
    </row>
    <row r="13636" spans="2:6" ht="15.75">
      <c r="B13636" s="188"/>
      <c r="C13636" s="188"/>
      <c r="D13636" s="203"/>
      <c r="E13636" s="203"/>
      <c r="F13636" s="203"/>
    </row>
    <row r="13637" spans="2:6" ht="15.75">
      <c r="B13637" s="188"/>
      <c r="C13637" s="188"/>
      <c r="D13637" s="203"/>
      <c r="E13637" s="203"/>
      <c r="F13637" s="203"/>
    </row>
    <row r="13638" spans="2:6" ht="15.75">
      <c r="B13638" s="188"/>
      <c r="C13638" s="188"/>
      <c r="D13638" s="203"/>
      <c r="E13638" s="203"/>
      <c r="F13638" s="203"/>
    </row>
    <row r="13639" spans="2:6" ht="15.75">
      <c r="B13639" s="188"/>
      <c r="C13639" s="188"/>
      <c r="D13639" s="203"/>
      <c r="E13639" s="203"/>
      <c r="F13639" s="203"/>
    </row>
    <row r="13640" spans="2:6" ht="15.75">
      <c r="B13640" s="188"/>
      <c r="C13640" s="188"/>
      <c r="D13640" s="203"/>
      <c r="E13640" s="203"/>
      <c r="F13640" s="203"/>
    </row>
    <row r="13641" spans="2:6" ht="15.75">
      <c r="B13641" s="188"/>
      <c r="C13641" s="188"/>
      <c r="D13641" s="203"/>
      <c r="E13641" s="203"/>
      <c r="F13641" s="203"/>
    </row>
    <row r="13642" spans="2:6" ht="15.75">
      <c r="B13642" s="188"/>
      <c r="C13642" s="188"/>
      <c r="D13642" s="203"/>
      <c r="E13642" s="203"/>
      <c r="F13642" s="203"/>
    </row>
    <row r="13643" spans="2:6" ht="15.75">
      <c r="B13643" s="188"/>
      <c r="C13643" s="188"/>
      <c r="D13643" s="203"/>
      <c r="E13643" s="203"/>
      <c r="F13643" s="203"/>
    </row>
    <row r="13644" spans="2:6" ht="15.75">
      <c r="B13644" s="188"/>
      <c r="C13644" s="188"/>
      <c r="D13644" s="203"/>
      <c r="E13644" s="203"/>
      <c r="F13644" s="203"/>
    </row>
    <row r="13645" spans="2:6" ht="15.75">
      <c r="B13645" s="188"/>
      <c r="C13645" s="188"/>
      <c r="D13645" s="203"/>
      <c r="E13645" s="203"/>
      <c r="F13645" s="203"/>
    </row>
    <row r="13646" spans="2:6" ht="15.75">
      <c r="B13646" s="188"/>
      <c r="C13646" s="188"/>
      <c r="D13646" s="203"/>
      <c r="E13646" s="203"/>
      <c r="F13646" s="203"/>
    </row>
    <row r="13647" spans="2:6" ht="15.75">
      <c r="B13647" s="188"/>
      <c r="C13647" s="188"/>
      <c r="D13647" s="203"/>
      <c r="E13647" s="203"/>
      <c r="F13647" s="203"/>
    </row>
    <row r="13648" spans="2:6" ht="15.75">
      <c r="B13648" s="188"/>
      <c r="C13648" s="188"/>
      <c r="D13648" s="203"/>
      <c r="E13648" s="203"/>
      <c r="F13648" s="203"/>
    </row>
    <row r="13649" spans="2:6" ht="15.75">
      <c r="B13649" s="188"/>
      <c r="C13649" s="188"/>
      <c r="D13649" s="203"/>
      <c r="E13649" s="203"/>
      <c r="F13649" s="203"/>
    </row>
    <row r="13650" spans="2:6" ht="15.75">
      <c r="B13650" s="188"/>
      <c r="C13650" s="188"/>
      <c r="D13650" s="203"/>
      <c r="E13650" s="203"/>
      <c r="F13650" s="203"/>
    </row>
    <row r="13651" spans="2:6" ht="15.75">
      <c r="B13651" s="188"/>
      <c r="C13651" s="188"/>
      <c r="D13651" s="203"/>
      <c r="E13651" s="203"/>
      <c r="F13651" s="203"/>
    </row>
    <row r="13652" spans="2:6" ht="15.75">
      <c r="B13652" s="188"/>
      <c r="C13652" s="188"/>
      <c r="D13652" s="203"/>
      <c r="E13652" s="203"/>
      <c r="F13652" s="203"/>
    </row>
    <row r="13653" spans="2:6" ht="15.75">
      <c r="B13653" s="188"/>
      <c r="C13653" s="188"/>
      <c r="D13653" s="203"/>
      <c r="E13653" s="203"/>
      <c r="F13653" s="203"/>
    </row>
    <row r="13654" spans="2:6" ht="15.75">
      <c r="B13654" s="188"/>
      <c r="C13654" s="188"/>
      <c r="D13654" s="203"/>
      <c r="E13654" s="203"/>
      <c r="F13654" s="203"/>
    </row>
    <row r="13655" spans="2:6" ht="15.75">
      <c r="B13655" s="188"/>
      <c r="C13655" s="188"/>
      <c r="D13655" s="203"/>
      <c r="E13655" s="203"/>
      <c r="F13655" s="203"/>
    </row>
    <row r="13656" spans="2:6" ht="15.75">
      <c r="B13656" s="188"/>
      <c r="C13656" s="188"/>
      <c r="D13656" s="203"/>
      <c r="E13656" s="203"/>
      <c r="F13656" s="203"/>
    </row>
    <row r="13657" spans="2:6" ht="15.75">
      <c r="B13657" s="188"/>
      <c r="C13657" s="188"/>
      <c r="D13657" s="203"/>
      <c r="E13657" s="203"/>
      <c r="F13657" s="203"/>
    </row>
    <row r="13658" spans="2:6" ht="15.75">
      <c r="B13658" s="188"/>
      <c r="C13658" s="188"/>
      <c r="D13658" s="203"/>
      <c r="E13658" s="203"/>
      <c r="F13658" s="203"/>
    </row>
    <row r="13659" spans="2:6" ht="15.75">
      <c r="B13659" s="188"/>
      <c r="C13659" s="188"/>
      <c r="D13659" s="203"/>
      <c r="E13659" s="203"/>
      <c r="F13659" s="203"/>
    </row>
    <row r="13660" spans="2:6" ht="15.75">
      <c r="B13660" s="188"/>
      <c r="C13660" s="188"/>
      <c r="D13660" s="203"/>
      <c r="E13660" s="203"/>
      <c r="F13660" s="203"/>
    </row>
    <row r="13661" spans="2:6" ht="15.75">
      <c r="B13661" s="188"/>
      <c r="C13661" s="188"/>
      <c r="D13661" s="203"/>
      <c r="E13661" s="203"/>
      <c r="F13661" s="203"/>
    </row>
    <row r="13662" spans="2:6" ht="15.75">
      <c r="B13662" s="188"/>
      <c r="C13662" s="188"/>
      <c r="D13662" s="203"/>
      <c r="E13662" s="203"/>
      <c r="F13662" s="203"/>
    </row>
    <row r="13663" spans="2:6" ht="15.75">
      <c r="B13663" s="188"/>
      <c r="C13663" s="188"/>
      <c r="D13663" s="203"/>
      <c r="E13663" s="203"/>
      <c r="F13663" s="203"/>
    </row>
    <row r="13664" spans="2:6" ht="15.75">
      <c r="B13664" s="188"/>
      <c r="C13664" s="188"/>
      <c r="D13664" s="203"/>
      <c r="E13664" s="203"/>
      <c r="F13664" s="203"/>
    </row>
    <row r="13665" spans="2:6" ht="15.75">
      <c r="B13665" s="188"/>
      <c r="C13665" s="188"/>
      <c r="D13665" s="203"/>
      <c r="E13665" s="203"/>
      <c r="F13665" s="203"/>
    </row>
    <row r="13666" spans="2:6" ht="15.75">
      <c r="B13666" s="188"/>
      <c r="C13666" s="188"/>
      <c r="D13666" s="203"/>
      <c r="E13666" s="203"/>
      <c r="F13666" s="203"/>
    </row>
    <row r="13667" spans="2:6" ht="15.75">
      <c r="B13667" s="188"/>
      <c r="C13667" s="188"/>
      <c r="D13667" s="203"/>
      <c r="E13667" s="203"/>
      <c r="F13667" s="203"/>
    </row>
    <row r="13668" spans="2:6" ht="15.75">
      <c r="B13668" s="188"/>
      <c r="C13668" s="188"/>
      <c r="D13668" s="203"/>
      <c r="E13668" s="203"/>
      <c r="F13668" s="203"/>
    </row>
    <row r="13669" spans="2:6" ht="15.75">
      <c r="B13669" s="188"/>
      <c r="C13669" s="188"/>
      <c r="D13669" s="203"/>
      <c r="E13669" s="203"/>
      <c r="F13669" s="203"/>
    </row>
    <row r="13670" spans="2:6" ht="15.75">
      <c r="B13670" s="188"/>
      <c r="C13670" s="188"/>
      <c r="D13670" s="203"/>
      <c r="E13670" s="203"/>
      <c r="F13670" s="203"/>
    </row>
    <row r="13671" spans="2:6" ht="15.75">
      <c r="B13671" s="188"/>
      <c r="C13671" s="188"/>
      <c r="D13671" s="203"/>
      <c r="E13671" s="203"/>
      <c r="F13671" s="203"/>
    </row>
    <row r="13672" spans="2:6" ht="15.75">
      <c r="B13672" s="188"/>
      <c r="C13672" s="188"/>
      <c r="D13672" s="203"/>
      <c r="E13672" s="203"/>
      <c r="F13672" s="203"/>
    </row>
    <row r="13673" spans="2:6" ht="15.75">
      <c r="B13673" s="188"/>
      <c r="C13673" s="188"/>
      <c r="D13673" s="203"/>
      <c r="E13673" s="203"/>
      <c r="F13673" s="203"/>
    </row>
    <row r="13674" spans="2:6" ht="15.75">
      <c r="B13674" s="188"/>
      <c r="C13674" s="188"/>
      <c r="D13674" s="203"/>
      <c r="E13674" s="203"/>
      <c r="F13674" s="203"/>
    </row>
    <row r="13675" spans="2:6" ht="15.75">
      <c r="B13675" s="188"/>
      <c r="C13675" s="188"/>
      <c r="D13675" s="203"/>
      <c r="E13675" s="203"/>
      <c r="F13675" s="203"/>
    </row>
    <row r="13676" spans="2:6" ht="15.75">
      <c r="B13676" s="188"/>
      <c r="C13676" s="188"/>
      <c r="D13676" s="203"/>
      <c r="E13676" s="203"/>
      <c r="F13676" s="203"/>
    </row>
    <row r="13677" spans="2:6" ht="15.75">
      <c r="B13677" s="188"/>
      <c r="C13677" s="188"/>
      <c r="D13677" s="203"/>
      <c r="E13677" s="203"/>
      <c r="F13677" s="203"/>
    </row>
    <row r="13678" spans="2:6" ht="15.75">
      <c r="B13678" s="188"/>
      <c r="C13678" s="188"/>
      <c r="D13678" s="203"/>
      <c r="E13678" s="203"/>
      <c r="F13678" s="203"/>
    </row>
    <row r="13679" spans="2:6" ht="15.75">
      <c r="B13679" s="188"/>
      <c r="C13679" s="188"/>
      <c r="D13679" s="203"/>
      <c r="E13679" s="203"/>
      <c r="F13679" s="203"/>
    </row>
    <row r="13680" spans="2:6" ht="15.75">
      <c r="B13680" s="188"/>
      <c r="C13680" s="188"/>
      <c r="D13680" s="203"/>
      <c r="E13680" s="203"/>
      <c r="F13680" s="203"/>
    </row>
    <row r="13681" spans="2:6" ht="15.75">
      <c r="B13681" s="188"/>
      <c r="C13681" s="188"/>
      <c r="D13681" s="203"/>
      <c r="E13681" s="203"/>
      <c r="F13681" s="203"/>
    </row>
    <row r="13682" spans="2:6" ht="15.75">
      <c r="B13682" s="188"/>
      <c r="C13682" s="188"/>
      <c r="D13682" s="203"/>
      <c r="E13682" s="203"/>
      <c r="F13682" s="203"/>
    </row>
    <row r="13683" spans="2:6" ht="15.75">
      <c r="B13683" s="188"/>
      <c r="C13683" s="188"/>
      <c r="D13683" s="203"/>
      <c r="E13683" s="203"/>
      <c r="F13683" s="203"/>
    </row>
    <row r="13684" spans="2:6" ht="15.75">
      <c r="B13684" s="188"/>
      <c r="C13684" s="188"/>
      <c r="D13684" s="203"/>
      <c r="E13684" s="203"/>
      <c r="F13684" s="203"/>
    </row>
    <row r="13685" spans="2:6" ht="15.75">
      <c r="B13685" s="188"/>
      <c r="C13685" s="188"/>
      <c r="D13685" s="203"/>
      <c r="E13685" s="203"/>
      <c r="F13685" s="203"/>
    </row>
    <row r="13686" spans="2:6" ht="15.75">
      <c r="B13686" s="188"/>
      <c r="C13686" s="188"/>
      <c r="D13686" s="203"/>
      <c r="E13686" s="203"/>
      <c r="F13686" s="203"/>
    </row>
    <row r="13687" spans="2:6" ht="15.75">
      <c r="B13687" s="188"/>
      <c r="C13687" s="188"/>
      <c r="D13687" s="203"/>
      <c r="E13687" s="203"/>
      <c r="F13687" s="203"/>
    </row>
    <row r="13688" spans="2:6" ht="15.75">
      <c r="B13688" s="188"/>
      <c r="C13688" s="188"/>
      <c r="D13688" s="203"/>
      <c r="E13688" s="203"/>
      <c r="F13688" s="203"/>
    </row>
    <row r="13689" spans="2:6" ht="15.75">
      <c r="B13689" s="188"/>
      <c r="C13689" s="188"/>
      <c r="D13689" s="203"/>
      <c r="E13689" s="203"/>
      <c r="F13689" s="203"/>
    </row>
    <row r="13690" spans="2:6" ht="15.75">
      <c r="B13690" s="188"/>
      <c r="C13690" s="188"/>
      <c r="D13690" s="203"/>
      <c r="E13690" s="203"/>
      <c r="F13690" s="203"/>
    </row>
    <row r="13691" spans="2:6" ht="15.75">
      <c r="B13691" s="188"/>
      <c r="C13691" s="188"/>
      <c r="D13691" s="203"/>
      <c r="E13691" s="203"/>
      <c r="F13691" s="203"/>
    </row>
    <row r="13692" spans="2:6" ht="15.75">
      <c r="B13692" s="188"/>
      <c r="C13692" s="188"/>
      <c r="D13692" s="203"/>
      <c r="E13692" s="203"/>
      <c r="F13692" s="203"/>
    </row>
    <row r="13693" spans="2:6" ht="15.75">
      <c r="B13693" s="188"/>
      <c r="C13693" s="188"/>
      <c r="D13693" s="203"/>
      <c r="E13693" s="203"/>
      <c r="F13693" s="203"/>
    </row>
    <row r="13694" spans="2:6" ht="15.75">
      <c r="B13694" s="188"/>
      <c r="C13694" s="188"/>
      <c r="D13694" s="203"/>
      <c r="E13694" s="203"/>
      <c r="F13694" s="203"/>
    </row>
    <row r="13695" spans="2:6" ht="15.75">
      <c r="B13695" s="188"/>
      <c r="C13695" s="188"/>
      <c r="D13695" s="203"/>
      <c r="E13695" s="203"/>
      <c r="F13695" s="203"/>
    </row>
    <row r="13696" spans="2:6" ht="15.75">
      <c r="B13696" s="188"/>
      <c r="C13696" s="188"/>
      <c r="D13696" s="203"/>
      <c r="E13696" s="203"/>
      <c r="F13696" s="203"/>
    </row>
    <row r="13697" spans="2:6" ht="15.75">
      <c r="B13697" s="188"/>
      <c r="C13697" s="188"/>
      <c r="D13697" s="203"/>
      <c r="E13697" s="203"/>
      <c r="F13697" s="203"/>
    </row>
    <row r="13698" spans="2:6" ht="15.75">
      <c r="B13698" s="188"/>
      <c r="C13698" s="188"/>
      <c r="D13698" s="203"/>
      <c r="E13698" s="203"/>
      <c r="F13698" s="203"/>
    </row>
    <row r="13699" spans="2:6" ht="15.75">
      <c r="B13699" s="188"/>
      <c r="C13699" s="188"/>
      <c r="D13699" s="203"/>
      <c r="E13699" s="203"/>
      <c r="F13699" s="203"/>
    </row>
    <row r="13700" spans="2:6" ht="15.75">
      <c r="B13700" s="188"/>
      <c r="C13700" s="188"/>
      <c r="D13700" s="203"/>
      <c r="E13700" s="203"/>
      <c r="F13700" s="203"/>
    </row>
    <row r="13701" spans="2:6" ht="15.75">
      <c r="B13701" s="188"/>
      <c r="C13701" s="188"/>
      <c r="D13701" s="203"/>
      <c r="E13701" s="203"/>
      <c r="F13701" s="203"/>
    </row>
    <row r="13702" spans="2:6" ht="15.75">
      <c r="B13702" s="188"/>
      <c r="C13702" s="188"/>
      <c r="D13702" s="203"/>
      <c r="E13702" s="203"/>
      <c r="F13702" s="203"/>
    </row>
    <row r="13703" spans="2:6" ht="15.75">
      <c r="B13703" s="188"/>
      <c r="C13703" s="188"/>
      <c r="D13703" s="203"/>
      <c r="E13703" s="203"/>
      <c r="F13703" s="203"/>
    </row>
    <row r="13704" spans="2:6" ht="15.75">
      <c r="B13704" s="188"/>
      <c r="C13704" s="188"/>
      <c r="D13704" s="203"/>
      <c r="E13704" s="203"/>
      <c r="F13704" s="203"/>
    </row>
    <row r="13705" spans="2:6" ht="15.75">
      <c r="B13705" s="188"/>
      <c r="C13705" s="188"/>
      <c r="D13705" s="203"/>
      <c r="E13705" s="203"/>
      <c r="F13705" s="203"/>
    </row>
    <row r="13706" spans="2:6" ht="15.75">
      <c r="B13706" s="188"/>
      <c r="C13706" s="188"/>
      <c r="D13706" s="203"/>
      <c r="E13706" s="203"/>
      <c r="F13706" s="203"/>
    </row>
    <row r="13707" spans="2:6" ht="15.75">
      <c r="B13707" s="188"/>
      <c r="C13707" s="188"/>
      <c r="D13707" s="203"/>
      <c r="E13707" s="203"/>
      <c r="F13707" s="203"/>
    </row>
    <row r="13708" spans="2:6" ht="15.75">
      <c r="B13708" s="188"/>
      <c r="C13708" s="188"/>
      <c r="D13708" s="203"/>
      <c r="E13708" s="203"/>
      <c r="F13708" s="203"/>
    </row>
    <row r="13709" spans="2:6" ht="15.75">
      <c r="B13709" s="188"/>
      <c r="C13709" s="188"/>
      <c r="D13709" s="203"/>
      <c r="E13709" s="203"/>
      <c r="F13709" s="203"/>
    </row>
    <row r="13710" spans="2:6" ht="15.75">
      <c r="B13710" s="188"/>
      <c r="C13710" s="188"/>
      <c r="D13710" s="203"/>
      <c r="E13710" s="203"/>
      <c r="F13710" s="203"/>
    </row>
    <row r="13711" spans="2:6" ht="15.75">
      <c r="B13711" s="188"/>
      <c r="C13711" s="188"/>
      <c r="D13711" s="203"/>
      <c r="E13711" s="203"/>
      <c r="F13711" s="203"/>
    </row>
    <row r="13712" spans="2:6" ht="15.75">
      <c r="B13712" s="188"/>
      <c r="C13712" s="188"/>
      <c r="D13712" s="203"/>
      <c r="E13712" s="203"/>
      <c r="F13712" s="203"/>
    </row>
    <row r="13713" spans="2:6" ht="15.75">
      <c r="B13713" s="188"/>
      <c r="C13713" s="188"/>
      <c r="D13713" s="203"/>
      <c r="E13713" s="203"/>
      <c r="F13713" s="203"/>
    </row>
    <row r="13714" spans="2:6" ht="15.75">
      <c r="B13714" s="188"/>
      <c r="C13714" s="188"/>
      <c r="D13714" s="203"/>
      <c r="E13714" s="203"/>
      <c r="F13714" s="203"/>
    </row>
    <row r="13715" spans="2:6" ht="15.75">
      <c r="B13715" s="188"/>
      <c r="C13715" s="188"/>
      <c r="D13715" s="203"/>
      <c r="E13715" s="203"/>
      <c r="F13715" s="203"/>
    </row>
    <row r="13716" spans="2:6" ht="15.75">
      <c r="B13716" s="188"/>
      <c r="C13716" s="188"/>
      <c r="D13716" s="203"/>
      <c r="E13716" s="203"/>
      <c r="F13716" s="203"/>
    </row>
    <row r="13717" spans="2:6" ht="15.75">
      <c r="B13717" s="188"/>
      <c r="C13717" s="188"/>
      <c r="D13717" s="203"/>
      <c r="E13717" s="203"/>
      <c r="F13717" s="203"/>
    </row>
    <row r="13718" spans="2:6" ht="15.75">
      <c r="B13718" s="188"/>
      <c r="C13718" s="188"/>
      <c r="D13718" s="203"/>
      <c r="E13718" s="203"/>
      <c r="F13718" s="203"/>
    </row>
    <row r="13719" spans="2:6" ht="15.75">
      <c r="B13719" s="188"/>
      <c r="C13719" s="188"/>
      <c r="D13719" s="203"/>
      <c r="E13719" s="203"/>
      <c r="F13719" s="203"/>
    </row>
    <row r="13720" spans="2:6" ht="15.75">
      <c r="B13720" s="188"/>
      <c r="C13720" s="188"/>
      <c r="D13720" s="203"/>
      <c r="E13720" s="203"/>
      <c r="F13720" s="203"/>
    </row>
    <row r="13721" spans="2:6" ht="15.75">
      <c r="B13721" s="188"/>
      <c r="C13721" s="188"/>
      <c r="D13721" s="203"/>
      <c r="E13721" s="203"/>
      <c r="F13721" s="203"/>
    </row>
    <row r="13722" spans="2:6" ht="15.75">
      <c r="B13722" s="188"/>
      <c r="C13722" s="188"/>
      <c r="D13722" s="203"/>
      <c r="E13722" s="203"/>
      <c r="F13722" s="203"/>
    </row>
    <row r="13723" spans="2:6" ht="15.75">
      <c r="B13723" s="188"/>
      <c r="C13723" s="188"/>
      <c r="D13723" s="203"/>
      <c r="E13723" s="203"/>
      <c r="F13723" s="203"/>
    </row>
    <row r="13724" spans="2:6" ht="15.75">
      <c r="B13724" s="188"/>
      <c r="C13724" s="188"/>
      <c r="D13724" s="203"/>
      <c r="E13724" s="203"/>
      <c r="F13724" s="203"/>
    </row>
    <row r="13725" spans="2:6" ht="15.75">
      <c r="B13725" s="188"/>
      <c r="C13725" s="188"/>
      <c r="D13725" s="203"/>
      <c r="E13725" s="203"/>
      <c r="F13725" s="203"/>
    </row>
    <row r="13726" spans="2:6" ht="15.75">
      <c r="B13726" s="188"/>
      <c r="C13726" s="188"/>
      <c r="D13726" s="203"/>
      <c r="E13726" s="203"/>
      <c r="F13726" s="203"/>
    </row>
    <row r="13727" spans="2:6" ht="15.75">
      <c r="B13727" s="188"/>
      <c r="C13727" s="188"/>
      <c r="D13727" s="203"/>
      <c r="E13727" s="203"/>
      <c r="F13727" s="203"/>
    </row>
    <row r="13728" spans="2:6" ht="15.75">
      <c r="B13728" s="188"/>
      <c r="C13728" s="188"/>
      <c r="D13728" s="203"/>
      <c r="E13728" s="203"/>
      <c r="F13728" s="203"/>
    </row>
    <row r="13729" spans="2:6" ht="15.75">
      <c r="B13729" s="188"/>
      <c r="C13729" s="188"/>
      <c r="D13729" s="203"/>
      <c r="E13729" s="203"/>
      <c r="F13729" s="203"/>
    </row>
    <row r="13730" spans="2:6" ht="15.75">
      <c r="B13730" s="188"/>
      <c r="C13730" s="188"/>
      <c r="D13730" s="203"/>
      <c r="E13730" s="203"/>
      <c r="F13730" s="203"/>
    </row>
    <row r="13731" spans="2:6" ht="15.75">
      <c r="B13731" s="188"/>
      <c r="C13731" s="188"/>
      <c r="D13731" s="203"/>
      <c r="E13731" s="203"/>
      <c r="F13731" s="203"/>
    </row>
    <row r="13732" spans="2:6" ht="15.75">
      <c r="B13732" s="188"/>
      <c r="C13732" s="188"/>
      <c r="D13732" s="203"/>
      <c r="E13732" s="203"/>
      <c r="F13732" s="203"/>
    </row>
    <row r="13733" spans="2:6" ht="15.75">
      <c r="B13733" s="188"/>
      <c r="C13733" s="188"/>
      <c r="D13733" s="203"/>
      <c r="E13733" s="203"/>
      <c r="F13733" s="203"/>
    </row>
    <row r="13734" spans="2:6" ht="15.75">
      <c r="B13734" s="188"/>
      <c r="C13734" s="188"/>
      <c r="D13734" s="203"/>
      <c r="E13734" s="203"/>
      <c r="F13734" s="203"/>
    </row>
    <row r="13735" spans="2:6" ht="15.75">
      <c r="B13735" s="188"/>
      <c r="C13735" s="188"/>
      <c r="D13735" s="203"/>
      <c r="E13735" s="203"/>
      <c r="F13735" s="203"/>
    </row>
    <row r="13736" spans="2:6" ht="15.75">
      <c r="B13736" s="188"/>
      <c r="C13736" s="188"/>
      <c r="D13736" s="203"/>
      <c r="E13736" s="203"/>
      <c r="F13736" s="203"/>
    </row>
    <row r="13737" spans="2:6" ht="15.75">
      <c r="B13737" s="188"/>
      <c r="C13737" s="188"/>
      <c r="D13737" s="203"/>
      <c r="E13737" s="203"/>
      <c r="F13737" s="203"/>
    </row>
    <row r="13738" spans="2:6" ht="15.75">
      <c r="B13738" s="188"/>
      <c r="C13738" s="188"/>
      <c r="D13738" s="203"/>
      <c r="E13738" s="203"/>
      <c r="F13738" s="203"/>
    </row>
    <row r="13739" spans="2:6" ht="15.75">
      <c r="B13739" s="188"/>
      <c r="C13739" s="188"/>
      <c r="D13739" s="203"/>
      <c r="E13739" s="203"/>
      <c r="F13739" s="203"/>
    </row>
    <row r="13740" spans="2:6" ht="15.75">
      <c r="B13740" s="188"/>
      <c r="C13740" s="188"/>
      <c r="D13740" s="203"/>
      <c r="E13740" s="203"/>
      <c r="F13740" s="203"/>
    </row>
    <row r="13741" spans="2:6" ht="15.75">
      <c r="B13741" s="188"/>
      <c r="C13741" s="188"/>
      <c r="D13741" s="203"/>
      <c r="E13741" s="203"/>
      <c r="F13741" s="203"/>
    </row>
    <row r="13742" spans="2:6" ht="15.75">
      <c r="B13742" s="188"/>
      <c r="C13742" s="188"/>
      <c r="D13742" s="203"/>
      <c r="E13742" s="203"/>
      <c r="F13742" s="203"/>
    </row>
    <row r="13743" spans="2:6" ht="15.75">
      <c r="B13743" s="188"/>
      <c r="C13743" s="188"/>
      <c r="D13743" s="203"/>
      <c r="E13743" s="203"/>
      <c r="F13743" s="203"/>
    </row>
    <row r="13744" spans="2:6" ht="15.75">
      <c r="B13744" s="188"/>
      <c r="C13744" s="188"/>
      <c r="D13744" s="203"/>
      <c r="E13744" s="203"/>
      <c r="F13744" s="203"/>
    </row>
    <row r="13745" spans="2:6" ht="15.75">
      <c r="B13745" s="188"/>
      <c r="C13745" s="188"/>
      <c r="D13745" s="203"/>
      <c r="E13745" s="203"/>
      <c r="F13745" s="203"/>
    </row>
    <row r="13746" spans="2:6" ht="15.75">
      <c r="B13746" s="188"/>
      <c r="C13746" s="188"/>
      <c r="D13746" s="203"/>
      <c r="E13746" s="203"/>
      <c r="F13746" s="203"/>
    </row>
    <row r="13747" spans="2:6" ht="15.75">
      <c r="B13747" s="188"/>
      <c r="C13747" s="188"/>
      <c r="D13747" s="203"/>
      <c r="E13747" s="203"/>
      <c r="F13747" s="203"/>
    </row>
    <row r="13748" spans="2:6" ht="15.75">
      <c r="B13748" s="188"/>
      <c r="C13748" s="188"/>
      <c r="D13748" s="203"/>
      <c r="E13748" s="203"/>
      <c r="F13748" s="203"/>
    </row>
    <row r="13749" spans="2:6" ht="15.75">
      <c r="B13749" s="188"/>
      <c r="C13749" s="188"/>
      <c r="D13749" s="203"/>
      <c r="E13749" s="203"/>
      <c r="F13749" s="203"/>
    </row>
    <row r="13750" spans="2:6" ht="15.75">
      <c r="B13750" s="188"/>
      <c r="C13750" s="188"/>
      <c r="D13750" s="203"/>
      <c r="E13750" s="203"/>
      <c r="F13750" s="203"/>
    </row>
    <row r="13751" spans="2:6" ht="15.75">
      <c r="B13751" s="188"/>
      <c r="C13751" s="188"/>
      <c r="D13751" s="203"/>
      <c r="E13751" s="203"/>
      <c r="F13751" s="203"/>
    </row>
    <row r="13752" spans="2:6" ht="15.75">
      <c r="B13752" s="188"/>
      <c r="C13752" s="188"/>
      <c r="D13752" s="203"/>
      <c r="E13752" s="203"/>
      <c r="F13752" s="203"/>
    </row>
    <row r="13753" spans="2:6" ht="15.75">
      <c r="B13753" s="188"/>
      <c r="C13753" s="188"/>
      <c r="D13753" s="203"/>
      <c r="E13753" s="203"/>
      <c r="F13753" s="203"/>
    </row>
    <row r="13754" spans="2:6" ht="15.75">
      <c r="B13754" s="188"/>
      <c r="C13754" s="188"/>
      <c r="D13754" s="203"/>
      <c r="E13754" s="203"/>
      <c r="F13754" s="203"/>
    </row>
    <row r="13755" spans="2:6" ht="15.75">
      <c r="B13755" s="188"/>
      <c r="C13755" s="188"/>
      <c r="D13755" s="203"/>
      <c r="E13755" s="203"/>
      <c r="F13755" s="203"/>
    </row>
    <row r="13756" spans="2:6" ht="15.75">
      <c r="B13756" s="188"/>
      <c r="C13756" s="188"/>
      <c r="D13756" s="203"/>
      <c r="E13756" s="203"/>
      <c r="F13756" s="203"/>
    </row>
    <row r="13757" spans="2:6" ht="15.75">
      <c r="B13757" s="188"/>
      <c r="C13757" s="188"/>
      <c r="D13757" s="203"/>
      <c r="E13757" s="203"/>
      <c r="F13757" s="203"/>
    </row>
    <row r="13758" spans="2:6" ht="15.75">
      <c r="B13758" s="188"/>
      <c r="C13758" s="188"/>
      <c r="D13758" s="203"/>
      <c r="E13758" s="203"/>
      <c r="F13758" s="203"/>
    </row>
    <row r="13759" spans="2:6" ht="15.75">
      <c r="B13759" s="188"/>
      <c r="C13759" s="188"/>
      <c r="D13759" s="203"/>
      <c r="E13759" s="203"/>
      <c r="F13759" s="203"/>
    </row>
    <row r="13760" spans="2:6" ht="15.75">
      <c r="B13760" s="188"/>
      <c r="C13760" s="188"/>
      <c r="D13760" s="203"/>
      <c r="E13760" s="203"/>
      <c r="F13760" s="203"/>
    </row>
    <row r="13761" spans="2:6" ht="15.75">
      <c r="B13761" s="188"/>
      <c r="C13761" s="188"/>
      <c r="D13761" s="203"/>
      <c r="E13761" s="203"/>
      <c r="F13761" s="203"/>
    </row>
    <row r="13762" spans="2:6" ht="15.75">
      <c r="B13762" s="188"/>
      <c r="C13762" s="188"/>
      <c r="D13762" s="203"/>
      <c r="E13762" s="203"/>
      <c r="F13762" s="203"/>
    </row>
    <row r="13763" spans="2:6" ht="15.75">
      <c r="B13763" s="188"/>
      <c r="C13763" s="188"/>
      <c r="D13763" s="203"/>
      <c r="E13763" s="203"/>
      <c r="F13763" s="203"/>
    </row>
    <row r="13764" spans="2:6" ht="15.75">
      <c r="B13764" s="188"/>
      <c r="C13764" s="188"/>
      <c r="D13764" s="203"/>
      <c r="E13764" s="203"/>
      <c r="F13764" s="203"/>
    </row>
    <row r="13765" spans="2:6" ht="15.75">
      <c r="B13765" s="188"/>
      <c r="C13765" s="188"/>
      <c r="D13765" s="203"/>
      <c r="E13765" s="203"/>
      <c r="F13765" s="203"/>
    </row>
    <row r="13766" spans="2:6" ht="15.75">
      <c r="B13766" s="188"/>
      <c r="C13766" s="188"/>
      <c r="D13766" s="203"/>
      <c r="E13766" s="203"/>
      <c r="F13766" s="203"/>
    </row>
    <row r="13767" spans="2:6" ht="15.75">
      <c r="B13767" s="188"/>
      <c r="C13767" s="188"/>
      <c r="D13767" s="203"/>
      <c r="E13767" s="203"/>
      <c r="F13767" s="203"/>
    </row>
    <row r="13768" spans="2:6" ht="15.75">
      <c r="B13768" s="188"/>
      <c r="C13768" s="188"/>
      <c r="D13768" s="203"/>
      <c r="E13768" s="203"/>
      <c r="F13768" s="203"/>
    </row>
    <row r="13769" spans="2:6" ht="15.75">
      <c r="B13769" s="188"/>
      <c r="C13769" s="188"/>
      <c r="D13769" s="203"/>
      <c r="E13769" s="203"/>
      <c r="F13769" s="203"/>
    </row>
    <row r="13770" spans="2:6" ht="15.75">
      <c r="B13770" s="188"/>
      <c r="C13770" s="188"/>
      <c r="D13770" s="203"/>
      <c r="E13770" s="203"/>
      <c r="F13770" s="203"/>
    </row>
    <row r="13771" spans="2:6" ht="15.75">
      <c r="B13771" s="188"/>
      <c r="C13771" s="188"/>
      <c r="D13771" s="203"/>
      <c r="E13771" s="203"/>
      <c r="F13771" s="203"/>
    </row>
    <row r="13772" spans="2:6" ht="15.75">
      <c r="B13772" s="188"/>
      <c r="C13772" s="188"/>
      <c r="D13772" s="203"/>
      <c r="E13772" s="203"/>
      <c r="F13772" s="203"/>
    </row>
    <row r="13773" spans="2:6" ht="15.75">
      <c r="B13773" s="188"/>
      <c r="C13773" s="188"/>
      <c r="D13773" s="203"/>
      <c r="E13773" s="203"/>
      <c r="F13773" s="203"/>
    </row>
    <row r="13774" spans="2:6" ht="15.75">
      <c r="B13774" s="188"/>
      <c r="C13774" s="188"/>
      <c r="D13774" s="203"/>
      <c r="E13774" s="203"/>
      <c r="F13774" s="203"/>
    </row>
    <row r="13775" spans="2:6" ht="15.75">
      <c r="B13775" s="188"/>
      <c r="C13775" s="188"/>
      <c r="D13775" s="203"/>
      <c r="E13775" s="203"/>
      <c r="F13775" s="203"/>
    </row>
    <row r="13776" spans="2:6" ht="15.75">
      <c r="B13776" s="188"/>
      <c r="C13776" s="188"/>
      <c r="D13776" s="203"/>
      <c r="E13776" s="203"/>
      <c r="F13776" s="203"/>
    </row>
    <row r="13777" spans="2:6" ht="15.75">
      <c r="B13777" s="188"/>
      <c r="C13777" s="188"/>
      <c r="D13777" s="203"/>
      <c r="E13777" s="203"/>
      <c r="F13777" s="203"/>
    </row>
    <row r="13778" spans="2:6" ht="15.75">
      <c r="B13778" s="188"/>
      <c r="C13778" s="188"/>
      <c r="D13778" s="203"/>
      <c r="E13778" s="203"/>
      <c r="F13778" s="203"/>
    </row>
    <row r="13779" spans="2:6" ht="15.75">
      <c r="B13779" s="188"/>
      <c r="C13779" s="188"/>
      <c r="D13779" s="203"/>
      <c r="E13779" s="203"/>
      <c r="F13779" s="203"/>
    </row>
    <row r="13780" spans="2:6" ht="15.75">
      <c r="B13780" s="188"/>
      <c r="C13780" s="188"/>
      <c r="D13780" s="203"/>
      <c r="E13780" s="203"/>
      <c r="F13780" s="203"/>
    </row>
    <row r="13781" spans="2:6" ht="15.75">
      <c r="B13781" s="188"/>
      <c r="C13781" s="188"/>
      <c r="D13781" s="203"/>
      <c r="E13781" s="203"/>
      <c r="F13781" s="203"/>
    </row>
    <row r="13782" spans="2:6" ht="15.75">
      <c r="B13782" s="188"/>
      <c r="C13782" s="188"/>
      <c r="D13782" s="203"/>
      <c r="E13782" s="203"/>
      <c r="F13782" s="203"/>
    </row>
    <row r="13783" spans="2:6" ht="15.75">
      <c r="B13783" s="188"/>
      <c r="C13783" s="188"/>
      <c r="D13783" s="203"/>
      <c r="E13783" s="203"/>
      <c r="F13783" s="203"/>
    </row>
    <row r="13784" spans="2:6" ht="15.75">
      <c r="B13784" s="188"/>
      <c r="C13784" s="188"/>
      <c r="D13784" s="203"/>
      <c r="E13784" s="203"/>
      <c r="F13784" s="203"/>
    </row>
    <row r="13785" spans="2:6" ht="15.75">
      <c r="B13785" s="188"/>
      <c r="C13785" s="188"/>
      <c r="D13785" s="203"/>
      <c r="E13785" s="203"/>
      <c r="F13785" s="203"/>
    </row>
    <row r="13786" spans="2:6" ht="15.75">
      <c r="B13786" s="188"/>
      <c r="C13786" s="188"/>
      <c r="D13786" s="203"/>
      <c r="E13786" s="203"/>
      <c r="F13786" s="203"/>
    </row>
    <row r="13787" spans="2:6" ht="15.75">
      <c r="B13787" s="188"/>
      <c r="C13787" s="188"/>
      <c r="D13787" s="203"/>
      <c r="E13787" s="203"/>
      <c r="F13787" s="203"/>
    </row>
    <row r="13788" spans="2:6" ht="15.75">
      <c r="B13788" s="188"/>
      <c r="C13788" s="188"/>
      <c r="D13788" s="203"/>
      <c r="E13788" s="203"/>
      <c r="F13788" s="203"/>
    </row>
    <row r="13789" spans="2:6" ht="15.75">
      <c r="B13789" s="188"/>
      <c r="C13789" s="188"/>
      <c r="D13789" s="203"/>
      <c r="E13789" s="203"/>
      <c r="F13789" s="203"/>
    </row>
    <row r="13790" spans="2:6" ht="15.75">
      <c r="B13790" s="188"/>
      <c r="C13790" s="188"/>
      <c r="D13790" s="203"/>
      <c r="E13790" s="203"/>
      <c r="F13790" s="203"/>
    </row>
    <row r="13791" spans="2:6" ht="15.75">
      <c r="B13791" s="188"/>
      <c r="C13791" s="188"/>
      <c r="D13791" s="203"/>
      <c r="E13791" s="203"/>
      <c r="F13791" s="203"/>
    </row>
    <row r="13792" spans="2:6" ht="15.75">
      <c r="B13792" s="188"/>
      <c r="C13792" s="188"/>
      <c r="D13792" s="203"/>
      <c r="E13792" s="203"/>
      <c r="F13792" s="203"/>
    </row>
    <row r="13793" spans="2:6" ht="15.75">
      <c r="B13793" s="188"/>
      <c r="C13793" s="188"/>
      <c r="D13793" s="203"/>
      <c r="E13793" s="203"/>
      <c r="F13793" s="203"/>
    </row>
    <row r="13794" spans="2:6" ht="15.75">
      <c r="B13794" s="188"/>
      <c r="C13794" s="188"/>
      <c r="D13794" s="203"/>
      <c r="E13794" s="203"/>
      <c r="F13794" s="203"/>
    </row>
    <row r="13795" spans="2:6" ht="15.75">
      <c r="B13795" s="188"/>
      <c r="C13795" s="188"/>
      <c r="D13795" s="203"/>
      <c r="E13795" s="203"/>
      <c r="F13795" s="203"/>
    </row>
    <row r="13796" spans="2:6" ht="15.75">
      <c r="B13796" s="188"/>
      <c r="C13796" s="188"/>
      <c r="D13796" s="203"/>
      <c r="E13796" s="203"/>
      <c r="F13796" s="203"/>
    </row>
    <row r="13797" spans="2:6" ht="15.75">
      <c r="B13797" s="188"/>
      <c r="C13797" s="188"/>
      <c r="D13797" s="203"/>
      <c r="E13797" s="203"/>
      <c r="F13797" s="203"/>
    </row>
    <row r="13798" spans="2:6" ht="15.75">
      <c r="B13798" s="188"/>
      <c r="C13798" s="188"/>
      <c r="D13798" s="203"/>
      <c r="E13798" s="203"/>
      <c r="F13798" s="203"/>
    </row>
    <row r="13799" spans="2:6" ht="15.75">
      <c r="B13799" s="188"/>
      <c r="C13799" s="188"/>
      <c r="D13799" s="203"/>
      <c r="E13799" s="203"/>
      <c r="F13799" s="203"/>
    </row>
    <row r="13800" spans="2:6" ht="15.75">
      <c r="B13800" s="188"/>
      <c r="C13800" s="188"/>
      <c r="D13800" s="203"/>
      <c r="E13800" s="203"/>
      <c r="F13800" s="203"/>
    </row>
    <row r="13801" spans="2:6" ht="15.75">
      <c r="B13801" s="188"/>
      <c r="C13801" s="188"/>
      <c r="D13801" s="203"/>
      <c r="E13801" s="203"/>
      <c r="F13801" s="203"/>
    </row>
    <row r="13802" spans="2:6" ht="15.75">
      <c r="B13802" s="188"/>
      <c r="C13802" s="188"/>
      <c r="D13802" s="203"/>
      <c r="E13802" s="203"/>
      <c r="F13802" s="203"/>
    </row>
    <row r="13803" spans="2:6" ht="15.75">
      <c r="B13803" s="188"/>
      <c r="C13803" s="188"/>
      <c r="D13803" s="203"/>
      <c r="E13803" s="203"/>
      <c r="F13803" s="203"/>
    </row>
    <row r="13804" spans="2:6" ht="15.75">
      <c r="B13804" s="188"/>
      <c r="C13804" s="188"/>
      <c r="D13804" s="203"/>
      <c r="E13804" s="203"/>
      <c r="F13804" s="203"/>
    </row>
    <row r="13805" spans="2:6" ht="15.75">
      <c r="B13805" s="188"/>
      <c r="C13805" s="188"/>
      <c r="D13805" s="203"/>
      <c r="E13805" s="203"/>
      <c r="F13805" s="203"/>
    </row>
    <row r="13806" spans="2:6" ht="15.75">
      <c r="B13806" s="188"/>
      <c r="C13806" s="188"/>
      <c r="D13806" s="203"/>
      <c r="E13806" s="203"/>
      <c r="F13806" s="203"/>
    </row>
    <row r="13807" spans="2:6" ht="15.75">
      <c r="B13807" s="188"/>
      <c r="C13807" s="188"/>
      <c r="D13807" s="203"/>
      <c r="E13807" s="203"/>
      <c r="F13807" s="203"/>
    </row>
    <row r="13808" spans="2:6" ht="15.75">
      <c r="B13808" s="188"/>
      <c r="C13808" s="188"/>
      <c r="D13808" s="203"/>
      <c r="E13808" s="203"/>
      <c r="F13808" s="203"/>
    </row>
    <row r="13809" spans="2:6" ht="15.75">
      <c r="B13809" s="188"/>
      <c r="C13809" s="188"/>
      <c r="D13809" s="203"/>
      <c r="E13809" s="203"/>
      <c r="F13809" s="203"/>
    </row>
    <row r="13810" spans="2:6" ht="15.75">
      <c r="B13810" s="188"/>
      <c r="C13810" s="188"/>
      <c r="D13810" s="203"/>
      <c r="E13810" s="203"/>
      <c r="F13810" s="203"/>
    </row>
    <row r="13811" spans="2:6" ht="15.75">
      <c r="B13811" s="188"/>
      <c r="C13811" s="188"/>
      <c r="D13811" s="203"/>
      <c r="E13811" s="203"/>
      <c r="F13811" s="203"/>
    </row>
    <row r="13812" spans="2:6" ht="15.75">
      <c r="B13812" s="188"/>
      <c r="C13812" s="188"/>
      <c r="D13812" s="203"/>
      <c r="E13812" s="203"/>
      <c r="F13812" s="203"/>
    </row>
    <row r="13813" spans="2:6" ht="15.75">
      <c r="B13813" s="188"/>
      <c r="C13813" s="188"/>
      <c r="D13813" s="203"/>
      <c r="E13813" s="203"/>
      <c r="F13813" s="203"/>
    </row>
    <row r="13814" spans="2:6" ht="15.75">
      <c r="B13814" s="188"/>
      <c r="C13814" s="188"/>
      <c r="D13814" s="203"/>
      <c r="E13814" s="203"/>
      <c r="F13814" s="203"/>
    </row>
    <row r="13815" spans="2:6" ht="15.75">
      <c r="B13815" s="188"/>
      <c r="C13815" s="188"/>
      <c r="D13815" s="203"/>
      <c r="E13815" s="203"/>
      <c r="F13815" s="203"/>
    </row>
    <row r="13816" spans="2:6" ht="15.75">
      <c r="B13816" s="188"/>
      <c r="C13816" s="188"/>
      <c r="D13816" s="203"/>
      <c r="E13816" s="203"/>
      <c r="F13816" s="203"/>
    </row>
    <row r="13817" spans="2:6" ht="15.75">
      <c r="B13817" s="188"/>
      <c r="C13817" s="188"/>
      <c r="D13817" s="203"/>
      <c r="E13817" s="203"/>
      <c r="F13817" s="203"/>
    </row>
    <row r="13818" spans="2:6" ht="15.75">
      <c r="B13818" s="188"/>
      <c r="C13818" s="188"/>
      <c r="D13818" s="203"/>
      <c r="E13818" s="203"/>
      <c r="F13818" s="203"/>
    </row>
    <row r="13819" spans="2:6" ht="15.75">
      <c r="B13819" s="188"/>
      <c r="C13819" s="188"/>
      <c r="D13819" s="203"/>
      <c r="E13819" s="203"/>
      <c r="F13819" s="203"/>
    </row>
    <row r="13820" spans="2:6" ht="15.75">
      <c r="B13820" s="188"/>
      <c r="C13820" s="188"/>
      <c r="D13820" s="203"/>
      <c r="E13820" s="203"/>
      <c r="F13820" s="203"/>
    </row>
    <row r="13821" spans="2:6" ht="15.75">
      <c r="B13821" s="188"/>
      <c r="C13821" s="188"/>
      <c r="D13821" s="203"/>
      <c r="E13821" s="203"/>
      <c r="F13821" s="203"/>
    </row>
    <row r="13822" spans="2:6" ht="15.75">
      <c r="B13822" s="188"/>
      <c r="C13822" s="188"/>
      <c r="D13822" s="203"/>
      <c r="E13822" s="203"/>
      <c r="F13822" s="203"/>
    </row>
    <row r="13823" spans="2:6" ht="15.75">
      <c r="B13823" s="188"/>
      <c r="C13823" s="188"/>
      <c r="D13823" s="203"/>
      <c r="E13823" s="203"/>
      <c r="F13823" s="203"/>
    </row>
    <row r="13824" spans="2:6" ht="15.75">
      <c r="B13824" s="188"/>
      <c r="C13824" s="188"/>
      <c r="D13824" s="203"/>
      <c r="E13824" s="203"/>
      <c r="F13824" s="203"/>
    </row>
    <row r="13825" spans="2:6" ht="15.75">
      <c r="B13825" s="188"/>
      <c r="C13825" s="188"/>
      <c r="D13825" s="203"/>
      <c r="E13825" s="203"/>
      <c r="F13825" s="203"/>
    </row>
    <row r="13826" spans="2:6" ht="15.75">
      <c r="B13826" s="188"/>
      <c r="C13826" s="188"/>
      <c r="D13826" s="203"/>
      <c r="E13826" s="203"/>
      <c r="F13826" s="203"/>
    </row>
    <row r="13827" spans="2:6" ht="15.75">
      <c r="B13827" s="188"/>
      <c r="C13827" s="188"/>
      <c r="D13827" s="203"/>
      <c r="E13827" s="203"/>
      <c r="F13827" s="203"/>
    </row>
    <row r="13828" spans="2:6" ht="15.75">
      <c r="B13828" s="188"/>
      <c r="C13828" s="188"/>
      <c r="D13828" s="203"/>
      <c r="E13828" s="203"/>
      <c r="F13828" s="203"/>
    </row>
    <row r="13829" spans="2:6" ht="15.75">
      <c r="B13829" s="188"/>
      <c r="C13829" s="188"/>
      <c r="D13829" s="203"/>
      <c r="E13829" s="203"/>
      <c r="F13829" s="203"/>
    </row>
    <row r="13830" spans="2:6" ht="15.75">
      <c r="B13830" s="188"/>
      <c r="C13830" s="188"/>
      <c r="D13830" s="203"/>
      <c r="E13830" s="203"/>
      <c r="F13830" s="203"/>
    </row>
    <row r="13831" spans="2:6" ht="15.75">
      <c r="B13831" s="188"/>
      <c r="C13831" s="188"/>
      <c r="D13831" s="203"/>
      <c r="E13831" s="203"/>
      <c r="F13831" s="203"/>
    </row>
    <row r="13832" spans="2:6" ht="15.75">
      <c r="B13832" s="188"/>
      <c r="C13832" s="188"/>
      <c r="D13832" s="203"/>
      <c r="E13832" s="203"/>
      <c r="F13832" s="203"/>
    </row>
    <row r="13833" spans="2:6" ht="15.75">
      <c r="B13833" s="188"/>
      <c r="C13833" s="188"/>
      <c r="D13833" s="203"/>
      <c r="E13833" s="203"/>
      <c r="F13833" s="203"/>
    </row>
    <row r="13834" spans="2:6" ht="15.75">
      <c r="B13834" s="188"/>
      <c r="C13834" s="188"/>
      <c r="D13834" s="203"/>
      <c r="E13834" s="203"/>
      <c r="F13834" s="203"/>
    </row>
    <row r="13835" spans="2:6" ht="15.75">
      <c r="B13835" s="188"/>
      <c r="C13835" s="188"/>
      <c r="D13835" s="203"/>
      <c r="E13835" s="203"/>
      <c r="F13835" s="203"/>
    </row>
    <row r="13836" spans="2:6" ht="15.75">
      <c r="B13836" s="188"/>
      <c r="C13836" s="188"/>
      <c r="D13836" s="203"/>
      <c r="E13836" s="203"/>
      <c r="F13836" s="203"/>
    </row>
    <row r="13837" spans="2:6" ht="15.75">
      <c r="B13837" s="188"/>
      <c r="C13837" s="188"/>
      <c r="D13837" s="203"/>
      <c r="E13837" s="203"/>
      <c r="F13837" s="203"/>
    </row>
    <row r="13838" spans="2:6" ht="15.75">
      <c r="B13838" s="188"/>
      <c r="C13838" s="188"/>
      <c r="D13838" s="203"/>
      <c r="E13838" s="203"/>
      <c r="F13838" s="203"/>
    </row>
    <row r="13839" spans="2:6" ht="15.75">
      <c r="B13839" s="188"/>
      <c r="C13839" s="188"/>
      <c r="D13839" s="203"/>
      <c r="E13839" s="203"/>
      <c r="F13839" s="203"/>
    </row>
    <row r="13840" spans="2:6" ht="15.75">
      <c r="B13840" s="188"/>
      <c r="C13840" s="188"/>
      <c r="D13840" s="203"/>
      <c r="E13840" s="203"/>
      <c r="F13840" s="203"/>
    </row>
    <row r="13841" spans="2:6" ht="15.75">
      <c r="B13841" s="188"/>
      <c r="C13841" s="188"/>
      <c r="D13841" s="203"/>
      <c r="E13841" s="203"/>
      <c r="F13841" s="203"/>
    </row>
    <row r="13842" spans="2:6" ht="15.75">
      <c r="B13842" s="188"/>
      <c r="C13842" s="188"/>
      <c r="D13842" s="203"/>
      <c r="E13842" s="203"/>
      <c r="F13842" s="203"/>
    </row>
    <row r="13843" spans="2:6" ht="15.75">
      <c r="B13843" s="188"/>
      <c r="C13843" s="188"/>
      <c r="D13843" s="203"/>
      <c r="E13843" s="203"/>
      <c r="F13843" s="203"/>
    </row>
    <row r="13844" spans="2:6" ht="15.75">
      <c r="B13844" s="188"/>
      <c r="C13844" s="188"/>
      <c r="D13844" s="203"/>
      <c r="E13844" s="203"/>
      <c r="F13844" s="203"/>
    </row>
    <row r="13845" spans="2:6" ht="15.75">
      <c r="B13845" s="188"/>
      <c r="C13845" s="188"/>
      <c r="D13845" s="203"/>
      <c r="E13845" s="203"/>
      <c r="F13845" s="203"/>
    </row>
    <row r="13846" spans="2:6" ht="15.75">
      <c r="B13846" s="188"/>
      <c r="C13846" s="188"/>
      <c r="D13846" s="203"/>
      <c r="E13846" s="203"/>
      <c r="F13846" s="203"/>
    </row>
    <row r="13847" spans="2:6" ht="15.75">
      <c r="B13847" s="188"/>
      <c r="C13847" s="188"/>
      <c r="D13847" s="203"/>
      <c r="E13847" s="203"/>
      <c r="F13847" s="203"/>
    </row>
    <row r="13848" spans="2:6" ht="15.75">
      <c r="B13848" s="188"/>
      <c r="C13848" s="188"/>
      <c r="D13848" s="203"/>
      <c r="E13848" s="203"/>
      <c r="F13848" s="203"/>
    </row>
    <row r="13849" spans="2:6" ht="15.75">
      <c r="B13849" s="188"/>
      <c r="C13849" s="188"/>
      <c r="D13849" s="203"/>
      <c r="E13849" s="203"/>
      <c r="F13849" s="203"/>
    </row>
    <row r="13850" spans="2:6" ht="15.75">
      <c r="B13850" s="188"/>
      <c r="C13850" s="188"/>
      <c r="D13850" s="203"/>
      <c r="E13850" s="203"/>
      <c r="F13850" s="203"/>
    </row>
    <row r="13851" spans="2:6" ht="15.75">
      <c r="B13851" s="188"/>
      <c r="C13851" s="188"/>
      <c r="D13851" s="203"/>
      <c r="E13851" s="203"/>
      <c r="F13851" s="203"/>
    </row>
    <row r="13852" spans="2:6" ht="15.75">
      <c r="B13852" s="188"/>
      <c r="C13852" s="188"/>
      <c r="D13852" s="203"/>
      <c r="E13852" s="203"/>
      <c r="F13852" s="203"/>
    </row>
    <row r="13853" spans="2:6" ht="15.75">
      <c r="B13853" s="188"/>
      <c r="C13853" s="188"/>
      <c r="D13853" s="203"/>
      <c r="E13853" s="203"/>
      <c r="F13853" s="203"/>
    </row>
    <row r="13854" spans="2:6" ht="15.75">
      <c r="B13854" s="188"/>
      <c r="C13854" s="188"/>
      <c r="D13854" s="203"/>
      <c r="E13854" s="203"/>
      <c r="F13854" s="203"/>
    </row>
    <row r="13855" spans="2:6" ht="15.75">
      <c r="B13855" s="188"/>
      <c r="C13855" s="188"/>
      <c r="D13855" s="203"/>
      <c r="E13855" s="203"/>
      <c r="F13855" s="203"/>
    </row>
    <row r="13856" spans="2:6" ht="15.75">
      <c r="B13856" s="188"/>
      <c r="C13856" s="188"/>
      <c r="D13856" s="203"/>
      <c r="E13856" s="203"/>
      <c r="F13856" s="203"/>
    </row>
    <row r="13857" spans="2:6" ht="15.75">
      <c r="B13857" s="188"/>
      <c r="C13857" s="188"/>
      <c r="D13857" s="203"/>
      <c r="E13857" s="203"/>
      <c r="F13857" s="203"/>
    </row>
    <row r="13858" spans="2:6" ht="15.75">
      <c r="B13858" s="188"/>
      <c r="C13858" s="188"/>
      <c r="D13858" s="203"/>
      <c r="E13858" s="203"/>
      <c r="F13858" s="203"/>
    </row>
    <row r="13859" spans="2:6" ht="15.75">
      <c r="B13859" s="188"/>
      <c r="C13859" s="188"/>
      <c r="D13859" s="203"/>
      <c r="E13859" s="203"/>
      <c r="F13859" s="203"/>
    </row>
    <row r="13860" spans="2:6" ht="15.75">
      <c r="B13860" s="188"/>
      <c r="C13860" s="188"/>
      <c r="D13860" s="203"/>
      <c r="E13860" s="203"/>
      <c r="F13860" s="203"/>
    </row>
    <row r="13861" spans="2:6" ht="15.75">
      <c r="B13861" s="188"/>
      <c r="C13861" s="188"/>
      <c r="D13861" s="203"/>
      <c r="E13861" s="203"/>
      <c r="F13861" s="203"/>
    </row>
    <row r="13862" spans="2:6" ht="15.75">
      <c r="B13862" s="188"/>
      <c r="C13862" s="188"/>
      <c r="D13862" s="203"/>
      <c r="E13862" s="203"/>
      <c r="F13862" s="203"/>
    </row>
    <row r="13863" spans="2:6" ht="15.75">
      <c r="B13863" s="188"/>
      <c r="C13863" s="188"/>
      <c r="D13863" s="203"/>
      <c r="E13863" s="203"/>
      <c r="F13863" s="203"/>
    </row>
    <row r="13864" spans="2:6" ht="15.75">
      <c r="B13864" s="188"/>
      <c r="C13864" s="188"/>
      <c r="D13864" s="203"/>
      <c r="E13864" s="203"/>
      <c r="F13864" s="203"/>
    </row>
    <row r="13865" spans="2:6" ht="15.75">
      <c r="B13865" s="188"/>
      <c r="C13865" s="188"/>
      <c r="D13865" s="203"/>
      <c r="E13865" s="203"/>
      <c r="F13865" s="203"/>
    </row>
    <row r="13866" spans="2:6" ht="15.75">
      <c r="B13866" s="188"/>
      <c r="C13866" s="188"/>
      <c r="D13866" s="203"/>
      <c r="E13866" s="203"/>
      <c r="F13866" s="203"/>
    </row>
    <row r="13867" spans="2:6" ht="15.75">
      <c r="B13867" s="188"/>
      <c r="C13867" s="188"/>
      <c r="D13867" s="203"/>
      <c r="E13867" s="203"/>
      <c r="F13867" s="203"/>
    </row>
    <row r="13868" spans="2:6" ht="15.75">
      <c r="B13868" s="188"/>
      <c r="C13868" s="188"/>
      <c r="D13868" s="203"/>
      <c r="E13868" s="203"/>
      <c r="F13868" s="203"/>
    </row>
    <row r="13869" spans="2:6" ht="15.75">
      <c r="B13869" s="188"/>
      <c r="C13869" s="188"/>
      <c r="D13869" s="203"/>
      <c r="E13869" s="203"/>
      <c r="F13869" s="203"/>
    </row>
    <row r="13870" spans="2:6" ht="15.75">
      <c r="B13870" s="188"/>
      <c r="C13870" s="188"/>
      <c r="D13870" s="203"/>
      <c r="E13870" s="203"/>
      <c r="F13870" s="203"/>
    </row>
    <row r="13871" spans="2:6" ht="15.75">
      <c r="B13871" s="188"/>
      <c r="C13871" s="188"/>
      <c r="D13871" s="203"/>
      <c r="E13871" s="203"/>
      <c r="F13871" s="203"/>
    </row>
    <row r="13872" spans="2:6" ht="15.75">
      <c r="B13872" s="188"/>
      <c r="C13872" s="188"/>
      <c r="D13872" s="203"/>
      <c r="E13872" s="203"/>
      <c r="F13872" s="203"/>
    </row>
    <row r="13873" spans="2:6" ht="15.75">
      <c r="B13873" s="188"/>
      <c r="C13873" s="188"/>
      <c r="D13873" s="203"/>
      <c r="E13873" s="203"/>
      <c r="F13873" s="203"/>
    </row>
    <row r="13874" spans="2:6" ht="15.75">
      <c r="B13874" s="188"/>
      <c r="C13874" s="188"/>
      <c r="D13874" s="203"/>
      <c r="E13874" s="203"/>
      <c r="F13874" s="203"/>
    </row>
    <row r="13875" spans="2:6" ht="15.75">
      <c r="B13875" s="188"/>
      <c r="C13875" s="188"/>
      <c r="D13875" s="203"/>
      <c r="E13875" s="203"/>
      <c r="F13875" s="203"/>
    </row>
    <row r="13876" spans="2:6" ht="15.75">
      <c r="B13876" s="188"/>
      <c r="C13876" s="188"/>
      <c r="D13876" s="203"/>
      <c r="E13876" s="203"/>
      <c r="F13876" s="203"/>
    </row>
    <row r="13877" spans="2:6" ht="15.75">
      <c r="B13877" s="188"/>
      <c r="C13877" s="188"/>
      <c r="D13877" s="203"/>
      <c r="E13877" s="203"/>
      <c r="F13877" s="203"/>
    </row>
    <row r="13878" spans="2:6" ht="15.75">
      <c r="B13878" s="188"/>
      <c r="C13878" s="188"/>
      <c r="D13878" s="203"/>
      <c r="E13878" s="203"/>
      <c r="F13878" s="203"/>
    </row>
    <row r="13879" spans="2:6" ht="15.75">
      <c r="B13879" s="188"/>
      <c r="C13879" s="188"/>
      <c r="D13879" s="203"/>
      <c r="E13879" s="203"/>
      <c r="F13879" s="203"/>
    </row>
    <row r="13880" spans="2:6" ht="15.75">
      <c r="B13880" s="188"/>
      <c r="C13880" s="188"/>
      <c r="D13880" s="203"/>
      <c r="E13880" s="203"/>
      <c r="F13880" s="203"/>
    </row>
    <row r="13881" spans="2:6" ht="15.75">
      <c r="B13881" s="188"/>
      <c r="C13881" s="188"/>
      <c r="D13881" s="203"/>
      <c r="E13881" s="203"/>
      <c r="F13881" s="203"/>
    </row>
    <row r="13882" spans="2:6" ht="15.75">
      <c r="B13882" s="188"/>
      <c r="C13882" s="188"/>
      <c r="D13882" s="203"/>
      <c r="E13882" s="203"/>
      <c r="F13882" s="203"/>
    </row>
    <row r="13883" spans="2:6" ht="15.75">
      <c r="B13883" s="188"/>
      <c r="C13883" s="188"/>
      <c r="D13883" s="203"/>
      <c r="E13883" s="203"/>
      <c r="F13883" s="203"/>
    </row>
    <row r="13884" spans="2:6" ht="15.75">
      <c r="B13884" s="188"/>
      <c r="C13884" s="188"/>
      <c r="D13884" s="203"/>
      <c r="E13884" s="203"/>
      <c r="F13884" s="203"/>
    </row>
    <row r="13885" spans="2:6" ht="15.75">
      <c r="B13885" s="188"/>
      <c r="C13885" s="188"/>
      <c r="D13885" s="203"/>
      <c r="E13885" s="203"/>
      <c r="F13885" s="203"/>
    </row>
    <row r="13886" spans="2:6" ht="15.75">
      <c r="B13886" s="188"/>
      <c r="C13886" s="188"/>
      <c r="D13886" s="203"/>
      <c r="E13886" s="203"/>
      <c r="F13886" s="203"/>
    </row>
    <row r="13887" spans="2:6" ht="15.75">
      <c r="B13887" s="188"/>
      <c r="C13887" s="188"/>
      <c r="D13887" s="203"/>
      <c r="E13887" s="203"/>
      <c r="F13887" s="203"/>
    </row>
    <row r="13888" spans="2:6" ht="15.75">
      <c r="B13888" s="188"/>
      <c r="C13888" s="188"/>
      <c r="D13888" s="203"/>
      <c r="E13888" s="203"/>
      <c r="F13888" s="203"/>
    </row>
    <row r="13889" spans="2:6" ht="15.75">
      <c r="B13889" s="188"/>
      <c r="C13889" s="188"/>
      <c r="D13889" s="203"/>
      <c r="E13889" s="203"/>
      <c r="F13889" s="203"/>
    </row>
    <row r="13890" spans="2:6" ht="15.75">
      <c r="B13890" s="188"/>
      <c r="C13890" s="188"/>
      <c r="D13890" s="203"/>
      <c r="E13890" s="203"/>
      <c r="F13890" s="203"/>
    </row>
    <row r="13891" spans="2:6" ht="15.75">
      <c r="B13891" s="188"/>
      <c r="C13891" s="188"/>
      <c r="D13891" s="203"/>
      <c r="E13891" s="203"/>
      <c r="F13891" s="203"/>
    </row>
    <row r="13892" spans="2:6" ht="15.75">
      <c r="B13892" s="188"/>
      <c r="C13892" s="188"/>
      <c r="D13892" s="203"/>
      <c r="E13892" s="203"/>
      <c r="F13892" s="203"/>
    </row>
    <row r="13893" spans="2:6" ht="15.75">
      <c r="B13893" s="188"/>
      <c r="C13893" s="188"/>
      <c r="D13893" s="203"/>
      <c r="E13893" s="203"/>
      <c r="F13893" s="203"/>
    </row>
    <row r="13894" spans="2:6" ht="15.75">
      <c r="B13894" s="188"/>
      <c r="C13894" s="188"/>
      <c r="D13894" s="203"/>
      <c r="E13894" s="203"/>
      <c r="F13894" s="203"/>
    </row>
    <row r="13895" spans="2:6" ht="15.75">
      <c r="B13895" s="188"/>
      <c r="C13895" s="188"/>
      <c r="D13895" s="203"/>
      <c r="E13895" s="203"/>
      <c r="F13895" s="203"/>
    </row>
    <row r="13896" spans="2:6" ht="15.75">
      <c r="B13896" s="188"/>
      <c r="C13896" s="188"/>
      <c r="D13896" s="203"/>
      <c r="E13896" s="203"/>
      <c r="F13896" s="203"/>
    </row>
    <row r="13897" spans="2:6" ht="15.75">
      <c r="B13897" s="188"/>
      <c r="C13897" s="188"/>
      <c r="D13897" s="203"/>
      <c r="E13897" s="203"/>
      <c r="F13897" s="203"/>
    </row>
    <row r="13898" spans="2:6" ht="15.75">
      <c r="B13898" s="188"/>
      <c r="C13898" s="188"/>
      <c r="D13898" s="203"/>
      <c r="E13898" s="203"/>
      <c r="F13898" s="203"/>
    </row>
    <row r="13899" spans="2:6" ht="15.75">
      <c r="B13899" s="188"/>
      <c r="C13899" s="188"/>
      <c r="D13899" s="203"/>
      <c r="E13899" s="203"/>
      <c r="F13899" s="203"/>
    </row>
    <row r="13900" spans="2:6" ht="15.75">
      <c r="B13900" s="188"/>
      <c r="C13900" s="188"/>
      <c r="D13900" s="203"/>
      <c r="E13900" s="203"/>
      <c r="F13900" s="203"/>
    </row>
    <row r="13901" spans="2:6" ht="15.75">
      <c r="B13901" s="188"/>
      <c r="C13901" s="188"/>
      <c r="D13901" s="203"/>
      <c r="E13901" s="203"/>
      <c r="F13901" s="203"/>
    </row>
    <row r="13902" spans="2:6" ht="15.75">
      <c r="B13902" s="188"/>
      <c r="C13902" s="188"/>
      <c r="D13902" s="203"/>
      <c r="E13902" s="203"/>
      <c r="F13902" s="203"/>
    </row>
    <row r="13903" spans="2:6" ht="15.75">
      <c r="B13903" s="188"/>
      <c r="C13903" s="188"/>
      <c r="D13903" s="203"/>
      <c r="E13903" s="203"/>
      <c r="F13903" s="203"/>
    </row>
    <row r="13904" spans="2:6" ht="15.75">
      <c r="B13904" s="188"/>
      <c r="C13904" s="188"/>
      <c r="D13904" s="203"/>
      <c r="E13904" s="203"/>
      <c r="F13904" s="203"/>
    </row>
    <row r="13905" spans="2:6" ht="15.75">
      <c r="B13905" s="188"/>
      <c r="C13905" s="188"/>
      <c r="D13905" s="203"/>
      <c r="E13905" s="203"/>
      <c r="F13905" s="203"/>
    </row>
    <row r="13906" spans="2:6" ht="15.75">
      <c r="B13906" s="188"/>
      <c r="C13906" s="188"/>
      <c r="D13906" s="203"/>
      <c r="E13906" s="203"/>
      <c r="F13906" s="203"/>
    </row>
    <row r="13907" spans="2:6" ht="15.75">
      <c r="B13907" s="188"/>
      <c r="C13907" s="188"/>
      <c r="D13907" s="203"/>
      <c r="E13907" s="203"/>
      <c r="F13907" s="203"/>
    </row>
    <row r="13908" spans="2:6" ht="15.75">
      <c r="B13908" s="188"/>
      <c r="C13908" s="188"/>
      <c r="D13908" s="203"/>
      <c r="E13908" s="203"/>
      <c r="F13908" s="203"/>
    </row>
    <row r="13909" spans="2:6" ht="15.75">
      <c r="B13909" s="188"/>
      <c r="C13909" s="188"/>
      <c r="D13909" s="203"/>
      <c r="E13909" s="203"/>
      <c r="F13909" s="203"/>
    </row>
    <row r="13910" spans="2:6" ht="15.75">
      <c r="B13910" s="188"/>
      <c r="C13910" s="188"/>
      <c r="D13910" s="203"/>
      <c r="E13910" s="203"/>
      <c r="F13910" s="203"/>
    </row>
    <row r="13911" spans="2:6" ht="15.75">
      <c r="B13911" s="188"/>
      <c r="C13911" s="188"/>
      <c r="D13911" s="203"/>
      <c r="E13911" s="203"/>
      <c r="F13911" s="203"/>
    </row>
    <row r="13912" spans="2:6" ht="15.75">
      <c r="B13912" s="188"/>
      <c r="C13912" s="188"/>
      <c r="D13912" s="203"/>
      <c r="E13912" s="203"/>
      <c r="F13912" s="203"/>
    </row>
    <row r="13913" spans="2:6" ht="15.75">
      <c r="B13913" s="188"/>
      <c r="C13913" s="188"/>
      <c r="D13913" s="203"/>
      <c r="E13913" s="203"/>
      <c r="F13913" s="203"/>
    </row>
    <row r="13914" spans="2:6" ht="15.75">
      <c r="B13914" s="188"/>
      <c r="C13914" s="188"/>
      <c r="D13914" s="203"/>
      <c r="E13914" s="203"/>
      <c r="F13914" s="203"/>
    </row>
    <row r="13915" spans="2:6" ht="15.75">
      <c r="B13915" s="188"/>
      <c r="C13915" s="188"/>
      <c r="D13915" s="203"/>
      <c r="E13915" s="203"/>
      <c r="F13915" s="203"/>
    </row>
    <row r="13916" spans="2:6" ht="15.75">
      <c r="B13916" s="188"/>
      <c r="C13916" s="188"/>
      <c r="D13916" s="203"/>
      <c r="E13916" s="203"/>
      <c r="F13916" s="203"/>
    </row>
    <row r="13917" spans="2:6" ht="15.75">
      <c r="B13917" s="188"/>
      <c r="C13917" s="188"/>
      <c r="D13917" s="203"/>
      <c r="E13917" s="203"/>
      <c r="F13917" s="203"/>
    </row>
    <row r="13918" spans="2:6" ht="15.75">
      <c r="B13918" s="188"/>
      <c r="C13918" s="188"/>
      <c r="D13918" s="203"/>
      <c r="E13918" s="203"/>
      <c r="F13918" s="203"/>
    </row>
    <row r="13919" spans="2:6" ht="15.75">
      <c r="B13919" s="188"/>
      <c r="C13919" s="188"/>
      <c r="D13919" s="203"/>
      <c r="E13919" s="203"/>
      <c r="F13919" s="203"/>
    </row>
    <row r="13920" spans="2:6" ht="15.75">
      <c r="B13920" s="188"/>
      <c r="C13920" s="188"/>
      <c r="D13920" s="203"/>
      <c r="E13920" s="203"/>
      <c r="F13920" s="203"/>
    </row>
    <row r="13921" spans="2:6" ht="15.75">
      <c r="B13921" s="188"/>
      <c r="C13921" s="188"/>
      <c r="D13921" s="203"/>
      <c r="E13921" s="203"/>
      <c r="F13921" s="203"/>
    </row>
    <row r="13922" spans="2:6" ht="15.75">
      <c r="B13922" s="188"/>
      <c r="C13922" s="188"/>
      <c r="D13922" s="203"/>
      <c r="E13922" s="203"/>
      <c r="F13922" s="203"/>
    </row>
    <row r="13923" spans="2:6" ht="15.75">
      <c r="B13923" s="188"/>
      <c r="C13923" s="188"/>
      <c r="D13923" s="203"/>
      <c r="E13923" s="203"/>
      <c r="F13923" s="203"/>
    </row>
    <row r="13924" spans="2:6" ht="15.75">
      <c r="B13924" s="188"/>
      <c r="C13924" s="188"/>
      <c r="D13924" s="203"/>
      <c r="E13924" s="203"/>
      <c r="F13924" s="203"/>
    </row>
    <row r="13925" spans="2:6" ht="15.75">
      <c r="B13925" s="188"/>
      <c r="C13925" s="188"/>
      <c r="D13925" s="203"/>
      <c r="E13925" s="203"/>
      <c r="F13925" s="203"/>
    </row>
    <row r="13926" spans="2:6" ht="15.75">
      <c r="B13926" s="188"/>
      <c r="C13926" s="188"/>
      <c r="D13926" s="203"/>
      <c r="E13926" s="203"/>
      <c r="F13926" s="203"/>
    </row>
    <row r="13927" spans="2:6" ht="15.75">
      <c r="B13927" s="188"/>
      <c r="C13927" s="188"/>
      <c r="D13927" s="203"/>
      <c r="E13927" s="203"/>
      <c r="F13927" s="203"/>
    </row>
    <row r="13928" spans="2:6" ht="15.75">
      <c r="B13928" s="188"/>
      <c r="C13928" s="188"/>
      <c r="D13928" s="203"/>
      <c r="E13928" s="203"/>
      <c r="F13928" s="203"/>
    </row>
    <row r="13929" spans="2:6" ht="15.75">
      <c r="B13929" s="188"/>
      <c r="C13929" s="188"/>
      <c r="D13929" s="203"/>
      <c r="E13929" s="203"/>
      <c r="F13929" s="203"/>
    </row>
    <row r="13930" spans="2:6" ht="15.75">
      <c r="B13930" s="188"/>
      <c r="C13930" s="188"/>
      <c r="D13930" s="203"/>
      <c r="E13930" s="203"/>
      <c r="F13930" s="203"/>
    </row>
    <row r="13931" spans="2:6" ht="15.75">
      <c r="B13931" s="188"/>
      <c r="C13931" s="188"/>
      <c r="D13931" s="203"/>
      <c r="E13931" s="203"/>
      <c r="F13931" s="203"/>
    </row>
    <row r="13932" spans="2:6" ht="15.75">
      <c r="B13932" s="188"/>
      <c r="C13932" s="188"/>
      <c r="D13932" s="203"/>
      <c r="E13932" s="203"/>
      <c r="F13932" s="203"/>
    </row>
    <row r="13933" spans="2:6" ht="15.75">
      <c r="B13933" s="188"/>
      <c r="C13933" s="188"/>
      <c r="D13933" s="203"/>
      <c r="E13933" s="203"/>
      <c r="F13933" s="203"/>
    </row>
    <row r="13934" spans="2:6" ht="15.75">
      <c r="B13934" s="188"/>
      <c r="C13934" s="188"/>
      <c r="D13934" s="203"/>
      <c r="E13934" s="203"/>
      <c r="F13934" s="203"/>
    </row>
    <row r="13935" spans="2:6" ht="15.75">
      <c r="B13935" s="188"/>
      <c r="C13935" s="188"/>
      <c r="D13935" s="203"/>
      <c r="E13935" s="203"/>
      <c r="F13935" s="203"/>
    </row>
    <row r="13936" spans="2:6" ht="15.75">
      <c r="B13936" s="188"/>
      <c r="C13936" s="188"/>
      <c r="D13936" s="203"/>
      <c r="E13936" s="203"/>
      <c r="F13936" s="203"/>
    </row>
    <row r="13937" spans="2:6" ht="15.75">
      <c r="B13937" s="188"/>
      <c r="C13937" s="188"/>
      <c r="D13937" s="203"/>
      <c r="E13937" s="203"/>
      <c r="F13937" s="203"/>
    </row>
    <row r="13938" spans="2:6" ht="15.75">
      <c r="B13938" s="188"/>
      <c r="C13938" s="188"/>
      <c r="D13938" s="203"/>
      <c r="E13938" s="203"/>
      <c r="F13938" s="203"/>
    </row>
    <row r="13939" spans="2:6" ht="15.75">
      <c r="B13939" s="188"/>
      <c r="C13939" s="188"/>
      <c r="D13939" s="203"/>
      <c r="E13939" s="203"/>
      <c r="F13939" s="203"/>
    </row>
    <row r="13940" spans="2:6" ht="15.75">
      <c r="B13940" s="188"/>
      <c r="C13940" s="188"/>
      <c r="D13940" s="203"/>
      <c r="E13940" s="203"/>
      <c r="F13940" s="203"/>
    </row>
    <row r="13941" spans="2:6" ht="15.75">
      <c r="B13941" s="188"/>
      <c r="C13941" s="188"/>
      <c r="D13941" s="203"/>
      <c r="E13941" s="203"/>
      <c r="F13941" s="203"/>
    </row>
    <row r="13942" spans="2:6" ht="15.75">
      <c r="B13942" s="188"/>
      <c r="C13942" s="188"/>
      <c r="D13942" s="203"/>
      <c r="E13942" s="203"/>
      <c r="F13942" s="203"/>
    </row>
    <row r="13943" spans="2:6" ht="15.75">
      <c r="B13943" s="188"/>
      <c r="C13943" s="188"/>
      <c r="D13943" s="203"/>
      <c r="E13943" s="203"/>
      <c r="F13943" s="203"/>
    </row>
    <row r="13944" spans="2:6" ht="15.75">
      <c r="B13944" s="188"/>
      <c r="C13944" s="188"/>
      <c r="D13944" s="203"/>
      <c r="E13944" s="203"/>
      <c r="F13944" s="203"/>
    </row>
    <row r="13945" spans="2:6" ht="15.75">
      <c r="B13945" s="188"/>
      <c r="C13945" s="188"/>
      <c r="D13945" s="203"/>
      <c r="E13945" s="203"/>
      <c r="F13945" s="203"/>
    </row>
    <row r="13946" spans="2:6" ht="15.75">
      <c r="B13946" s="188"/>
      <c r="C13946" s="188"/>
      <c r="D13946" s="203"/>
      <c r="E13946" s="203"/>
      <c r="F13946" s="203"/>
    </row>
    <row r="13947" spans="2:6" ht="15.75">
      <c r="B13947" s="188"/>
      <c r="C13947" s="188"/>
      <c r="D13947" s="203"/>
      <c r="E13947" s="203"/>
      <c r="F13947" s="203"/>
    </row>
    <row r="13948" spans="2:6" ht="15.75">
      <c r="B13948" s="188"/>
      <c r="C13948" s="188"/>
      <c r="D13948" s="203"/>
      <c r="E13948" s="203"/>
      <c r="F13948" s="203"/>
    </row>
    <row r="13949" spans="2:6" ht="15.75">
      <c r="B13949" s="188"/>
      <c r="C13949" s="188"/>
      <c r="D13949" s="203"/>
      <c r="E13949" s="203"/>
      <c r="F13949" s="203"/>
    </row>
    <row r="13950" spans="2:6" ht="15.75">
      <c r="B13950" s="188"/>
      <c r="C13950" s="188"/>
      <c r="D13950" s="203"/>
      <c r="E13950" s="203"/>
      <c r="F13950" s="203"/>
    </row>
    <row r="13951" spans="2:6" ht="15.75">
      <c r="B13951" s="188"/>
      <c r="C13951" s="188"/>
      <c r="D13951" s="203"/>
      <c r="E13951" s="203"/>
      <c r="F13951" s="203"/>
    </row>
    <row r="13952" spans="2:6" ht="15.75">
      <c r="B13952" s="188"/>
      <c r="C13952" s="188"/>
      <c r="D13952" s="203"/>
      <c r="E13952" s="203"/>
      <c r="F13952" s="203"/>
    </row>
    <row r="13953" spans="2:6" ht="15.75">
      <c r="B13953" s="188"/>
      <c r="C13953" s="188"/>
      <c r="D13953" s="203"/>
      <c r="E13953" s="203"/>
      <c r="F13953" s="203"/>
    </row>
    <row r="13954" spans="2:6" ht="15.75">
      <c r="B13954" s="188"/>
      <c r="C13954" s="188"/>
      <c r="D13954" s="203"/>
      <c r="E13954" s="203"/>
      <c r="F13954" s="203"/>
    </row>
    <row r="13955" spans="2:6" ht="15.75">
      <c r="B13955" s="188"/>
      <c r="C13955" s="188"/>
      <c r="D13955" s="203"/>
      <c r="E13955" s="203"/>
      <c r="F13955" s="203"/>
    </row>
    <row r="13956" spans="2:6" ht="15.75">
      <c r="B13956" s="188"/>
      <c r="C13956" s="188"/>
      <c r="D13956" s="203"/>
      <c r="E13956" s="203"/>
      <c r="F13956" s="203"/>
    </row>
    <row r="13957" spans="2:6" ht="15.75">
      <c r="B13957" s="188"/>
      <c r="C13957" s="188"/>
      <c r="D13957" s="203"/>
      <c r="E13957" s="203"/>
      <c r="F13957" s="203"/>
    </row>
    <row r="13958" spans="2:6" ht="15.75">
      <c r="B13958" s="188"/>
      <c r="C13958" s="188"/>
      <c r="D13958" s="203"/>
      <c r="E13958" s="203"/>
      <c r="F13958" s="203"/>
    </row>
    <row r="13959" spans="2:6" ht="15.75">
      <c r="B13959" s="188"/>
      <c r="C13959" s="188"/>
      <c r="D13959" s="203"/>
      <c r="E13959" s="203"/>
      <c r="F13959" s="203"/>
    </row>
    <row r="13960" spans="2:6" ht="15.75">
      <c r="B13960" s="188"/>
      <c r="C13960" s="188"/>
      <c r="D13960" s="203"/>
      <c r="E13960" s="203"/>
      <c r="F13960" s="203"/>
    </row>
    <row r="13961" spans="2:6" ht="15.75">
      <c r="B13961" s="188"/>
      <c r="C13961" s="188"/>
      <c r="D13961" s="203"/>
      <c r="E13961" s="203"/>
      <c r="F13961" s="203"/>
    </row>
    <row r="13962" spans="2:6" ht="15.75">
      <c r="B13962" s="188"/>
      <c r="C13962" s="188"/>
      <c r="D13962" s="203"/>
      <c r="E13962" s="203"/>
      <c r="F13962" s="203"/>
    </row>
    <row r="13963" spans="2:6" ht="15.75">
      <c r="B13963" s="188"/>
      <c r="C13963" s="188"/>
      <c r="D13963" s="203"/>
      <c r="E13963" s="203"/>
      <c r="F13963" s="203"/>
    </row>
    <row r="13964" spans="2:6" ht="15.75">
      <c r="B13964" s="188"/>
      <c r="C13964" s="188"/>
      <c r="D13964" s="203"/>
      <c r="E13964" s="203"/>
      <c r="F13964" s="203"/>
    </row>
    <row r="13965" spans="2:6" ht="15.75">
      <c r="B13965" s="188"/>
      <c r="C13965" s="188"/>
      <c r="D13965" s="203"/>
      <c r="E13965" s="203"/>
      <c r="F13965" s="203"/>
    </row>
    <row r="13966" spans="2:6" ht="15.75">
      <c r="B13966" s="188"/>
      <c r="C13966" s="188"/>
      <c r="D13966" s="203"/>
      <c r="E13966" s="203"/>
      <c r="F13966" s="203"/>
    </row>
    <row r="13967" spans="2:6" ht="15.75">
      <c r="B13967" s="188"/>
      <c r="C13967" s="188"/>
      <c r="D13967" s="203"/>
      <c r="E13967" s="203"/>
      <c r="F13967" s="203"/>
    </row>
    <row r="13968" spans="2:6" ht="15.75">
      <c r="B13968" s="188"/>
      <c r="C13968" s="188"/>
      <c r="D13968" s="203"/>
      <c r="E13968" s="203"/>
      <c r="F13968" s="203"/>
    </row>
    <row r="13969" spans="2:6" ht="15.75">
      <c r="B13969" s="188"/>
      <c r="C13969" s="188"/>
      <c r="D13969" s="203"/>
      <c r="E13969" s="203"/>
      <c r="F13969" s="203"/>
    </row>
    <row r="13970" spans="2:6" ht="15.75">
      <c r="B13970" s="188"/>
      <c r="C13970" s="188"/>
      <c r="D13970" s="203"/>
      <c r="E13970" s="203"/>
      <c r="F13970" s="203"/>
    </row>
    <row r="13971" spans="2:6" ht="15.75">
      <c r="B13971" s="188"/>
      <c r="C13971" s="188"/>
      <c r="D13971" s="203"/>
      <c r="E13971" s="203"/>
      <c r="F13971" s="203"/>
    </row>
    <row r="13972" spans="2:6" ht="15.75">
      <c r="B13972" s="188"/>
      <c r="C13972" s="188"/>
      <c r="D13972" s="203"/>
      <c r="E13972" s="203"/>
      <c r="F13972" s="203"/>
    </row>
    <row r="13973" spans="2:6" ht="15.75">
      <c r="B13973" s="188"/>
      <c r="C13973" s="188"/>
      <c r="D13973" s="203"/>
      <c r="E13973" s="203"/>
      <c r="F13973" s="203"/>
    </row>
    <row r="13974" spans="2:6" ht="15.75">
      <c r="B13974" s="188"/>
      <c r="C13974" s="188"/>
      <c r="D13974" s="203"/>
      <c r="E13974" s="203"/>
      <c r="F13974" s="203"/>
    </row>
    <row r="13975" spans="2:6" ht="15.75">
      <c r="B13975" s="188"/>
      <c r="C13975" s="188"/>
      <c r="D13975" s="203"/>
      <c r="E13975" s="203"/>
      <c r="F13975" s="203"/>
    </row>
    <row r="13976" spans="2:6" ht="15.75">
      <c r="B13976" s="188"/>
      <c r="C13976" s="188"/>
      <c r="D13976" s="203"/>
      <c r="E13976" s="203"/>
      <c r="F13976" s="203"/>
    </row>
    <row r="13977" spans="2:6" ht="15.75">
      <c r="B13977" s="188"/>
      <c r="C13977" s="188"/>
      <c r="D13977" s="203"/>
      <c r="E13977" s="203"/>
      <c r="F13977" s="203"/>
    </row>
    <row r="13978" spans="2:6" ht="15.75">
      <c r="B13978" s="188"/>
      <c r="C13978" s="188"/>
      <c r="D13978" s="203"/>
      <c r="E13978" s="203"/>
      <c r="F13978" s="203"/>
    </row>
    <row r="13979" spans="2:6" ht="15.75">
      <c r="B13979" s="188"/>
      <c r="C13979" s="188"/>
      <c r="D13979" s="203"/>
      <c r="E13979" s="203"/>
      <c r="F13979" s="203"/>
    </row>
    <row r="13980" spans="2:6" ht="15.75">
      <c r="B13980" s="188"/>
      <c r="C13980" s="188"/>
      <c r="D13980" s="203"/>
      <c r="E13980" s="203"/>
      <c r="F13980" s="203"/>
    </row>
    <row r="13981" spans="2:6" ht="15.75">
      <c r="B13981" s="188"/>
      <c r="C13981" s="188"/>
      <c r="D13981" s="203"/>
      <c r="E13981" s="203"/>
      <c r="F13981" s="203"/>
    </row>
    <row r="13982" spans="2:6" ht="15.75">
      <c r="B13982" s="188"/>
      <c r="C13982" s="188"/>
      <c r="D13982" s="203"/>
      <c r="E13982" s="203"/>
      <c r="F13982" s="203"/>
    </row>
    <row r="13983" spans="2:6" ht="15.75">
      <c r="B13983" s="188"/>
      <c r="C13983" s="188"/>
      <c r="D13983" s="203"/>
      <c r="E13983" s="203"/>
      <c r="F13983" s="203"/>
    </row>
    <row r="13984" spans="2:6" ht="15.75">
      <c r="B13984" s="188"/>
      <c r="C13984" s="188"/>
      <c r="D13984" s="203"/>
      <c r="E13984" s="203"/>
      <c r="F13984" s="203"/>
    </row>
    <row r="13985" spans="2:6" ht="15.75">
      <c r="B13985" s="188"/>
      <c r="C13985" s="188"/>
      <c r="D13985" s="203"/>
      <c r="E13985" s="203"/>
      <c r="F13985" s="203"/>
    </row>
    <row r="13986" spans="2:6" ht="15.75">
      <c r="B13986" s="188"/>
      <c r="C13986" s="188"/>
      <c r="D13986" s="203"/>
      <c r="E13986" s="203"/>
      <c r="F13986" s="203"/>
    </row>
    <row r="13987" spans="2:6" ht="15.75">
      <c r="B13987" s="188"/>
      <c r="C13987" s="188"/>
      <c r="D13987" s="203"/>
      <c r="E13987" s="203"/>
      <c r="F13987" s="203"/>
    </row>
    <row r="13988" spans="2:6" ht="15.75">
      <c r="B13988" s="188"/>
      <c r="C13988" s="188"/>
      <c r="D13988" s="203"/>
      <c r="E13988" s="203"/>
      <c r="F13988" s="203"/>
    </row>
    <row r="13989" spans="2:6" ht="15.75">
      <c r="B13989" s="188"/>
      <c r="C13989" s="188"/>
      <c r="D13989" s="203"/>
      <c r="E13989" s="203"/>
      <c r="F13989" s="203"/>
    </row>
    <row r="13990" spans="2:6" ht="15.75">
      <c r="B13990" s="188"/>
      <c r="C13990" s="188"/>
      <c r="D13990" s="203"/>
      <c r="E13990" s="203"/>
      <c r="F13990" s="203"/>
    </row>
    <row r="13991" spans="2:6" ht="15.75">
      <c r="B13991" s="188"/>
      <c r="C13991" s="188"/>
      <c r="D13991" s="203"/>
      <c r="E13991" s="203"/>
      <c r="F13991" s="203"/>
    </row>
    <row r="13992" spans="2:6" ht="15.75">
      <c r="B13992" s="188"/>
      <c r="C13992" s="188"/>
      <c r="D13992" s="203"/>
      <c r="E13992" s="203"/>
      <c r="F13992" s="203"/>
    </row>
    <row r="13993" spans="2:6" ht="15.75">
      <c r="B13993" s="188"/>
      <c r="C13993" s="188"/>
      <c r="D13993" s="203"/>
      <c r="E13993" s="203"/>
      <c r="F13993" s="203"/>
    </row>
    <row r="13994" spans="2:6" ht="15.75">
      <c r="B13994" s="188"/>
      <c r="C13994" s="188"/>
      <c r="D13994" s="203"/>
      <c r="E13994" s="203"/>
      <c r="F13994" s="203"/>
    </row>
    <row r="13995" spans="2:6" ht="15.75">
      <c r="B13995" s="188"/>
      <c r="C13995" s="188"/>
      <c r="D13995" s="203"/>
      <c r="E13995" s="203"/>
      <c r="F13995" s="203"/>
    </row>
    <row r="13996" spans="2:6" ht="15.75">
      <c r="B13996" s="188"/>
      <c r="C13996" s="188"/>
      <c r="D13996" s="203"/>
      <c r="E13996" s="203"/>
      <c r="F13996" s="203"/>
    </row>
    <row r="13997" spans="2:6" ht="15.75">
      <c r="B13997" s="188"/>
      <c r="C13997" s="188"/>
      <c r="D13997" s="203"/>
      <c r="E13997" s="203"/>
      <c r="F13997" s="203"/>
    </row>
    <row r="13998" spans="2:6" ht="15.75">
      <c r="B13998" s="188"/>
      <c r="C13998" s="188"/>
      <c r="D13998" s="203"/>
      <c r="E13998" s="203"/>
      <c r="F13998" s="203"/>
    </row>
    <row r="13999" spans="2:6" ht="15.75">
      <c r="B13999" s="188"/>
      <c r="C13999" s="188"/>
      <c r="D13999" s="203"/>
      <c r="E13999" s="203"/>
      <c r="F13999" s="203"/>
    </row>
    <row r="14000" spans="2:6" ht="15.75">
      <c r="B14000" s="188"/>
      <c r="C14000" s="188"/>
      <c r="D14000" s="203"/>
      <c r="E14000" s="203"/>
      <c r="F14000" s="203"/>
    </row>
    <row r="14001" spans="2:6" ht="15.75">
      <c r="B14001" s="188"/>
      <c r="C14001" s="188"/>
      <c r="D14001" s="203"/>
      <c r="E14001" s="203"/>
      <c r="F14001" s="203"/>
    </row>
    <row r="14002" spans="2:6" ht="15.75">
      <c r="B14002" s="188"/>
      <c r="C14002" s="188"/>
      <c r="D14002" s="203"/>
      <c r="E14002" s="203"/>
      <c r="F14002" s="203"/>
    </row>
    <row r="14003" spans="2:6" ht="15.75">
      <c r="B14003" s="188"/>
      <c r="C14003" s="188"/>
      <c r="D14003" s="203"/>
      <c r="E14003" s="203"/>
      <c r="F14003" s="203"/>
    </row>
    <row r="14004" spans="2:6" ht="15.75">
      <c r="B14004" s="188"/>
      <c r="C14004" s="188"/>
      <c r="D14004" s="203"/>
      <c r="E14004" s="203"/>
      <c r="F14004" s="203"/>
    </row>
    <row r="14005" spans="2:6" ht="15.75">
      <c r="B14005" s="188"/>
      <c r="C14005" s="188"/>
      <c r="D14005" s="203"/>
      <c r="E14005" s="203"/>
      <c r="F14005" s="203"/>
    </row>
    <row r="14006" spans="2:6" ht="15.75">
      <c r="B14006" s="188"/>
      <c r="C14006" s="188"/>
      <c r="D14006" s="203"/>
      <c r="E14006" s="203"/>
      <c r="F14006" s="203"/>
    </row>
    <row r="14007" spans="2:6" ht="15.75">
      <c r="B14007" s="188"/>
      <c r="C14007" s="188"/>
      <c r="D14007" s="203"/>
      <c r="E14007" s="203"/>
      <c r="F14007" s="203"/>
    </row>
    <row r="14008" spans="2:6" ht="15.75">
      <c r="B14008" s="188"/>
      <c r="C14008" s="188"/>
      <c r="D14008" s="203"/>
      <c r="E14008" s="203"/>
      <c r="F14008" s="203"/>
    </row>
    <row r="14009" spans="2:6" ht="15.75">
      <c r="B14009" s="188"/>
      <c r="C14009" s="188"/>
      <c r="D14009" s="203"/>
      <c r="E14009" s="203"/>
      <c r="F14009" s="203"/>
    </row>
    <row r="14010" spans="2:6" ht="15.75">
      <c r="B14010" s="188"/>
      <c r="C14010" s="188"/>
      <c r="D14010" s="203"/>
      <c r="E14010" s="203"/>
      <c r="F14010" s="203"/>
    </row>
    <row r="14011" spans="2:6" ht="15.75">
      <c r="B14011" s="188"/>
      <c r="C14011" s="188"/>
      <c r="D14011" s="203"/>
      <c r="E14011" s="203"/>
      <c r="F14011" s="203"/>
    </row>
    <row r="14012" spans="2:6" ht="15.75">
      <c r="B14012" s="188"/>
      <c r="C14012" s="188"/>
      <c r="D14012" s="203"/>
      <c r="E14012" s="203"/>
      <c r="F14012" s="203"/>
    </row>
    <row r="14013" spans="2:6" ht="15.75">
      <c r="B14013" s="188"/>
      <c r="C14013" s="188"/>
      <c r="D14013" s="203"/>
      <c r="E14013" s="203"/>
      <c r="F14013" s="203"/>
    </row>
    <row r="14014" spans="2:6" ht="15.75">
      <c r="B14014" s="188"/>
      <c r="C14014" s="188"/>
      <c r="D14014" s="203"/>
      <c r="E14014" s="203"/>
      <c r="F14014" s="203"/>
    </row>
    <row r="14015" spans="2:6" ht="15.75">
      <c r="B14015" s="188"/>
      <c r="C14015" s="188"/>
      <c r="D14015" s="203"/>
      <c r="E14015" s="203"/>
      <c r="F14015" s="203"/>
    </row>
    <row r="14016" spans="2:6" ht="15.75">
      <c r="B14016" s="188"/>
      <c r="C14016" s="188"/>
      <c r="D14016" s="203"/>
      <c r="E14016" s="203"/>
      <c r="F14016" s="203"/>
    </row>
    <row r="14017" spans="2:6" ht="15.75">
      <c r="B14017" s="188"/>
      <c r="C14017" s="188"/>
      <c r="D14017" s="203"/>
      <c r="E14017" s="203"/>
      <c r="F14017" s="203"/>
    </row>
    <row r="14018" spans="2:6" ht="15.75">
      <c r="B14018" s="188"/>
      <c r="C14018" s="188"/>
      <c r="D14018" s="203"/>
      <c r="E14018" s="203"/>
      <c r="F14018" s="203"/>
    </row>
    <row r="14019" spans="2:6" ht="15.75">
      <c r="B14019" s="188"/>
      <c r="C14019" s="188"/>
      <c r="D14019" s="203"/>
      <c r="E14019" s="203"/>
      <c r="F14019" s="203"/>
    </row>
    <row r="14020" spans="2:6" ht="15.75">
      <c r="B14020" s="188"/>
      <c r="C14020" s="188"/>
      <c r="D14020" s="203"/>
      <c r="E14020" s="203"/>
      <c r="F14020" s="203"/>
    </row>
    <row r="14021" spans="2:6" ht="15.75">
      <c r="B14021" s="188"/>
      <c r="C14021" s="188"/>
      <c r="D14021" s="203"/>
      <c r="E14021" s="203"/>
      <c r="F14021" s="203"/>
    </row>
    <row r="14022" spans="2:6" ht="15.75">
      <c r="B14022" s="188"/>
      <c r="C14022" s="188"/>
      <c r="D14022" s="203"/>
      <c r="E14022" s="203"/>
      <c r="F14022" s="203"/>
    </row>
    <row r="14023" spans="2:6" ht="15.75">
      <c r="B14023" s="188"/>
      <c r="C14023" s="188"/>
      <c r="D14023" s="203"/>
      <c r="E14023" s="203"/>
      <c r="F14023" s="203"/>
    </row>
    <row r="14024" spans="2:6" ht="15.75">
      <c r="B14024" s="188"/>
      <c r="C14024" s="188"/>
      <c r="D14024" s="203"/>
      <c r="E14024" s="203"/>
      <c r="F14024" s="203"/>
    </row>
    <row r="14025" spans="2:6" ht="15.75">
      <c r="B14025" s="188"/>
      <c r="C14025" s="188"/>
      <c r="D14025" s="203"/>
      <c r="E14025" s="203"/>
      <c r="F14025" s="203"/>
    </row>
    <row r="14026" spans="2:6" ht="15.75">
      <c r="B14026" s="188"/>
      <c r="C14026" s="188"/>
      <c r="D14026" s="203"/>
      <c r="E14026" s="203"/>
      <c r="F14026" s="203"/>
    </row>
    <row r="14027" spans="2:6" ht="15.75">
      <c r="B14027" s="188"/>
      <c r="C14027" s="188"/>
      <c r="D14027" s="203"/>
      <c r="E14027" s="203"/>
      <c r="F14027" s="203"/>
    </row>
    <row r="14028" spans="2:6" ht="15.75">
      <c r="B14028" s="188"/>
      <c r="C14028" s="188"/>
      <c r="D14028" s="203"/>
      <c r="E14028" s="203"/>
      <c r="F14028" s="203"/>
    </row>
    <row r="14029" spans="2:6" ht="15.75">
      <c r="B14029" s="188"/>
      <c r="C14029" s="188"/>
      <c r="D14029" s="203"/>
      <c r="E14029" s="203"/>
      <c r="F14029" s="203"/>
    </row>
    <row r="14030" spans="2:6" ht="15.75">
      <c r="B14030" s="188"/>
      <c r="C14030" s="188"/>
      <c r="D14030" s="203"/>
      <c r="E14030" s="203"/>
      <c r="F14030" s="203"/>
    </row>
    <row r="14031" spans="2:6" ht="15.75">
      <c r="B14031" s="188"/>
      <c r="C14031" s="188"/>
      <c r="D14031" s="203"/>
      <c r="E14031" s="203"/>
      <c r="F14031" s="203"/>
    </row>
    <row r="14032" spans="2:6" ht="15.75">
      <c r="B14032" s="188"/>
      <c r="C14032" s="188"/>
      <c r="D14032" s="203"/>
      <c r="E14032" s="203"/>
      <c r="F14032" s="203"/>
    </row>
    <row r="14033" spans="2:6" ht="15.75">
      <c r="B14033" s="188"/>
      <c r="C14033" s="188"/>
      <c r="D14033" s="203"/>
      <c r="E14033" s="203"/>
      <c r="F14033" s="203"/>
    </row>
    <row r="14034" spans="2:6" ht="15.75">
      <c r="B14034" s="188"/>
      <c r="C14034" s="188"/>
      <c r="D14034" s="203"/>
      <c r="E14034" s="203"/>
      <c r="F14034" s="203"/>
    </row>
    <row r="14035" spans="2:6" ht="15.75">
      <c r="B14035" s="188"/>
      <c r="C14035" s="188"/>
      <c r="D14035" s="203"/>
      <c r="E14035" s="203"/>
      <c r="F14035" s="203"/>
    </row>
    <row r="14036" spans="2:6" ht="15.75">
      <c r="B14036" s="188"/>
      <c r="C14036" s="188"/>
      <c r="D14036" s="203"/>
      <c r="E14036" s="203"/>
      <c r="F14036" s="203"/>
    </row>
    <row r="14037" spans="2:6" ht="15.75">
      <c r="B14037" s="188"/>
      <c r="C14037" s="188"/>
      <c r="D14037" s="203"/>
      <c r="E14037" s="203"/>
      <c r="F14037" s="203"/>
    </row>
    <row r="14038" spans="2:6" ht="15.75">
      <c r="B14038" s="188"/>
      <c r="C14038" s="188"/>
      <c r="D14038" s="203"/>
      <c r="E14038" s="203"/>
      <c r="F14038" s="203"/>
    </row>
    <row r="14039" spans="2:6" ht="15.75">
      <c r="B14039" s="188"/>
      <c r="C14039" s="188"/>
      <c r="D14039" s="203"/>
      <c r="E14039" s="203"/>
      <c r="F14039" s="203"/>
    </row>
    <row r="14040" spans="2:6" ht="15.75">
      <c r="B14040" s="188"/>
      <c r="C14040" s="188"/>
      <c r="D14040" s="203"/>
      <c r="E14040" s="203"/>
      <c r="F14040" s="203"/>
    </row>
    <row r="14041" spans="2:6" ht="15.75">
      <c r="B14041" s="188"/>
      <c r="C14041" s="188"/>
      <c r="D14041" s="203"/>
      <c r="E14041" s="203"/>
      <c r="F14041" s="203"/>
    </row>
    <row r="14042" spans="2:6" ht="15.75">
      <c r="B14042" s="188"/>
      <c r="C14042" s="188"/>
      <c r="D14042" s="203"/>
      <c r="E14042" s="203"/>
      <c r="F14042" s="203"/>
    </row>
    <row r="14043" spans="2:6" ht="15.75">
      <c r="B14043" s="188"/>
      <c r="C14043" s="188"/>
      <c r="D14043" s="203"/>
      <c r="E14043" s="203"/>
      <c r="F14043" s="203"/>
    </row>
    <row r="14044" spans="2:6" ht="15.75">
      <c r="B14044" s="188"/>
      <c r="C14044" s="188"/>
      <c r="D14044" s="203"/>
      <c r="E14044" s="203"/>
      <c r="F14044" s="203"/>
    </row>
    <row r="14045" spans="2:6" ht="15.75">
      <c r="B14045" s="188"/>
      <c r="C14045" s="188"/>
      <c r="D14045" s="203"/>
      <c r="E14045" s="203"/>
      <c r="F14045" s="203"/>
    </row>
    <row r="14046" spans="2:6" ht="15.75">
      <c r="B14046" s="188"/>
      <c r="C14046" s="188"/>
      <c r="D14046" s="203"/>
      <c r="E14046" s="203"/>
      <c r="F14046" s="203"/>
    </row>
    <row r="14047" spans="2:6" ht="15.75">
      <c r="B14047" s="188"/>
      <c r="C14047" s="188"/>
      <c r="D14047" s="203"/>
      <c r="E14047" s="203"/>
      <c r="F14047" s="203"/>
    </row>
    <row r="14048" spans="2:6" ht="15.75">
      <c r="B14048" s="188"/>
      <c r="C14048" s="188"/>
      <c r="D14048" s="203"/>
      <c r="E14048" s="203"/>
      <c r="F14048" s="203"/>
    </row>
    <row r="14049" spans="2:6" ht="15.75">
      <c r="B14049" s="188"/>
      <c r="C14049" s="188"/>
      <c r="D14049" s="203"/>
      <c r="E14049" s="203"/>
      <c r="F14049" s="203"/>
    </row>
    <row r="14050" spans="2:6" ht="15.75">
      <c r="B14050" s="188"/>
      <c r="C14050" s="188"/>
      <c r="D14050" s="203"/>
      <c r="E14050" s="203"/>
      <c r="F14050" s="203"/>
    </row>
    <row r="14051" spans="2:6" ht="15.75">
      <c r="B14051" s="188"/>
      <c r="C14051" s="188"/>
      <c r="D14051" s="203"/>
      <c r="E14051" s="203"/>
      <c r="F14051" s="203"/>
    </row>
    <row r="14052" spans="2:6" ht="15.75">
      <c r="B14052" s="188"/>
      <c r="C14052" s="188"/>
      <c r="D14052" s="203"/>
      <c r="E14052" s="203"/>
      <c r="F14052" s="203"/>
    </row>
    <row r="14053" spans="2:6" ht="15.75">
      <c r="B14053" s="188"/>
      <c r="C14053" s="188"/>
      <c r="D14053" s="203"/>
      <c r="E14053" s="203"/>
      <c r="F14053" s="203"/>
    </row>
    <row r="14054" spans="2:6" ht="15.75">
      <c r="B14054" s="188"/>
      <c r="C14054" s="188"/>
      <c r="D14054" s="203"/>
      <c r="E14054" s="203"/>
      <c r="F14054" s="203"/>
    </row>
    <row r="14055" spans="2:6" ht="15.75">
      <c r="B14055" s="188"/>
      <c r="C14055" s="188"/>
      <c r="D14055" s="203"/>
      <c r="E14055" s="203"/>
      <c r="F14055" s="203"/>
    </row>
    <row r="14056" spans="2:6" ht="15.75">
      <c r="B14056" s="188"/>
      <c r="C14056" s="188"/>
      <c r="D14056" s="203"/>
      <c r="E14056" s="203"/>
      <c r="F14056" s="203"/>
    </row>
    <row r="14057" spans="2:6" ht="15.75">
      <c r="B14057" s="188"/>
      <c r="C14057" s="188"/>
      <c r="D14057" s="203"/>
      <c r="E14057" s="203"/>
      <c r="F14057" s="203"/>
    </row>
    <row r="14058" spans="2:6" ht="15.75">
      <c r="B14058" s="188"/>
      <c r="C14058" s="188"/>
      <c r="D14058" s="203"/>
      <c r="E14058" s="203"/>
      <c r="F14058" s="203"/>
    </row>
    <row r="14059" spans="2:6" ht="15.75">
      <c r="B14059" s="188"/>
      <c r="C14059" s="188"/>
      <c r="D14059" s="203"/>
      <c r="E14059" s="203"/>
      <c r="F14059" s="203"/>
    </row>
    <row r="14060" spans="2:6" ht="15.75">
      <c r="B14060" s="188"/>
      <c r="C14060" s="188"/>
      <c r="D14060" s="203"/>
      <c r="E14060" s="203"/>
      <c r="F14060" s="203"/>
    </row>
    <row r="14061" spans="2:6" ht="15.75">
      <c r="B14061" s="188"/>
      <c r="C14061" s="188"/>
      <c r="D14061" s="203"/>
      <c r="E14061" s="203"/>
      <c r="F14061" s="203"/>
    </row>
    <row r="14062" spans="2:6" ht="15.75">
      <c r="B14062" s="188"/>
      <c r="C14062" s="188"/>
      <c r="D14062" s="203"/>
      <c r="E14062" s="203"/>
      <c r="F14062" s="203"/>
    </row>
    <row r="14063" spans="2:6" ht="15.75">
      <c r="B14063" s="188"/>
      <c r="C14063" s="188"/>
      <c r="D14063" s="203"/>
      <c r="E14063" s="203"/>
      <c r="F14063" s="203"/>
    </row>
    <row r="14064" spans="2:6" ht="15.75">
      <c r="B14064" s="188"/>
      <c r="C14064" s="188"/>
      <c r="D14064" s="203"/>
      <c r="E14064" s="203"/>
      <c r="F14064" s="203"/>
    </row>
    <row r="14065" spans="2:6" ht="15.75">
      <c r="B14065" s="188"/>
      <c r="C14065" s="188"/>
      <c r="D14065" s="203"/>
      <c r="E14065" s="203"/>
      <c r="F14065" s="203"/>
    </row>
    <row r="14066" spans="2:6" ht="15.75">
      <c r="B14066" s="188"/>
      <c r="C14066" s="188"/>
      <c r="D14066" s="203"/>
      <c r="E14066" s="203"/>
      <c r="F14066" s="203"/>
    </row>
    <row r="14067" spans="2:6" ht="15.75">
      <c r="B14067" s="188"/>
      <c r="C14067" s="188"/>
      <c r="D14067" s="203"/>
      <c r="E14067" s="203"/>
      <c r="F14067" s="203"/>
    </row>
    <row r="14068" spans="2:6" ht="15.75">
      <c r="B14068" s="188"/>
      <c r="C14068" s="188"/>
      <c r="D14068" s="203"/>
      <c r="E14068" s="203"/>
      <c r="F14068" s="203"/>
    </row>
    <row r="14069" spans="2:6" ht="15.75">
      <c r="B14069" s="188"/>
      <c r="C14069" s="188"/>
      <c r="D14069" s="203"/>
      <c r="E14069" s="203"/>
      <c r="F14069" s="203"/>
    </row>
    <row r="14070" spans="2:6" ht="15.75">
      <c r="B14070" s="188"/>
      <c r="C14070" s="188"/>
      <c r="D14070" s="203"/>
      <c r="E14070" s="203"/>
      <c r="F14070" s="203"/>
    </row>
    <row r="14071" spans="2:6" ht="15.75">
      <c r="B14071" s="188"/>
      <c r="C14071" s="188"/>
      <c r="D14071" s="203"/>
      <c r="E14071" s="203"/>
      <c r="F14071" s="203"/>
    </row>
    <row r="14072" spans="2:6" ht="15.75">
      <c r="B14072" s="188"/>
      <c r="C14072" s="188"/>
      <c r="D14072" s="203"/>
      <c r="E14072" s="203"/>
      <c r="F14072" s="203"/>
    </row>
    <row r="14073" spans="2:6" ht="15.75">
      <c r="B14073" s="188"/>
      <c r="C14073" s="188"/>
      <c r="D14073" s="203"/>
      <c r="E14073" s="203"/>
      <c r="F14073" s="203"/>
    </row>
    <row r="14074" spans="2:6" ht="15.75">
      <c r="B14074" s="188"/>
      <c r="C14074" s="188"/>
      <c r="D14074" s="203"/>
      <c r="E14074" s="203"/>
      <c r="F14074" s="203"/>
    </row>
    <row r="14075" spans="2:6" ht="15.75">
      <c r="B14075" s="188"/>
      <c r="C14075" s="188"/>
      <c r="D14075" s="203"/>
      <c r="E14075" s="203"/>
      <c r="F14075" s="203"/>
    </row>
    <row r="14076" spans="2:6" ht="15.75">
      <c r="B14076" s="188"/>
      <c r="C14076" s="188"/>
      <c r="D14076" s="203"/>
      <c r="E14076" s="203"/>
      <c r="F14076" s="203"/>
    </row>
    <row r="14077" spans="2:6" ht="15.75">
      <c r="B14077" s="188"/>
      <c r="C14077" s="188"/>
      <c r="D14077" s="203"/>
      <c r="E14077" s="203"/>
      <c r="F14077" s="203"/>
    </row>
    <row r="14078" spans="2:6" ht="15.75">
      <c r="B14078" s="188"/>
      <c r="C14078" s="188"/>
      <c r="D14078" s="203"/>
      <c r="E14078" s="203"/>
      <c r="F14078" s="203"/>
    </row>
    <row r="14079" spans="2:6" ht="15.75">
      <c r="B14079" s="188"/>
      <c r="C14079" s="188"/>
      <c r="D14079" s="203"/>
      <c r="E14079" s="203"/>
      <c r="F14079" s="203"/>
    </row>
    <row r="14080" spans="2:6" ht="15.75">
      <c r="B14080" s="188"/>
      <c r="C14080" s="188"/>
      <c r="D14080" s="203"/>
      <c r="E14080" s="203"/>
      <c r="F14080" s="203"/>
    </row>
    <row r="14081" spans="2:6" ht="15.75">
      <c r="B14081" s="188"/>
      <c r="C14081" s="188"/>
      <c r="D14081" s="203"/>
      <c r="E14081" s="203"/>
      <c r="F14081" s="203"/>
    </row>
    <row r="14082" spans="2:6" ht="15.75">
      <c r="B14082" s="188"/>
      <c r="C14082" s="188"/>
      <c r="D14082" s="203"/>
      <c r="E14082" s="203"/>
      <c r="F14082" s="203"/>
    </row>
    <row r="14083" spans="2:6" ht="15.75">
      <c r="B14083" s="188"/>
      <c r="C14083" s="188"/>
      <c r="D14083" s="203"/>
      <c r="E14083" s="203"/>
      <c r="F14083" s="203"/>
    </row>
    <row r="14084" spans="2:6" ht="15.75">
      <c r="B14084" s="188"/>
      <c r="C14084" s="188"/>
      <c r="D14084" s="203"/>
      <c r="E14084" s="203"/>
      <c r="F14084" s="203"/>
    </row>
    <row r="14085" spans="2:6" ht="15.75">
      <c r="B14085" s="188"/>
      <c r="C14085" s="188"/>
      <c r="D14085" s="203"/>
      <c r="E14085" s="203"/>
      <c r="F14085" s="203"/>
    </row>
    <row r="14086" spans="2:6" ht="15.75">
      <c r="B14086" s="188"/>
      <c r="C14086" s="188"/>
      <c r="D14086" s="203"/>
      <c r="E14086" s="203"/>
      <c r="F14086" s="203"/>
    </row>
    <row r="14087" spans="2:6" ht="15.75">
      <c r="B14087" s="188"/>
      <c r="C14087" s="188"/>
      <c r="D14087" s="203"/>
      <c r="E14087" s="203"/>
      <c r="F14087" s="203"/>
    </row>
    <row r="14088" spans="2:6" ht="15.75">
      <c r="B14088" s="188"/>
      <c r="C14088" s="188"/>
      <c r="D14088" s="203"/>
      <c r="E14088" s="203"/>
      <c r="F14088" s="203"/>
    </row>
    <row r="14089" spans="2:6" ht="15.75">
      <c r="B14089" s="188"/>
      <c r="C14089" s="188"/>
      <c r="D14089" s="203"/>
      <c r="E14089" s="203"/>
      <c r="F14089" s="203"/>
    </row>
    <row r="14090" spans="2:6" ht="15.75">
      <c r="B14090" s="188"/>
      <c r="C14090" s="188"/>
      <c r="D14090" s="203"/>
      <c r="E14090" s="203"/>
      <c r="F14090" s="203"/>
    </row>
    <row r="14091" spans="2:6" ht="15.75">
      <c r="B14091" s="188"/>
      <c r="C14091" s="188"/>
      <c r="D14091" s="203"/>
      <c r="E14091" s="203"/>
      <c r="F14091" s="203"/>
    </row>
    <row r="14092" spans="2:6" ht="15.75">
      <c r="B14092" s="188"/>
      <c r="C14092" s="188"/>
      <c r="D14092" s="203"/>
      <c r="E14092" s="203"/>
      <c r="F14092" s="203"/>
    </row>
    <row r="14093" spans="2:6" ht="15.75">
      <c r="B14093" s="188"/>
      <c r="C14093" s="188"/>
      <c r="D14093" s="203"/>
      <c r="E14093" s="203"/>
      <c r="F14093" s="203"/>
    </row>
    <row r="14094" spans="2:6" ht="15.75">
      <c r="B14094" s="188"/>
      <c r="C14094" s="188"/>
      <c r="D14094" s="203"/>
      <c r="E14094" s="203"/>
      <c r="F14094" s="203"/>
    </row>
    <row r="14095" spans="2:6" ht="15.75">
      <c r="B14095" s="188"/>
      <c r="C14095" s="188"/>
      <c r="D14095" s="203"/>
      <c r="E14095" s="203"/>
      <c r="F14095" s="203"/>
    </row>
    <row r="14096" spans="2:6" ht="15.75">
      <c r="B14096" s="188"/>
      <c r="C14096" s="188"/>
      <c r="D14096" s="203"/>
      <c r="E14096" s="203"/>
      <c r="F14096" s="203"/>
    </row>
    <row r="14097" spans="2:6" ht="15.75">
      <c r="B14097" s="188"/>
      <c r="C14097" s="188"/>
      <c r="D14097" s="203"/>
      <c r="E14097" s="203"/>
      <c r="F14097" s="203"/>
    </row>
    <row r="14098" spans="2:6" ht="15.75">
      <c r="B14098" s="188"/>
      <c r="C14098" s="188"/>
      <c r="D14098" s="203"/>
      <c r="E14098" s="203"/>
      <c r="F14098" s="203"/>
    </row>
    <row r="14099" spans="2:6" ht="15.75">
      <c r="B14099" s="188"/>
      <c r="C14099" s="188"/>
      <c r="D14099" s="203"/>
      <c r="E14099" s="203"/>
      <c r="F14099" s="203"/>
    </row>
    <row r="14100" spans="2:6" ht="15.75">
      <c r="B14100" s="188"/>
      <c r="C14100" s="188"/>
      <c r="D14100" s="203"/>
      <c r="E14100" s="203"/>
      <c r="F14100" s="203"/>
    </row>
    <row r="14101" spans="2:6" ht="15.75">
      <c r="B14101" s="188"/>
      <c r="C14101" s="188"/>
      <c r="D14101" s="203"/>
      <c r="E14101" s="203"/>
      <c r="F14101" s="203"/>
    </row>
    <row r="14102" spans="2:6" ht="15.75">
      <c r="B14102" s="188"/>
      <c r="C14102" s="188"/>
      <c r="D14102" s="203"/>
      <c r="E14102" s="203"/>
      <c r="F14102" s="203"/>
    </row>
    <row r="14103" spans="2:6" ht="15.75">
      <c r="B14103" s="188"/>
      <c r="C14103" s="188"/>
      <c r="D14103" s="203"/>
      <c r="E14103" s="203"/>
      <c r="F14103" s="203"/>
    </row>
    <row r="14104" spans="2:6" ht="15.75">
      <c r="B14104" s="188"/>
      <c r="C14104" s="188"/>
      <c r="D14104" s="203"/>
      <c r="E14104" s="203"/>
      <c r="F14104" s="203"/>
    </row>
    <row r="14105" spans="2:6" ht="15.75">
      <c r="B14105" s="188"/>
      <c r="C14105" s="188"/>
      <c r="D14105" s="203"/>
      <c r="E14105" s="203"/>
      <c r="F14105" s="203"/>
    </row>
    <row r="14106" spans="2:6" ht="15.75">
      <c r="B14106" s="188"/>
      <c r="C14106" s="188"/>
      <c r="D14106" s="203"/>
      <c r="E14106" s="203"/>
      <c r="F14106" s="203"/>
    </row>
    <row r="14107" spans="2:6" ht="15.75">
      <c r="B14107" s="188"/>
      <c r="C14107" s="188"/>
      <c r="D14107" s="203"/>
      <c r="E14107" s="203"/>
      <c r="F14107" s="203"/>
    </row>
    <row r="14108" spans="2:6" ht="15.75">
      <c r="B14108" s="188"/>
      <c r="C14108" s="188"/>
      <c r="D14108" s="203"/>
      <c r="E14108" s="203"/>
      <c r="F14108" s="203"/>
    </row>
    <row r="14109" spans="2:6" ht="15.75">
      <c r="B14109" s="188"/>
      <c r="C14109" s="188"/>
      <c r="D14109" s="203"/>
      <c r="E14109" s="203"/>
      <c r="F14109" s="203"/>
    </row>
    <row r="14110" spans="2:6" ht="15.75">
      <c r="B14110" s="188"/>
      <c r="C14110" s="188"/>
      <c r="D14110" s="203"/>
      <c r="E14110" s="203"/>
      <c r="F14110" s="203"/>
    </row>
    <row r="14111" spans="2:6" ht="15.75">
      <c r="B14111" s="188"/>
      <c r="C14111" s="188"/>
      <c r="D14111" s="203"/>
      <c r="E14111" s="203"/>
      <c r="F14111" s="203"/>
    </row>
    <row r="14112" spans="2:6" ht="15.75">
      <c r="B14112" s="188"/>
      <c r="C14112" s="188"/>
      <c r="D14112" s="203"/>
      <c r="E14112" s="203"/>
      <c r="F14112" s="203"/>
    </row>
    <row r="14113" spans="2:6" ht="15.75">
      <c r="B14113" s="188"/>
      <c r="C14113" s="188"/>
      <c r="D14113" s="203"/>
      <c r="E14113" s="203"/>
      <c r="F14113" s="203"/>
    </row>
    <row r="14114" spans="2:6" ht="15.75">
      <c r="B14114" s="188"/>
      <c r="C14114" s="188"/>
      <c r="D14114" s="203"/>
      <c r="E14114" s="203"/>
      <c r="F14114" s="203"/>
    </row>
    <row r="14115" spans="2:6" ht="15.75">
      <c r="B14115" s="188"/>
      <c r="C14115" s="188"/>
      <c r="D14115" s="203"/>
      <c r="E14115" s="203"/>
      <c r="F14115" s="203"/>
    </row>
    <row r="14116" spans="2:6" ht="15.75">
      <c r="B14116" s="188"/>
      <c r="C14116" s="188"/>
      <c r="D14116" s="203"/>
      <c r="E14116" s="203"/>
      <c r="F14116" s="203"/>
    </row>
    <row r="14117" spans="2:6" ht="15.75">
      <c r="B14117" s="188"/>
      <c r="C14117" s="188"/>
      <c r="D14117" s="203"/>
      <c r="E14117" s="203"/>
      <c r="F14117" s="203"/>
    </row>
    <row r="14118" spans="2:6" ht="15.75">
      <c r="B14118" s="188"/>
      <c r="C14118" s="188"/>
      <c r="D14118" s="203"/>
      <c r="E14118" s="203"/>
      <c r="F14118" s="203"/>
    </row>
    <row r="14119" spans="2:6" ht="15.75">
      <c r="B14119" s="188"/>
      <c r="C14119" s="188"/>
      <c r="D14119" s="203"/>
      <c r="E14119" s="203"/>
      <c r="F14119" s="203"/>
    </row>
    <row r="14120" spans="2:6" ht="15.75">
      <c r="B14120" s="188"/>
      <c r="C14120" s="188"/>
      <c r="D14120" s="203"/>
      <c r="E14120" s="203"/>
      <c r="F14120" s="203"/>
    </row>
    <row r="14121" spans="2:6" ht="15.75">
      <c r="B14121" s="188"/>
      <c r="C14121" s="188"/>
      <c r="D14121" s="203"/>
      <c r="E14121" s="203"/>
      <c r="F14121" s="203"/>
    </row>
    <row r="14122" spans="2:6" ht="15.75">
      <c r="B14122" s="188"/>
      <c r="C14122" s="188"/>
      <c r="D14122" s="203"/>
      <c r="E14122" s="203"/>
      <c r="F14122" s="203"/>
    </row>
    <row r="14123" spans="2:6" ht="15.75">
      <c r="B14123" s="188"/>
      <c r="C14123" s="188"/>
      <c r="D14123" s="203"/>
      <c r="E14123" s="203"/>
      <c r="F14123" s="203"/>
    </row>
    <row r="14124" spans="2:6" ht="15.75">
      <c r="B14124" s="188"/>
      <c r="C14124" s="188"/>
      <c r="D14124" s="203"/>
      <c r="E14124" s="203"/>
      <c r="F14124" s="203"/>
    </row>
    <row r="14125" spans="2:6" ht="15.75">
      <c r="B14125" s="188"/>
      <c r="C14125" s="188"/>
      <c r="D14125" s="203"/>
      <c r="E14125" s="203"/>
      <c r="F14125" s="203"/>
    </row>
    <row r="14126" spans="2:6" ht="15.75">
      <c r="B14126" s="188"/>
      <c r="C14126" s="188"/>
      <c r="D14126" s="203"/>
      <c r="E14126" s="203"/>
      <c r="F14126" s="203"/>
    </row>
    <row r="14127" spans="2:6" ht="15.75">
      <c r="B14127" s="188"/>
      <c r="C14127" s="188"/>
      <c r="D14127" s="203"/>
      <c r="E14127" s="203"/>
      <c r="F14127" s="203"/>
    </row>
    <row r="14128" spans="2:6" ht="15.75">
      <c r="B14128" s="188"/>
      <c r="C14128" s="188"/>
      <c r="D14128" s="203"/>
      <c r="E14128" s="203"/>
      <c r="F14128" s="203"/>
    </row>
    <row r="14129" spans="2:6" ht="15.75">
      <c r="B14129" s="188"/>
      <c r="C14129" s="188"/>
      <c r="D14129" s="203"/>
      <c r="E14129" s="203"/>
      <c r="F14129" s="203"/>
    </row>
    <row r="14130" spans="2:6" ht="15.75">
      <c r="B14130" s="188"/>
      <c r="C14130" s="188"/>
      <c r="D14130" s="203"/>
      <c r="E14130" s="203"/>
      <c r="F14130" s="203"/>
    </row>
    <row r="14131" spans="2:6" ht="15.75">
      <c r="B14131" s="188"/>
      <c r="C14131" s="188"/>
      <c r="D14131" s="203"/>
      <c r="E14131" s="203"/>
      <c r="F14131" s="203"/>
    </row>
    <row r="14132" spans="2:6" ht="15.75">
      <c r="B14132" s="188"/>
      <c r="C14132" s="188"/>
      <c r="D14132" s="203"/>
      <c r="E14132" s="203"/>
      <c r="F14132" s="203"/>
    </row>
    <row r="14133" spans="2:6" ht="15.75">
      <c r="B14133" s="188"/>
      <c r="C14133" s="188"/>
      <c r="D14133" s="203"/>
      <c r="E14133" s="203"/>
      <c r="F14133" s="203"/>
    </row>
    <row r="14134" spans="2:6" ht="15.75">
      <c r="B14134" s="188"/>
      <c r="C14134" s="188"/>
      <c r="D14134" s="203"/>
      <c r="E14134" s="203"/>
      <c r="F14134" s="203"/>
    </row>
    <row r="14135" spans="2:6" ht="15.75">
      <c r="B14135" s="188"/>
      <c r="C14135" s="188"/>
      <c r="D14135" s="203"/>
      <c r="E14135" s="203"/>
      <c r="F14135" s="203"/>
    </row>
    <row r="14136" spans="2:6" ht="15.75">
      <c r="B14136" s="188"/>
      <c r="C14136" s="188"/>
      <c r="D14136" s="203"/>
      <c r="E14136" s="203"/>
      <c r="F14136" s="203"/>
    </row>
    <row r="14137" spans="2:6" ht="15.75">
      <c r="B14137" s="188"/>
      <c r="C14137" s="188"/>
      <c r="D14137" s="203"/>
      <c r="E14137" s="203"/>
      <c r="F14137" s="203"/>
    </row>
    <row r="14138" spans="2:6" ht="15.75">
      <c r="B14138" s="188"/>
      <c r="C14138" s="188"/>
      <c r="D14138" s="203"/>
      <c r="E14138" s="203"/>
      <c r="F14138" s="203"/>
    </row>
    <row r="14139" spans="2:6" ht="15.75">
      <c r="B14139" s="188"/>
      <c r="C14139" s="188"/>
      <c r="D14139" s="203"/>
      <c r="E14139" s="203"/>
      <c r="F14139" s="203"/>
    </row>
    <row r="14140" spans="2:6" ht="15.75">
      <c r="B14140" s="188"/>
      <c r="C14140" s="188"/>
      <c r="D14140" s="203"/>
      <c r="E14140" s="203"/>
      <c r="F14140" s="203"/>
    </row>
    <row r="14141" spans="2:6" ht="15.75">
      <c r="B14141" s="188"/>
      <c r="C14141" s="188"/>
      <c r="D14141" s="203"/>
      <c r="E14141" s="203"/>
      <c r="F14141" s="203"/>
    </row>
    <row r="14142" spans="2:6" ht="15.75">
      <c r="B14142" s="188"/>
      <c r="C14142" s="188"/>
      <c r="D14142" s="203"/>
      <c r="E14142" s="203"/>
      <c r="F14142" s="203"/>
    </row>
    <row r="14143" spans="2:6" ht="15.75">
      <c r="B14143" s="188"/>
      <c r="C14143" s="188"/>
      <c r="D14143" s="203"/>
      <c r="E14143" s="203"/>
      <c r="F14143" s="203"/>
    </row>
    <row r="14144" spans="2:6" ht="15.75">
      <c r="B14144" s="188"/>
      <c r="C14144" s="188"/>
      <c r="D14144" s="203"/>
      <c r="E14144" s="203"/>
      <c r="F14144" s="203"/>
    </row>
    <row r="14145" spans="2:6" ht="15.75">
      <c r="B14145" s="188"/>
      <c r="C14145" s="188"/>
      <c r="D14145" s="203"/>
      <c r="E14145" s="203"/>
      <c r="F14145" s="203"/>
    </row>
    <row r="14146" spans="2:6" ht="15.75">
      <c r="B14146" s="188"/>
      <c r="C14146" s="188"/>
      <c r="D14146" s="203"/>
      <c r="E14146" s="203"/>
      <c r="F14146" s="203"/>
    </row>
    <row r="14147" spans="2:6" ht="15.75">
      <c r="B14147" s="188"/>
      <c r="C14147" s="188"/>
      <c r="D14147" s="203"/>
      <c r="E14147" s="203"/>
      <c r="F14147" s="203"/>
    </row>
    <row r="14148" spans="2:6" ht="15.75">
      <c r="B14148" s="188"/>
      <c r="C14148" s="188"/>
      <c r="D14148" s="203"/>
      <c r="E14148" s="203"/>
      <c r="F14148" s="203"/>
    </row>
    <row r="14149" spans="2:6" ht="15.75">
      <c r="B14149" s="188"/>
      <c r="C14149" s="188"/>
      <c r="D14149" s="203"/>
      <c r="E14149" s="203"/>
      <c r="F14149" s="203"/>
    </row>
    <row r="14150" spans="2:6" ht="15.75">
      <c r="B14150" s="188"/>
      <c r="C14150" s="188"/>
      <c r="D14150" s="203"/>
      <c r="E14150" s="203"/>
      <c r="F14150" s="203"/>
    </row>
    <row r="14151" spans="2:6" ht="15.75">
      <c r="B14151" s="188"/>
      <c r="C14151" s="188"/>
      <c r="D14151" s="203"/>
      <c r="E14151" s="203"/>
      <c r="F14151" s="203"/>
    </row>
    <row r="14152" spans="2:6" ht="15.75">
      <c r="B14152" s="188"/>
      <c r="C14152" s="188"/>
      <c r="D14152" s="203"/>
      <c r="E14152" s="203"/>
      <c r="F14152" s="203"/>
    </row>
    <row r="14153" spans="2:6" ht="15.75">
      <c r="B14153" s="188"/>
      <c r="C14153" s="188"/>
      <c r="D14153" s="203"/>
      <c r="E14153" s="203"/>
      <c r="F14153" s="203"/>
    </row>
    <row r="14154" spans="2:6" ht="15.75">
      <c r="B14154" s="188"/>
      <c r="C14154" s="188"/>
      <c r="D14154" s="203"/>
      <c r="E14154" s="203"/>
      <c r="F14154" s="203"/>
    </row>
    <row r="14155" spans="2:6" ht="15.75">
      <c r="B14155" s="188"/>
      <c r="C14155" s="188"/>
      <c r="D14155" s="203"/>
      <c r="E14155" s="203"/>
      <c r="F14155" s="203"/>
    </row>
    <row r="14156" spans="2:6" ht="15.75">
      <c r="B14156" s="188"/>
      <c r="C14156" s="188"/>
      <c r="D14156" s="203"/>
      <c r="E14156" s="203"/>
      <c r="F14156" s="203"/>
    </row>
    <row r="14157" spans="2:6" ht="15.75">
      <c r="B14157" s="188"/>
      <c r="C14157" s="188"/>
      <c r="D14157" s="203"/>
      <c r="E14157" s="203"/>
      <c r="F14157" s="203"/>
    </row>
    <row r="14158" spans="2:6" ht="15.75">
      <c r="B14158" s="188"/>
      <c r="C14158" s="188"/>
      <c r="D14158" s="203"/>
      <c r="E14158" s="203"/>
      <c r="F14158" s="203"/>
    </row>
    <row r="14159" spans="2:6" ht="15.75">
      <c r="B14159" s="188"/>
      <c r="C14159" s="188"/>
      <c r="D14159" s="203"/>
      <c r="E14159" s="203"/>
      <c r="F14159" s="203"/>
    </row>
    <row r="14160" spans="2:6" ht="15.75">
      <c r="B14160" s="188"/>
      <c r="C14160" s="188"/>
      <c r="D14160" s="203"/>
      <c r="E14160" s="203"/>
      <c r="F14160" s="203"/>
    </row>
    <row r="14161" spans="2:6" ht="15.75">
      <c r="B14161" s="188"/>
      <c r="C14161" s="188"/>
      <c r="D14161" s="203"/>
      <c r="E14161" s="203"/>
      <c r="F14161" s="203"/>
    </row>
    <row r="14162" spans="2:6" ht="15.75">
      <c r="B14162" s="188"/>
      <c r="C14162" s="188"/>
      <c r="D14162" s="203"/>
      <c r="E14162" s="203"/>
      <c r="F14162" s="203"/>
    </row>
    <row r="14163" spans="2:6" ht="15.75">
      <c r="B14163" s="188"/>
      <c r="C14163" s="188"/>
      <c r="D14163" s="203"/>
      <c r="E14163" s="203"/>
      <c r="F14163" s="203"/>
    </row>
    <row r="14164" spans="2:6" ht="15.75">
      <c r="B14164" s="188"/>
      <c r="C14164" s="188"/>
      <c r="D14164" s="203"/>
      <c r="E14164" s="203"/>
      <c r="F14164" s="203"/>
    </row>
    <row r="14165" spans="2:6" ht="15.75">
      <c r="B14165" s="188"/>
      <c r="C14165" s="188"/>
      <c r="D14165" s="203"/>
      <c r="E14165" s="203"/>
      <c r="F14165" s="203"/>
    </row>
    <row r="14166" spans="2:6" ht="15.75">
      <c r="B14166" s="188"/>
      <c r="C14166" s="188"/>
      <c r="D14166" s="203"/>
      <c r="E14166" s="203"/>
      <c r="F14166" s="203"/>
    </row>
    <row r="14167" spans="2:6" ht="15.75">
      <c r="B14167" s="188"/>
      <c r="C14167" s="188"/>
      <c r="D14167" s="203"/>
      <c r="E14167" s="203"/>
      <c r="F14167" s="203"/>
    </row>
    <row r="14168" spans="2:6" ht="15.75">
      <c r="B14168" s="188"/>
      <c r="C14168" s="188"/>
      <c r="D14168" s="203"/>
      <c r="E14168" s="203"/>
      <c r="F14168" s="203"/>
    </row>
    <row r="14169" spans="2:6" ht="15.75">
      <c r="B14169" s="188"/>
      <c r="C14169" s="188"/>
      <c r="D14169" s="203"/>
      <c r="E14169" s="203"/>
      <c r="F14169" s="203"/>
    </row>
    <row r="14170" spans="2:6" ht="15.75">
      <c r="B14170" s="188"/>
      <c r="C14170" s="188"/>
      <c r="D14170" s="203"/>
      <c r="E14170" s="203"/>
      <c r="F14170" s="203"/>
    </row>
    <row r="14171" spans="2:6" ht="15.75">
      <c r="B14171" s="188"/>
      <c r="C14171" s="188"/>
      <c r="D14171" s="203"/>
      <c r="E14171" s="203"/>
      <c r="F14171" s="203"/>
    </row>
    <row r="14172" spans="2:6" ht="15.75">
      <c r="B14172" s="188"/>
      <c r="C14172" s="188"/>
      <c r="D14172" s="203"/>
      <c r="E14172" s="203"/>
      <c r="F14172" s="203"/>
    </row>
    <row r="14173" spans="2:6" ht="15.75">
      <c r="B14173" s="188"/>
      <c r="C14173" s="188"/>
      <c r="D14173" s="203"/>
      <c r="E14173" s="203"/>
      <c r="F14173" s="203"/>
    </row>
    <row r="14174" spans="2:6" ht="15.75">
      <c r="B14174" s="188"/>
      <c r="C14174" s="188"/>
      <c r="D14174" s="203"/>
      <c r="E14174" s="203"/>
      <c r="F14174" s="203"/>
    </row>
    <row r="14175" spans="2:6" ht="15.75">
      <c r="B14175" s="188"/>
      <c r="C14175" s="188"/>
      <c r="D14175" s="203"/>
      <c r="E14175" s="203"/>
      <c r="F14175" s="203"/>
    </row>
    <row r="14176" spans="2:6" ht="15.75">
      <c r="B14176" s="188"/>
      <c r="C14176" s="188"/>
      <c r="D14176" s="203"/>
      <c r="E14176" s="203"/>
      <c r="F14176" s="203"/>
    </row>
    <row r="14177" spans="2:6" ht="15.75">
      <c r="B14177" s="188"/>
      <c r="C14177" s="188"/>
      <c r="D14177" s="203"/>
      <c r="E14177" s="203"/>
      <c r="F14177" s="203"/>
    </row>
    <row r="14178" spans="2:6" ht="15.75">
      <c r="B14178" s="188"/>
      <c r="C14178" s="188"/>
      <c r="D14178" s="203"/>
      <c r="E14178" s="203"/>
      <c r="F14178" s="203"/>
    </row>
    <row r="14179" spans="2:6" ht="15.75">
      <c r="B14179" s="188"/>
      <c r="C14179" s="188"/>
      <c r="D14179" s="203"/>
      <c r="E14179" s="203"/>
      <c r="F14179" s="203"/>
    </row>
    <row r="14180" spans="2:6" ht="15.75">
      <c r="B14180" s="188"/>
      <c r="C14180" s="188"/>
      <c r="D14180" s="203"/>
      <c r="E14180" s="203"/>
      <c r="F14180" s="203"/>
    </row>
    <row r="14181" spans="2:6" ht="15.75">
      <c r="B14181" s="188"/>
      <c r="C14181" s="188"/>
      <c r="D14181" s="203"/>
      <c r="E14181" s="203"/>
      <c r="F14181" s="203"/>
    </row>
    <row r="14182" spans="2:6" ht="15.75">
      <c r="B14182" s="188"/>
      <c r="C14182" s="188"/>
      <c r="D14182" s="203"/>
      <c r="E14182" s="203"/>
      <c r="F14182" s="203"/>
    </row>
    <row r="14183" spans="2:6" ht="15.75">
      <c r="B14183" s="188"/>
      <c r="C14183" s="188"/>
      <c r="D14183" s="203"/>
      <c r="E14183" s="203"/>
      <c r="F14183" s="203"/>
    </row>
    <row r="14184" spans="2:6" ht="15.75">
      <c r="B14184" s="188"/>
      <c r="C14184" s="188"/>
      <c r="D14184" s="203"/>
      <c r="E14184" s="203"/>
      <c r="F14184" s="203"/>
    </row>
    <row r="14185" spans="2:6" ht="15.75">
      <c r="B14185" s="188"/>
      <c r="C14185" s="188"/>
      <c r="D14185" s="203"/>
      <c r="E14185" s="203"/>
      <c r="F14185" s="203"/>
    </row>
    <row r="14186" spans="2:6" ht="15.75">
      <c r="B14186" s="188"/>
      <c r="C14186" s="188"/>
      <c r="D14186" s="203"/>
      <c r="E14186" s="203"/>
      <c r="F14186" s="203"/>
    </row>
    <row r="14187" spans="2:6" ht="15.75">
      <c r="B14187" s="188"/>
      <c r="C14187" s="188"/>
      <c r="D14187" s="203"/>
      <c r="E14187" s="203"/>
      <c r="F14187" s="203"/>
    </row>
    <row r="14188" spans="2:6" ht="15.75">
      <c r="B14188" s="188"/>
      <c r="C14188" s="188"/>
      <c r="D14188" s="203"/>
      <c r="E14188" s="203"/>
      <c r="F14188" s="203"/>
    </row>
    <row r="14189" spans="2:6" ht="15.75">
      <c r="B14189" s="188"/>
      <c r="C14189" s="188"/>
      <c r="D14189" s="203"/>
      <c r="E14189" s="203"/>
      <c r="F14189" s="203"/>
    </row>
    <row r="14190" spans="2:6" ht="15.75">
      <c r="B14190" s="188"/>
      <c r="C14190" s="188"/>
      <c r="D14190" s="203"/>
      <c r="E14190" s="203"/>
      <c r="F14190" s="203"/>
    </row>
    <row r="14191" spans="2:6" ht="15.75">
      <c r="B14191" s="188"/>
      <c r="C14191" s="188"/>
      <c r="D14191" s="203"/>
      <c r="E14191" s="203"/>
      <c r="F14191" s="203"/>
    </row>
    <row r="14192" spans="2:6" ht="15.75">
      <c r="B14192" s="188"/>
      <c r="C14192" s="188"/>
      <c r="D14192" s="203"/>
      <c r="E14192" s="203"/>
      <c r="F14192" s="203"/>
    </row>
    <row r="14193" spans="2:6" ht="15.75">
      <c r="B14193" s="188"/>
      <c r="C14193" s="188"/>
      <c r="D14193" s="203"/>
      <c r="E14193" s="203"/>
      <c r="F14193" s="203"/>
    </row>
    <row r="14194" spans="2:6" ht="15.75">
      <c r="B14194" s="188"/>
      <c r="C14194" s="188"/>
      <c r="D14194" s="203"/>
      <c r="E14194" s="203"/>
      <c r="F14194" s="203"/>
    </row>
    <row r="14195" spans="2:6" ht="15.75">
      <c r="B14195" s="188"/>
      <c r="C14195" s="188"/>
      <c r="D14195" s="203"/>
      <c r="E14195" s="203"/>
      <c r="F14195" s="203"/>
    </row>
    <row r="14196" spans="2:6" ht="15.75">
      <c r="B14196" s="188"/>
      <c r="C14196" s="188"/>
      <c r="D14196" s="203"/>
      <c r="E14196" s="203"/>
      <c r="F14196" s="203"/>
    </row>
    <row r="14197" spans="2:6" ht="15.75">
      <c r="B14197" s="188"/>
      <c r="C14197" s="188"/>
      <c r="D14197" s="203"/>
      <c r="E14197" s="203"/>
      <c r="F14197" s="203"/>
    </row>
    <row r="14198" spans="2:6" ht="15.75">
      <c r="B14198" s="188"/>
      <c r="C14198" s="188"/>
      <c r="D14198" s="203"/>
      <c r="E14198" s="203"/>
      <c r="F14198" s="203"/>
    </row>
    <row r="14199" spans="2:6" ht="15.75">
      <c r="B14199" s="188"/>
      <c r="C14199" s="188"/>
      <c r="D14199" s="203"/>
      <c r="E14199" s="203"/>
      <c r="F14199" s="203"/>
    </row>
    <row r="14200" spans="2:6" ht="15.75">
      <c r="B14200" s="188"/>
      <c r="C14200" s="188"/>
      <c r="D14200" s="203"/>
      <c r="E14200" s="203"/>
      <c r="F14200" s="203"/>
    </row>
    <row r="14201" spans="2:6" ht="15.75">
      <c r="B14201" s="188"/>
      <c r="C14201" s="188"/>
      <c r="D14201" s="203"/>
      <c r="E14201" s="203"/>
      <c r="F14201" s="203"/>
    </row>
    <row r="14202" spans="2:6" ht="15.75">
      <c r="B14202" s="188"/>
      <c r="C14202" s="188"/>
      <c r="D14202" s="203"/>
      <c r="E14202" s="203"/>
      <c r="F14202" s="203"/>
    </row>
    <row r="14203" spans="2:6" ht="15.75">
      <c r="B14203" s="188"/>
      <c r="C14203" s="188"/>
      <c r="D14203" s="203"/>
      <c r="E14203" s="203"/>
      <c r="F14203" s="203"/>
    </row>
    <row r="14204" spans="2:6" ht="15.75">
      <c r="B14204" s="188"/>
      <c r="C14204" s="188"/>
      <c r="D14204" s="203"/>
      <c r="E14204" s="203"/>
      <c r="F14204" s="203"/>
    </row>
    <row r="14205" spans="2:6" ht="15.75">
      <c r="B14205" s="188"/>
      <c r="C14205" s="188"/>
      <c r="D14205" s="203"/>
      <c r="E14205" s="203"/>
      <c r="F14205" s="203"/>
    </row>
    <row r="14206" spans="2:6" ht="15.75">
      <c r="B14206" s="188"/>
      <c r="C14206" s="188"/>
      <c r="D14206" s="203"/>
      <c r="E14206" s="203"/>
      <c r="F14206" s="203"/>
    </row>
    <row r="14207" spans="2:6" ht="15.75">
      <c r="B14207" s="188"/>
      <c r="C14207" s="188"/>
      <c r="D14207" s="203"/>
      <c r="E14207" s="203"/>
      <c r="F14207" s="203"/>
    </row>
    <row r="14208" spans="2:6" ht="15.75">
      <c r="B14208" s="188"/>
      <c r="C14208" s="188"/>
      <c r="D14208" s="203"/>
      <c r="E14208" s="203"/>
      <c r="F14208" s="203"/>
    </row>
    <row r="14209" spans="2:6" ht="15.75">
      <c r="B14209" s="188"/>
      <c r="C14209" s="188"/>
      <c r="D14209" s="203"/>
      <c r="E14209" s="203"/>
      <c r="F14209" s="203"/>
    </row>
    <row r="14210" spans="2:6" ht="15.75">
      <c r="B14210" s="188"/>
      <c r="C14210" s="188"/>
      <c r="D14210" s="203"/>
      <c r="E14210" s="203"/>
      <c r="F14210" s="203"/>
    </row>
    <row r="14211" spans="2:6" ht="15.75">
      <c r="B14211" s="188"/>
      <c r="C14211" s="188"/>
      <c r="D14211" s="203"/>
      <c r="E14211" s="203"/>
      <c r="F14211" s="203"/>
    </row>
    <row r="14212" spans="2:6" ht="15.75">
      <c r="B14212" s="188"/>
      <c r="C14212" s="188"/>
      <c r="D14212" s="203"/>
      <c r="E14212" s="203"/>
      <c r="F14212" s="203"/>
    </row>
    <row r="14213" spans="2:6" ht="15.75">
      <c r="B14213" s="188"/>
      <c r="C14213" s="188"/>
      <c r="D14213" s="203"/>
      <c r="E14213" s="203"/>
      <c r="F14213" s="203"/>
    </row>
    <row r="14214" spans="2:6" ht="15.75">
      <c r="B14214" s="188"/>
      <c r="C14214" s="188"/>
      <c r="D14214" s="203"/>
      <c r="E14214" s="203"/>
      <c r="F14214" s="203"/>
    </row>
    <row r="14215" spans="2:6" ht="15.75">
      <c r="B14215" s="188"/>
      <c r="C14215" s="188"/>
      <c r="D14215" s="203"/>
      <c r="E14215" s="203"/>
      <c r="F14215" s="203"/>
    </row>
    <row r="14216" spans="2:6" ht="15.75">
      <c r="B14216" s="188"/>
      <c r="C14216" s="188"/>
      <c r="D14216" s="203"/>
      <c r="E14216" s="203"/>
      <c r="F14216" s="203"/>
    </row>
    <row r="14217" spans="2:6" ht="15.75">
      <c r="B14217" s="188"/>
      <c r="C14217" s="188"/>
      <c r="D14217" s="203"/>
      <c r="E14217" s="203"/>
      <c r="F14217" s="203"/>
    </row>
    <row r="14218" spans="2:6" ht="15.75">
      <c r="B14218" s="188"/>
      <c r="C14218" s="188"/>
      <c r="D14218" s="203"/>
      <c r="E14218" s="203"/>
      <c r="F14218" s="203"/>
    </row>
    <row r="14219" spans="2:6" ht="15.75">
      <c r="B14219" s="188"/>
      <c r="C14219" s="188"/>
      <c r="D14219" s="203"/>
      <c r="E14219" s="203"/>
      <c r="F14219" s="203"/>
    </row>
    <row r="14220" spans="2:6" ht="15.75">
      <c r="B14220" s="188"/>
      <c r="C14220" s="188"/>
      <c r="D14220" s="203"/>
      <c r="E14220" s="203"/>
      <c r="F14220" s="203"/>
    </row>
    <row r="14221" spans="2:6" ht="15.75">
      <c r="B14221" s="188"/>
      <c r="C14221" s="188"/>
      <c r="D14221" s="203"/>
      <c r="E14221" s="203"/>
      <c r="F14221" s="203"/>
    </row>
    <row r="14222" spans="2:6" ht="15.75">
      <c r="B14222" s="188"/>
      <c r="C14222" s="188"/>
      <c r="D14222" s="203"/>
      <c r="E14222" s="203"/>
      <c r="F14222" s="203"/>
    </row>
    <row r="14223" spans="2:6" ht="15.75">
      <c r="B14223" s="188"/>
      <c r="C14223" s="188"/>
      <c r="D14223" s="203"/>
      <c r="E14223" s="203"/>
      <c r="F14223" s="203"/>
    </row>
    <row r="14224" spans="2:6" ht="15.75">
      <c r="B14224" s="188"/>
      <c r="C14224" s="188"/>
      <c r="D14224" s="203"/>
      <c r="E14224" s="203"/>
      <c r="F14224" s="203"/>
    </row>
    <row r="14225" spans="2:6" ht="15.75">
      <c r="B14225" s="188"/>
      <c r="C14225" s="188"/>
      <c r="D14225" s="203"/>
      <c r="E14225" s="203"/>
      <c r="F14225" s="203"/>
    </row>
    <row r="14226" spans="2:6" ht="15.75">
      <c r="B14226" s="188"/>
      <c r="C14226" s="188"/>
      <c r="D14226" s="203"/>
      <c r="E14226" s="203"/>
      <c r="F14226" s="203"/>
    </row>
    <row r="14227" spans="2:6" ht="15.75">
      <c r="B14227" s="188"/>
      <c r="C14227" s="188"/>
      <c r="D14227" s="203"/>
      <c r="E14227" s="203"/>
      <c r="F14227" s="203"/>
    </row>
    <row r="14228" spans="2:6" ht="15.75">
      <c r="B14228" s="188"/>
      <c r="C14228" s="188"/>
      <c r="D14228" s="203"/>
      <c r="E14228" s="203"/>
      <c r="F14228" s="203"/>
    </row>
    <row r="14229" spans="2:6" ht="15.75">
      <c r="B14229" s="188"/>
      <c r="C14229" s="188"/>
      <c r="D14229" s="203"/>
      <c r="E14229" s="203"/>
      <c r="F14229" s="203"/>
    </row>
    <row r="14230" spans="2:6" ht="15.75">
      <c r="B14230" s="188"/>
      <c r="C14230" s="188"/>
      <c r="D14230" s="203"/>
      <c r="E14230" s="203"/>
      <c r="F14230" s="203"/>
    </row>
    <row r="14231" spans="2:6" ht="15.75">
      <c r="B14231" s="188"/>
      <c r="C14231" s="188"/>
      <c r="D14231" s="203"/>
      <c r="E14231" s="203"/>
      <c r="F14231" s="203"/>
    </row>
    <row r="14232" spans="2:6" ht="15.75">
      <c r="B14232" s="188"/>
      <c r="C14232" s="188"/>
      <c r="D14232" s="203"/>
      <c r="E14232" s="203"/>
      <c r="F14232" s="203"/>
    </row>
    <row r="14233" spans="2:6" ht="15.75">
      <c r="B14233" s="188"/>
      <c r="C14233" s="188"/>
      <c r="D14233" s="203"/>
      <c r="E14233" s="203"/>
      <c r="F14233" s="203"/>
    </row>
    <row r="14234" spans="2:6" ht="15.75">
      <c r="B14234" s="188"/>
      <c r="C14234" s="188"/>
      <c r="D14234" s="203"/>
      <c r="E14234" s="203"/>
      <c r="F14234" s="203"/>
    </row>
    <row r="14235" spans="2:6" ht="15.75">
      <c r="B14235" s="188"/>
      <c r="C14235" s="188"/>
      <c r="D14235" s="203"/>
      <c r="E14235" s="203"/>
      <c r="F14235" s="203"/>
    </row>
    <row r="14236" spans="2:6" ht="15.75">
      <c r="B14236" s="188"/>
      <c r="C14236" s="188"/>
      <c r="D14236" s="203"/>
      <c r="E14236" s="203"/>
      <c r="F14236" s="203"/>
    </row>
    <row r="14237" spans="2:6" ht="15.75">
      <c r="B14237" s="188"/>
      <c r="C14237" s="188"/>
      <c r="D14237" s="203"/>
      <c r="E14237" s="203"/>
      <c r="F14237" s="203"/>
    </row>
    <row r="14238" spans="2:6" ht="15.75">
      <c r="B14238" s="188"/>
      <c r="C14238" s="188"/>
      <c r="D14238" s="203"/>
      <c r="E14238" s="203"/>
      <c r="F14238" s="203"/>
    </row>
    <row r="14239" spans="2:6" ht="15.75">
      <c r="B14239" s="188"/>
      <c r="C14239" s="188"/>
      <c r="D14239" s="203"/>
      <c r="E14239" s="203"/>
      <c r="F14239" s="203"/>
    </row>
    <row r="14240" spans="2:6" ht="15.75">
      <c r="B14240" s="188"/>
      <c r="C14240" s="188"/>
      <c r="D14240" s="203"/>
      <c r="E14240" s="203"/>
      <c r="F14240" s="203"/>
    </row>
    <row r="14241" spans="2:6" ht="15.75">
      <c r="B14241" s="188"/>
      <c r="C14241" s="188"/>
      <c r="D14241" s="203"/>
      <c r="E14241" s="203"/>
      <c r="F14241" s="203"/>
    </row>
    <row r="14242" spans="2:6" ht="15.75">
      <c r="B14242" s="188"/>
      <c r="C14242" s="188"/>
      <c r="D14242" s="203"/>
      <c r="E14242" s="203"/>
      <c r="F14242" s="203"/>
    </row>
    <row r="14243" spans="2:6" ht="15.75">
      <c r="B14243" s="188"/>
      <c r="C14243" s="188"/>
      <c r="D14243" s="203"/>
      <c r="E14243" s="203"/>
      <c r="F14243" s="203"/>
    </row>
    <row r="14244" spans="2:6" ht="15.75">
      <c r="B14244" s="188"/>
      <c r="C14244" s="188"/>
      <c r="D14244" s="203"/>
      <c r="E14244" s="203"/>
      <c r="F14244" s="203"/>
    </row>
    <row r="14245" spans="2:6" ht="15.75">
      <c r="B14245" s="188"/>
      <c r="C14245" s="188"/>
      <c r="D14245" s="203"/>
      <c r="E14245" s="203"/>
      <c r="F14245" s="203"/>
    </row>
    <row r="14246" spans="2:6" ht="15.75">
      <c r="B14246" s="188"/>
      <c r="C14246" s="188"/>
      <c r="D14246" s="203"/>
      <c r="E14246" s="203"/>
      <c r="F14246" s="203"/>
    </row>
    <row r="14247" spans="2:6" ht="15.75">
      <c r="B14247" s="188"/>
      <c r="C14247" s="188"/>
      <c r="D14247" s="203"/>
      <c r="E14247" s="203"/>
      <c r="F14247" s="203"/>
    </row>
    <row r="14248" spans="2:6" ht="15.75">
      <c r="B14248" s="188"/>
      <c r="C14248" s="188"/>
      <c r="D14248" s="203"/>
      <c r="E14248" s="203"/>
      <c r="F14248" s="203"/>
    </row>
    <row r="14249" spans="2:6" ht="15.75">
      <c r="B14249" s="188"/>
      <c r="C14249" s="188"/>
      <c r="D14249" s="203"/>
      <c r="E14249" s="203"/>
      <c r="F14249" s="203"/>
    </row>
    <row r="14250" spans="2:6" ht="15.75">
      <c r="B14250" s="188"/>
      <c r="C14250" s="188"/>
      <c r="D14250" s="203"/>
      <c r="E14250" s="203"/>
      <c r="F14250" s="203"/>
    </row>
    <row r="14251" spans="2:6" ht="15.75">
      <c r="B14251" s="188"/>
      <c r="C14251" s="188"/>
      <c r="D14251" s="203"/>
      <c r="E14251" s="203"/>
      <c r="F14251" s="203"/>
    </row>
    <row r="14252" spans="2:6" ht="15.75">
      <c r="B14252" s="188"/>
      <c r="C14252" s="188"/>
      <c r="D14252" s="203"/>
      <c r="E14252" s="203"/>
      <c r="F14252" s="203"/>
    </row>
    <row r="14253" spans="2:6" ht="15.75">
      <c r="B14253" s="188"/>
      <c r="C14253" s="188"/>
      <c r="D14253" s="203"/>
      <c r="E14253" s="203"/>
      <c r="F14253" s="203"/>
    </row>
    <row r="14254" spans="2:6" ht="15.75">
      <c r="B14254" s="188"/>
      <c r="C14254" s="188"/>
      <c r="D14254" s="203"/>
      <c r="E14254" s="203"/>
      <c r="F14254" s="203"/>
    </row>
    <row r="14255" spans="2:6" ht="15.75">
      <c r="B14255" s="188"/>
      <c r="C14255" s="188"/>
      <c r="D14255" s="203"/>
      <c r="E14255" s="203"/>
      <c r="F14255" s="203"/>
    </row>
    <row r="14256" spans="2:6" ht="15.75">
      <c r="B14256" s="188"/>
      <c r="C14256" s="188"/>
      <c r="D14256" s="203"/>
      <c r="E14256" s="203"/>
      <c r="F14256" s="203"/>
    </row>
    <row r="14257" spans="2:6" ht="15.75">
      <c r="B14257" s="188"/>
      <c r="C14257" s="188"/>
      <c r="D14257" s="203"/>
      <c r="E14257" s="203"/>
      <c r="F14257" s="203"/>
    </row>
    <row r="14258" spans="2:6" ht="15.75">
      <c r="B14258" s="188"/>
      <c r="C14258" s="188"/>
      <c r="D14258" s="203"/>
      <c r="E14258" s="203"/>
      <c r="F14258" s="203"/>
    </row>
    <row r="14259" spans="2:6" ht="15.75">
      <c r="B14259" s="188"/>
      <c r="C14259" s="188"/>
      <c r="D14259" s="203"/>
      <c r="E14259" s="203"/>
      <c r="F14259" s="203"/>
    </row>
    <row r="14260" spans="2:6" ht="15.75">
      <c r="B14260" s="188"/>
      <c r="C14260" s="188"/>
      <c r="D14260" s="203"/>
      <c r="E14260" s="203"/>
      <c r="F14260" s="203"/>
    </row>
    <row r="14261" spans="2:6" ht="15.75">
      <c r="B14261" s="188"/>
      <c r="C14261" s="188"/>
      <c r="D14261" s="203"/>
      <c r="E14261" s="203"/>
      <c r="F14261" s="203"/>
    </row>
    <row r="14262" spans="2:6" ht="15.75">
      <c r="B14262" s="188"/>
      <c r="C14262" s="188"/>
      <c r="D14262" s="203"/>
      <c r="E14262" s="203"/>
      <c r="F14262" s="203"/>
    </row>
    <row r="14263" spans="2:6" ht="15.75">
      <c r="B14263" s="188"/>
      <c r="C14263" s="188"/>
      <c r="D14263" s="203"/>
      <c r="E14263" s="203"/>
      <c r="F14263" s="203"/>
    </row>
    <row r="14264" spans="2:6" ht="15.75">
      <c r="B14264" s="188"/>
      <c r="C14264" s="188"/>
      <c r="D14264" s="203"/>
      <c r="E14264" s="203"/>
      <c r="F14264" s="203"/>
    </row>
    <row r="14265" spans="2:6" ht="15.75">
      <c r="B14265" s="188"/>
      <c r="C14265" s="188"/>
      <c r="D14265" s="203"/>
      <c r="E14265" s="203"/>
      <c r="F14265" s="203"/>
    </row>
    <row r="14266" spans="2:6" ht="15.75">
      <c r="B14266" s="188"/>
      <c r="C14266" s="188"/>
      <c r="D14266" s="203"/>
      <c r="E14266" s="203"/>
      <c r="F14266" s="203"/>
    </row>
    <row r="14267" spans="2:6" ht="15.75">
      <c r="B14267" s="188"/>
      <c r="C14267" s="188"/>
      <c r="D14267" s="203"/>
      <c r="E14267" s="203"/>
      <c r="F14267" s="203"/>
    </row>
    <row r="14268" spans="2:6" ht="15.75">
      <c r="B14268" s="188"/>
      <c r="C14268" s="188"/>
      <c r="D14268" s="203"/>
      <c r="E14268" s="203"/>
      <c r="F14268" s="203"/>
    </row>
    <row r="14269" spans="2:6" ht="15.75">
      <c r="B14269" s="188"/>
      <c r="C14269" s="188"/>
      <c r="D14269" s="203"/>
      <c r="E14269" s="203"/>
      <c r="F14269" s="203"/>
    </row>
    <row r="14270" spans="2:6" ht="15.75">
      <c r="B14270" s="188"/>
      <c r="C14270" s="188"/>
      <c r="D14270" s="203"/>
      <c r="E14270" s="203"/>
      <c r="F14270" s="203"/>
    </row>
    <row r="14271" spans="2:6" ht="15.75">
      <c r="B14271" s="188"/>
      <c r="C14271" s="188"/>
      <c r="D14271" s="203"/>
      <c r="E14271" s="203"/>
      <c r="F14271" s="203"/>
    </row>
    <row r="14272" spans="2:6" ht="15.75">
      <c r="B14272" s="188"/>
      <c r="C14272" s="188"/>
      <c r="D14272" s="203"/>
      <c r="E14272" s="203"/>
      <c r="F14272" s="203"/>
    </row>
    <row r="14273" spans="2:6" ht="15.75">
      <c r="B14273" s="188"/>
      <c r="C14273" s="188"/>
      <c r="D14273" s="203"/>
      <c r="E14273" s="203"/>
      <c r="F14273" s="203"/>
    </row>
    <row r="14274" spans="2:6" ht="15.75">
      <c r="B14274" s="188"/>
      <c r="C14274" s="188"/>
      <c r="D14274" s="203"/>
      <c r="E14274" s="203"/>
      <c r="F14274" s="203"/>
    </row>
    <row r="14275" spans="2:6" ht="15.75">
      <c r="B14275" s="188"/>
      <c r="C14275" s="188"/>
      <c r="D14275" s="203"/>
      <c r="E14275" s="203"/>
      <c r="F14275" s="203"/>
    </row>
    <row r="14276" spans="2:6" ht="15.75">
      <c r="B14276" s="188"/>
      <c r="C14276" s="188"/>
      <c r="D14276" s="203"/>
      <c r="E14276" s="203"/>
      <c r="F14276" s="203"/>
    </row>
    <row r="14277" spans="2:6" ht="15.75">
      <c r="B14277" s="188"/>
      <c r="C14277" s="188"/>
      <c r="D14277" s="203"/>
      <c r="E14277" s="203"/>
      <c r="F14277" s="203"/>
    </row>
    <row r="14278" spans="2:6" ht="15.75">
      <c r="B14278" s="188"/>
      <c r="C14278" s="188"/>
      <c r="D14278" s="203"/>
      <c r="E14278" s="203"/>
      <c r="F14278" s="203"/>
    </row>
    <row r="14279" spans="2:6" ht="15.75">
      <c r="B14279" s="188"/>
      <c r="C14279" s="188"/>
      <c r="D14279" s="203"/>
      <c r="E14279" s="203"/>
      <c r="F14279" s="203"/>
    </row>
    <row r="14280" spans="2:6" ht="15.75">
      <c r="B14280" s="188"/>
      <c r="C14280" s="188"/>
      <c r="D14280" s="203"/>
      <c r="E14280" s="203"/>
      <c r="F14280" s="203"/>
    </row>
    <row r="14281" spans="2:6" ht="15.75">
      <c r="B14281" s="188"/>
      <c r="C14281" s="188"/>
      <c r="D14281" s="203"/>
      <c r="E14281" s="203"/>
      <c r="F14281" s="203"/>
    </row>
    <row r="14282" spans="2:6" ht="15.75">
      <c r="B14282" s="188"/>
      <c r="C14282" s="188"/>
      <c r="D14282" s="203"/>
      <c r="E14282" s="203"/>
      <c r="F14282" s="203"/>
    </row>
    <row r="14283" spans="2:6" ht="15.75">
      <c r="B14283" s="188"/>
      <c r="C14283" s="188"/>
      <c r="D14283" s="203"/>
      <c r="E14283" s="203"/>
      <c r="F14283" s="203"/>
    </row>
    <row r="14284" spans="2:6" ht="15.75">
      <c r="B14284" s="188"/>
      <c r="C14284" s="188"/>
      <c r="D14284" s="203"/>
      <c r="E14284" s="203"/>
      <c r="F14284" s="203"/>
    </row>
    <row r="14285" spans="2:6" ht="15.75">
      <c r="B14285" s="188"/>
      <c r="C14285" s="188"/>
      <c r="D14285" s="203"/>
      <c r="E14285" s="203"/>
      <c r="F14285" s="203"/>
    </row>
    <row r="14286" spans="2:6" ht="15.75">
      <c r="B14286" s="188"/>
      <c r="C14286" s="188"/>
      <c r="D14286" s="203"/>
      <c r="E14286" s="203"/>
      <c r="F14286" s="203"/>
    </row>
    <row r="14287" spans="2:6" ht="15.75">
      <c r="B14287" s="188"/>
      <c r="C14287" s="188"/>
      <c r="D14287" s="203"/>
      <c r="E14287" s="203"/>
      <c r="F14287" s="203"/>
    </row>
    <row r="14288" spans="2:6" ht="15.75">
      <c r="B14288" s="188"/>
      <c r="C14288" s="188"/>
      <c r="D14288" s="203"/>
      <c r="E14288" s="203"/>
      <c r="F14288" s="203"/>
    </row>
    <row r="14289" spans="2:6" ht="15.75">
      <c r="B14289" s="188"/>
      <c r="C14289" s="188"/>
      <c r="D14289" s="203"/>
      <c r="E14289" s="203"/>
      <c r="F14289" s="203"/>
    </row>
    <row r="14290" spans="2:6" ht="15.75">
      <c r="B14290" s="188"/>
      <c r="C14290" s="188"/>
      <c r="D14290" s="203"/>
      <c r="E14290" s="203"/>
      <c r="F14290" s="203"/>
    </row>
    <row r="14291" spans="2:6" ht="15.75">
      <c r="B14291" s="188"/>
      <c r="C14291" s="188"/>
      <c r="D14291" s="203"/>
      <c r="E14291" s="203"/>
      <c r="F14291" s="203"/>
    </row>
    <row r="14292" spans="2:6" ht="15.75">
      <c r="B14292" s="188"/>
      <c r="C14292" s="188"/>
      <c r="D14292" s="203"/>
      <c r="E14292" s="203"/>
      <c r="F14292" s="203"/>
    </row>
    <row r="14293" spans="2:6" ht="15.75">
      <c r="B14293" s="188"/>
      <c r="C14293" s="188"/>
      <c r="D14293" s="203"/>
      <c r="E14293" s="203"/>
      <c r="F14293" s="203"/>
    </row>
    <row r="14294" spans="2:6" ht="15.75">
      <c r="B14294" s="188"/>
      <c r="C14294" s="188"/>
      <c r="D14294" s="203"/>
      <c r="E14294" s="203"/>
      <c r="F14294" s="203"/>
    </row>
    <row r="14295" spans="2:6" ht="15.75">
      <c r="B14295" s="188"/>
      <c r="C14295" s="188"/>
      <c r="D14295" s="203"/>
      <c r="E14295" s="203"/>
      <c r="F14295" s="203"/>
    </row>
    <row r="14296" spans="2:6" ht="15.75">
      <c r="B14296" s="188"/>
      <c r="C14296" s="188"/>
      <c r="D14296" s="203"/>
      <c r="E14296" s="203"/>
      <c r="F14296" s="203"/>
    </row>
    <row r="14297" spans="2:6" ht="15.75">
      <c r="B14297" s="188"/>
      <c r="C14297" s="188"/>
      <c r="D14297" s="203"/>
      <c r="E14297" s="203"/>
      <c r="F14297" s="203"/>
    </row>
    <row r="14298" spans="2:6" ht="15.75">
      <c r="B14298" s="188"/>
      <c r="C14298" s="188"/>
      <c r="D14298" s="203"/>
      <c r="E14298" s="203"/>
      <c r="F14298" s="203"/>
    </row>
    <row r="14299" spans="2:6" ht="15.75">
      <c r="B14299" s="188"/>
      <c r="C14299" s="188"/>
      <c r="D14299" s="203"/>
      <c r="E14299" s="203"/>
      <c r="F14299" s="203"/>
    </row>
    <row r="14300" spans="2:6" ht="15.75">
      <c r="B14300" s="188"/>
      <c r="C14300" s="188"/>
      <c r="D14300" s="203"/>
      <c r="E14300" s="203"/>
      <c r="F14300" s="203"/>
    </row>
    <row r="14301" spans="2:6" ht="15.75">
      <c r="B14301" s="188"/>
      <c r="C14301" s="188"/>
      <c r="D14301" s="203"/>
      <c r="E14301" s="203"/>
      <c r="F14301" s="203"/>
    </row>
    <row r="14302" spans="2:6" ht="15.75">
      <c r="B14302" s="188"/>
      <c r="C14302" s="188"/>
      <c r="D14302" s="203"/>
      <c r="E14302" s="203"/>
      <c r="F14302" s="203"/>
    </row>
    <row r="14303" spans="2:6" ht="15.75">
      <c r="B14303" s="188"/>
      <c r="C14303" s="188"/>
      <c r="D14303" s="203"/>
      <c r="E14303" s="203"/>
      <c r="F14303" s="203"/>
    </row>
    <row r="14304" spans="2:6" ht="15.75">
      <c r="B14304" s="188"/>
      <c r="C14304" s="188"/>
      <c r="D14304" s="203"/>
      <c r="E14304" s="203"/>
      <c r="F14304" s="203"/>
    </row>
    <row r="14305" spans="2:6" ht="15.75">
      <c r="B14305" s="188"/>
      <c r="C14305" s="188"/>
      <c r="D14305" s="203"/>
      <c r="E14305" s="203"/>
      <c r="F14305" s="203"/>
    </row>
    <row r="14306" spans="2:6" ht="15.75">
      <c r="B14306" s="188"/>
      <c r="C14306" s="188"/>
      <c r="D14306" s="203"/>
      <c r="E14306" s="203"/>
      <c r="F14306" s="203"/>
    </row>
    <row r="14307" spans="2:6" ht="15.75">
      <c r="B14307" s="188"/>
      <c r="C14307" s="188"/>
      <c r="D14307" s="203"/>
      <c r="E14307" s="203"/>
      <c r="F14307" s="203"/>
    </row>
    <row r="14308" spans="2:6" ht="15.75">
      <c r="B14308" s="188"/>
      <c r="C14308" s="188"/>
      <c r="D14308" s="203"/>
      <c r="E14308" s="203"/>
      <c r="F14308" s="203"/>
    </row>
    <row r="14309" spans="2:6" ht="15.75">
      <c r="B14309" s="188"/>
      <c r="C14309" s="188"/>
      <c r="D14309" s="203"/>
      <c r="E14309" s="203"/>
      <c r="F14309" s="203"/>
    </row>
    <row r="14310" spans="2:6" ht="15.75">
      <c r="B14310" s="188"/>
      <c r="C14310" s="188"/>
      <c r="D14310" s="203"/>
      <c r="E14310" s="203"/>
      <c r="F14310" s="203"/>
    </row>
    <row r="14311" spans="2:6" ht="15.75">
      <c r="B14311" s="188"/>
      <c r="C14311" s="188"/>
      <c r="D14311" s="203"/>
      <c r="E14311" s="203"/>
      <c r="F14311" s="203"/>
    </row>
    <row r="14312" spans="2:6" ht="15.75">
      <c r="B14312" s="188"/>
      <c r="C14312" s="188"/>
      <c r="D14312" s="203"/>
      <c r="E14312" s="203"/>
      <c r="F14312" s="203"/>
    </row>
    <row r="14313" spans="2:6" ht="15.75">
      <c r="B14313" s="188"/>
      <c r="C14313" s="188"/>
      <c r="D14313" s="203"/>
      <c r="E14313" s="203"/>
      <c r="F14313" s="203"/>
    </row>
    <row r="14314" spans="2:6" ht="15.75">
      <c r="B14314" s="188"/>
      <c r="C14314" s="188"/>
      <c r="D14314" s="203"/>
      <c r="E14314" s="203"/>
      <c r="F14314" s="203"/>
    </row>
    <row r="14315" spans="2:6" ht="15.75">
      <c r="B14315" s="188"/>
      <c r="C14315" s="188"/>
      <c r="D14315" s="203"/>
      <c r="E14315" s="203"/>
      <c r="F14315" s="203"/>
    </row>
    <row r="14316" spans="2:6" ht="15.75">
      <c r="B14316" s="188"/>
      <c r="C14316" s="188"/>
      <c r="D14316" s="203"/>
      <c r="E14316" s="203"/>
      <c r="F14316" s="203"/>
    </row>
    <row r="14317" spans="2:6" ht="15.75">
      <c r="B14317" s="188"/>
      <c r="C14317" s="188"/>
      <c r="D14317" s="203"/>
      <c r="E14317" s="203"/>
      <c r="F14317" s="203"/>
    </row>
    <row r="14318" spans="2:6" ht="15.75">
      <c r="B14318" s="188"/>
      <c r="C14318" s="188"/>
      <c r="D14318" s="203"/>
      <c r="E14318" s="203"/>
      <c r="F14318" s="203"/>
    </row>
    <row r="14319" spans="2:6" ht="15.75">
      <c r="B14319" s="188"/>
      <c r="C14319" s="188"/>
      <c r="D14319" s="203"/>
      <c r="E14319" s="203"/>
      <c r="F14319" s="203"/>
    </row>
    <row r="14320" spans="2:6" ht="15.75">
      <c r="B14320" s="188"/>
      <c r="C14320" s="188"/>
      <c r="D14320" s="203"/>
      <c r="E14320" s="203"/>
      <c r="F14320" s="203"/>
    </row>
    <row r="14321" spans="2:6" ht="15.75">
      <c r="B14321" s="188"/>
      <c r="C14321" s="188"/>
      <c r="D14321" s="203"/>
      <c r="E14321" s="203"/>
      <c r="F14321" s="203"/>
    </row>
    <row r="14322" spans="2:6" ht="15.75">
      <c r="B14322" s="188"/>
      <c r="C14322" s="188"/>
      <c r="D14322" s="203"/>
      <c r="E14322" s="203"/>
      <c r="F14322" s="203"/>
    </row>
    <row r="14323" spans="2:6" ht="15.75">
      <c r="B14323" s="188"/>
      <c r="C14323" s="188"/>
      <c r="D14323" s="203"/>
      <c r="E14323" s="203"/>
      <c r="F14323" s="203"/>
    </row>
    <row r="14324" spans="2:6" ht="15.75">
      <c r="B14324" s="188"/>
      <c r="C14324" s="188"/>
      <c r="D14324" s="203"/>
      <c r="E14324" s="203"/>
      <c r="F14324" s="203"/>
    </row>
    <row r="14325" spans="2:6" ht="15.75">
      <c r="B14325" s="188"/>
      <c r="C14325" s="188"/>
      <c r="D14325" s="203"/>
      <c r="E14325" s="203"/>
      <c r="F14325" s="203"/>
    </row>
    <row r="14326" spans="2:6" ht="15.75">
      <c r="B14326" s="188"/>
      <c r="C14326" s="188"/>
      <c r="D14326" s="203"/>
      <c r="E14326" s="203"/>
      <c r="F14326" s="203"/>
    </row>
    <row r="14327" spans="2:6" ht="15.75">
      <c r="B14327" s="188"/>
      <c r="C14327" s="188"/>
      <c r="D14327" s="203"/>
      <c r="E14327" s="203"/>
      <c r="F14327" s="203"/>
    </row>
    <row r="14328" spans="2:6" ht="15.75">
      <c r="B14328" s="188"/>
      <c r="C14328" s="188"/>
      <c r="D14328" s="203"/>
      <c r="E14328" s="203"/>
      <c r="F14328" s="203"/>
    </row>
    <row r="14329" spans="2:6" ht="15.75">
      <c r="B14329" s="188"/>
      <c r="C14329" s="188"/>
      <c r="D14329" s="203"/>
      <c r="E14329" s="203"/>
      <c r="F14329" s="203"/>
    </row>
    <row r="14330" spans="2:6" ht="15.75">
      <c r="B14330" s="188"/>
      <c r="C14330" s="188"/>
      <c r="D14330" s="203"/>
      <c r="E14330" s="203"/>
      <c r="F14330" s="203"/>
    </row>
    <row r="14331" spans="2:6" ht="15.75">
      <c r="B14331" s="188"/>
      <c r="C14331" s="188"/>
      <c r="D14331" s="203"/>
      <c r="E14331" s="203"/>
      <c r="F14331" s="203"/>
    </row>
    <row r="14332" spans="2:6" ht="15.75">
      <c r="B14332" s="188"/>
      <c r="C14332" s="188"/>
      <c r="D14332" s="203"/>
      <c r="E14332" s="203"/>
      <c r="F14332" s="203"/>
    </row>
    <row r="14333" spans="2:6" ht="15.75">
      <c r="B14333" s="188"/>
      <c r="C14333" s="188"/>
      <c r="D14333" s="203"/>
      <c r="E14333" s="203"/>
      <c r="F14333" s="203"/>
    </row>
    <row r="14334" spans="2:6" ht="15.75">
      <c r="B14334" s="188"/>
      <c r="C14334" s="188"/>
      <c r="D14334" s="203"/>
      <c r="E14334" s="203"/>
      <c r="F14334" s="203"/>
    </row>
    <row r="14335" spans="2:6" ht="15.75">
      <c r="B14335" s="188"/>
      <c r="C14335" s="188"/>
      <c r="D14335" s="203"/>
      <c r="E14335" s="203"/>
      <c r="F14335" s="203"/>
    </row>
    <row r="14336" spans="2:6" ht="15.75">
      <c r="B14336" s="188"/>
      <c r="C14336" s="188"/>
      <c r="D14336" s="203"/>
      <c r="E14336" s="203"/>
      <c r="F14336" s="203"/>
    </row>
    <row r="14337" spans="2:6" ht="15.75">
      <c r="B14337" s="188"/>
      <c r="C14337" s="188"/>
      <c r="D14337" s="203"/>
      <c r="E14337" s="203"/>
      <c r="F14337" s="203"/>
    </row>
    <row r="14338" spans="2:6" ht="15.75">
      <c r="B14338" s="188"/>
      <c r="C14338" s="188"/>
      <c r="D14338" s="203"/>
      <c r="E14338" s="203"/>
      <c r="F14338" s="203"/>
    </row>
    <row r="14339" spans="2:6" ht="15.75">
      <c r="B14339" s="188"/>
      <c r="C14339" s="188"/>
      <c r="D14339" s="203"/>
      <c r="E14339" s="203"/>
      <c r="F14339" s="203"/>
    </row>
    <row r="14340" spans="2:6" ht="15.75">
      <c r="B14340" s="188"/>
      <c r="C14340" s="188"/>
      <c r="D14340" s="203"/>
      <c r="E14340" s="203"/>
      <c r="F14340" s="203"/>
    </row>
    <row r="14341" spans="2:6" ht="15.75">
      <c r="B14341" s="188"/>
      <c r="C14341" s="188"/>
      <c r="D14341" s="203"/>
      <c r="E14341" s="203"/>
      <c r="F14341" s="203"/>
    </row>
    <row r="14342" spans="2:6" ht="15.75">
      <c r="B14342" s="188"/>
      <c r="C14342" s="188"/>
      <c r="D14342" s="203"/>
      <c r="E14342" s="203"/>
      <c r="F14342" s="203"/>
    </row>
    <row r="14343" spans="2:6" ht="15.75">
      <c r="B14343" s="188"/>
      <c r="C14343" s="188"/>
      <c r="D14343" s="203"/>
      <c r="E14343" s="203"/>
      <c r="F14343" s="203"/>
    </row>
    <row r="14344" spans="2:6" ht="15.75">
      <c r="B14344" s="188"/>
      <c r="C14344" s="188"/>
      <c r="D14344" s="203"/>
      <c r="E14344" s="203"/>
      <c r="F14344" s="203"/>
    </row>
    <row r="14345" spans="2:6" ht="15.75">
      <c r="B14345" s="188"/>
      <c r="C14345" s="188"/>
      <c r="D14345" s="203"/>
      <c r="E14345" s="203"/>
      <c r="F14345" s="203"/>
    </row>
    <row r="14346" spans="2:6" ht="15.75">
      <c r="B14346" s="188"/>
      <c r="C14346" s="188"/>
      <c r="D14346" s="203"/>
      <c r="E14346" s="203"/>
      <c r="F14346" s="203"/>
    </row>
    <row r="14347" spans="2:6" ht="15.75">
      <c r="B14347" s="188"/>
      <c r="C14347" s="188"/>
      <c r="D14347" s="203"/>
      <c r="E14347" s="203"/>
      <c r="F14347" s="203"/>
    </row>
    <row r="14348" spans="2:6" ht="15.75">
      <c r="B14348" s="188"/>
      <c r="C14348" s="188"/>
      <c r="D14348" s="203"/>
      <c r="E14348" s="203"/>
      <c r="F14348" s="203"/>
    </row>
    <row r="14349" spans="2:6" ht="15.75">
      <c r="B14349" s="188"/>
      <c r="C14349" s="188"/>
      <c r="D14349" s="203"/>
      <c r="E14349" s="203"/>
      <c r="F14349" s="203"/>
    </row>
    <row r="14350" spans="2:6" ht="15.75">
      <c r="B14350" s="188"/>
      <c r="C14350" s="188"/>
      <c r="D14350" s="203"/>
      <c r="E14350" s="203"/>
      <c r="F14350" s="203"/>
    </row>
    <row r="14351" spans="2:6" ht="15.75">
      <c r="B14351" s="188"/>
      <c r="C14351" s="188"/>
      <c r="D14351" s="203"/>
      <c r="E14351" s="203"/>
      <c r="F14351" s="203"/>
    </row>
    <row r="14352" spans="2:6" ht="15.75">
      <c r="B14352" s="188"/>
      <c r="C14352" s="188"/>
      <c r="D14352" s="203"/>
      <c r="E14352" s="203"/>
      <c r="F14352" s="203"/>
    </row>
    <row r="14353" spans="2:6" ht="15.75">
      <c r="B14353" s="188"/>
      <c r="C14353" s="188"/>
      <c r="D14353" s="203"/>
      <c r="E14353" s="203"/>
      <c r="F14353" s="203"/>
    </row>
    <row r="14354" spans="2:6" ht="15.75">
      <c r="B14354" s="188"/>
      <c r="C14354" s="188"/>
      <c r="D14354" s="203"/>
      <c r="E14354" s="203"/>
      <c r="F14354" s="203"/>
    </row>
    <row r="14355" spans="2:6" ht="15.75">
      <c r="B14355" s="188"/>
      <c r="C14355" s="188"/>
      <c r="D14355" s="203"/>
      <c r="E14355" s="203"/>
      <c r="F14355" s="203"/>
    </row>
    <row r="14356" spans="2:6" ht="15.75">
      <c r="B14356" s="188"/>
      <c r="C14356" s="188"/>
      <c r="D14356" s="203"/>
      <c r="E14356" s="203"/>
      <c r="F14356" s="203"/>
    </row>
    <row r="14357" spans="2:6" ht="15.75">
      <c r="B14357" s="188"/>
      <c r="C14357" s="188"/>
      <c r="D14357" s="203"/>
      <c r="E14357" s="203"/>
      <c r="F14357" s="203"/>
    </row>
    <row r="14358" spans="2:6" ht="15.75">
      <c r="B14358" s="188"/>
      <c r="C14358" s="188"/>
      <c r="D14358" s="203"/>
      <c r="E14358" s="203"/>
      <c r="F14358" s="203"/>
    </row>
    <row r="14359" spans="2:6" ht="15.75">
      <c r="B14359" s="188"/>
      <c r="C14359" s="188"/>
      <c r="D14359" s="203"/>
      <c r="E14359" s="203"/>
      <c r="F14359" s="203"/>
    </row>
    <row r="14360" spans="2:6" ht="15.75">
      <c r="B14360" s="188"/>
      <c r="C14360" s="188"/>
      <c r="D14360" s="203"/>
      <c r="E14360" s="203"/>
      <c r="F14360" s="203"/>
    </row>
    <row r="14361" spans="2:6" ht="15.75">
      <c r="B14361" s="188"/>
      <c r="C14361" s="188"/>
      <c r="D14361" s="203"/>
      <c r="E14361" s="203"/>
      <c r="F14361" s="203"/>
    </row>
    <row r="14362" spans="2:6" ht="15.75">
      <c r="B14362" s="188"/>
      <c r="C14362" s="188"/>
      <c r="D14362" s="203"/>
      <c r="E14362" s="203"/>
      <c r="F14362" s="203"/>
    </row>
    <row r="14363" spans="2:6" ht="15.75">
      <c r="B14363" s="188"/>
      <c r="C14363" s="188"/>
      <c r="D14363" s="203"/>
      <c r="E14363" s="203"/>
      <c r="F14363" s="203"/>
    </row>
    <row r="14364" spans="2:6" ht="15.75">
      <c r="B14364" s="188"/>
      <c r="C14364" s="188"/>
      <c r="D14364" s="203"/>
      <c r="E14364" s="203"/>
      <c r="F14364" s="203"/>
    </row>
    <row r="14365" spans="2:6" ht="15.75">
      <c r="B14365" s="188"/>
      <c r="C14365" s="188"/>
      <c r="D14365" s="203"/>
      <c r="E14365" s="203"/>
      <c r="F14365" s="203"/>
    </row>
    <row r="14366" spans="2:6" ht="15.75">
      <c r="B14366" s="188"/>
      <c r="C14366" s="188"/>
      <c r="D14366" s="203"/>
      <c r="E14366" s="203"/>
      <c r="F14366" s="203"/>
    </row>
    <row r="14367" spans="2:6" ht="15.75">
      <c r="B14367" s="188"/>
      <c r="C14367" s="188"/>
      <c r="D14367" s="203"/>
      <c r="E14367" s="203"/>
      <c r="F14367" s="203"/>
    </row>
    <row r="14368" spans="2:6" ht="15.75">
      <c r="B14368" s="188"/>
      <c r="C14368" s="188"/>
      <c r="D14368" s="203"/>
      <c r="E14368" s="203"/>
      <c r="F14368" s="203"/>
    </row>
    <row r="14369" spans="2:6" ht="15.75">
      <c r="B14369" s="188"/>
      <c r="C14369" s="188"/>
      <c r="D14369" s="203"/>
      <c r="E14369" s="203"/>
      <c r="F14369" s="203"/>
    </row>
    <row r="14370" spans="2:6" ht="15.75">
      <c r="B14370" s="188"/>
      <c r="C14370" s="188"/>
      <c r="D14370" s="203"/>
      <c r="E14370" s="203"/>
      <c r="F14370" s="203"/>
    </row>
    <row r="14371" spans="2:6" ht="15.75">
      <c r="B14371" s="188"/>
      <c r="C14371" s="188"/>
      <c r="D14371" s="203"/>
      <c r="E14371" s="203"/>
      <c r="F14371" s="203"/>
    </row>
    <row r="14372" spans="2:6" ht="15.75">
      <c r="B14372" s="188"/>
      <c r="C14372" s="188"/>
      <c r="D14372" s="203"/>
      <c r="E14372" s="203"/>
      <c r="F14372" s="203"/>
    </row>
    <row r="14373" spans="2:6" ht="15.75">
      <c r="B14373" s="188"/>
      <c r="C14373" s="188"/>
      <c r="D14373" s="203"/>
      <c r="E14373" s="203"/>
      <c r="F14373" s="203"/>
    </row>
    <row r="14374" spans="2:6" ht="15.75">
      <c r="B14374" s="188"/>
      <c r="C14374" s="188"/>
      <c r="D14374" s="203"/>
      <c r="E14374" s="203"/>
      <c r="F14374" s="203"/>
    </row>
    <row r="14375" spans="2:6" ht="15.75">
      <c r="B14375" s="188"/>
      <c r="C14375" s="188"/>
      <c r="D14375" s="203"/>
      <c r="E14375" s="203"/>
      <c r="F14375" s="203"/>
    </row>
    <row r="14376" spans="2:6" ht="15.75">
      <c r="B14376" s="188"/>
      <c r="C14376" s="188"/>
      <c r="D14376" s="203"/>
      <c r="E14376" s="203"/>
      <c r="F14376" s="203"/>
    </row>
    <row r="14377" spans="2:6" ht="15.75">
      <c r="B14377" s="188"/>
      <c r="C14377" s="188"/>
      <c r="D14377" s="203"/>
      <c r="E14377" s="203"/>
      <c r="F14377" s="203"/>
    </row>
    <row r="14378" spans="2:6" ht="15.75">
      <c r="B14378" s="188"/>
      <c r="C14378" s="188"/>
      <c r="D14378" s="203"/>
      <c r="E14378" s="203"/>
      <c r="F14378" s="203"/>
    </row>
    <row r="14379" spans="2:6" ht="15.75">
      <c r="B14379" s="188"/>
      <c r="C14379" s="188"/>
      <c r="D14379" s="203"/>
      <c r="E14379" s="203"/>
      <c r="F14379" s="203"/>
    </row>
    <row r="14380" spans="2:6" ht="15.75">
      <c r="B14380" s="188"/>
      <c r="C14380" s="188"/>
      <c r="D14380" s="203"/>
      <c r="E14380" s="203"/>
      <c r="F14380" s="203"/>
    </row>
    <row r="14381" spans="2:6" ht="15.75">
      <c r="B14381" s="188"/>
      <c r="C14381" s="188"/>
      <c r="D14381" s="203"/>
      <c r="E14381" s="203"/>
      <c r="F14381" s="203"/>
    </row>
    <row r="14382" spans="2:6" ht="15.75">
      <c r="B14382" s="188"/>
      <c r="C14382" s="188"/>
      <c r="D14382" s="203"/>
      <c r="E14382" s="203"/>
      <c r="F14382" s="203"/>
    </row>
    <row r="14383" spans="2:6" ht="15.75">
      <c r="B14383" s="188"/>
      <c r="C14383" s="188"/>
      <c r="D14383" s="203"/>
      <c r="E14383" s="203"/>
      <c r="F14383" s="203"/>
    </row>
    <row r="14384" spans="2:6" ht="15.75">
      <c r="B14384" s="188"/>
      <c r="C14384" s="188"/>
      <c r="D14384" s="203"/>
      <c r="E14384" s="203"/>
      <c r="F14384" s="203"/>
    </row>
    <row r="14385" spans="2:6" ht="15.75">
      <c r="B14385" s="188"/>
      <c r="C14385" s="188"/>
      <c r="D14385" s="203"/>
      <c r="E14385" s="203"/>
      <c r="F14385" s="203"/>
    </row>
    <row r="14386" spans="2:6" ht="15.75">
      <c r="B14386" s="188"/>
      <c r="C14386" s="188"/>
      <c r="D14386" s="203"/>
      <c r="E14386" s="203"/>
      <c r="F14386" s="203"/>
    </row>
    <row r="14387" spans="2:6" ht="15.75">
      <c r="B14387" s="188"/>
      <c r="C14387" s="188"/>
      <c r="D14387" s="203"/>
      <c r="E14387" s="203"/>
      <c r="F14387" s="203"/>
    </row>
    <row r="14388" spans="2:6" ht="15.75">
      <c r="B14388" s="188"/>
      <c r="C14388" s="188"/>
      <c r="D14388" s="203"/>
      <c r="E14388" s="203"/>
      <c r="F14388" s="203"/>
    </row>
    <row r="14389" spans="2:6" ht="15.75">
      <c r="B14389" s="188"/>
      <c r="C14389" s="188"/>
      <c r="D14389" s="203"/>
      <c r="E14389" s="203"/>
      <c r="F14389" s="203"/>
    </row>
    <row r="14390" spans="2:6" ht="15.75">
      <c r="B14390" s="188"/>
      <c r="C14390" s="188"/>
      <c r="D14390" s="203"/>
      <c r="E14390" s="203"/>
      <c r="F14390" s="203"/>
    </row>
    <row r="14391" spans="2:6" ht="15.75">
      <c r="B14391" s="188"/>
      <c r="C14391" s="188"/>
      <c r="D14391" s="203"/>
      <c r="E14391" s="203"/>
      <c r="F14391" s="203"/>
    </row>
    <row r="14392" spans="2:6" ht="15.75">
      <c r="B14392" s="188"/>
      <c r="C14392" s="188"/>
      <c r="D14392" s="203"/>
      <c r="E14392" s="203"/>
      <c r="F14392" s="203"/>
    </row>
    <row r="14393" spans="2:6" ht="15.75">
      <c r="B14393" s="188"/>
      <c r="C14393" s="188"/>
      <c r="D14393" s="203"/>
      <c r="E14393" s="203"/>
      <c r="F14393" s="203"/>
    </row>
    <row r="14394" spans="2:6" ht="15.75">
      <c r="B14394" s="188"/>
      <c r="C14394" s="188"/>
      <c r="D14394" s="203"/>
      <c r="E14394" s="203"/>
      <c r="F14394" s="203"/>
    </row>
    <row r="14395" spans="2:6" ht="15.75">
      <c r="B14395" s="188"/>
      <c r="C14395" s="188"/>
      <c r="D14395" s="203"/>
      <c r="E14395" s="203"/>
      <c r="F14395" s="203"/>
    </row>
    <row r="14396" spans="2:6" ht="15.75">
      <c r="B14396" s="188"/>
      <c r="C14396" s="188"/>
      <c r="D14396" s="203"/>
      <c r="E14396" s="203"/>
      <c r="F14396" s="203"/>
    </row>
    <row r="14397" spans="2:6" ht="15.75">
      <c r="B14397" s="188"/>
      <c r="C14397" s="188"/>
      <c r="D14397" s="203"/>
      <c r="E14397" s="203"/>
      <c r="F14397" s="203"/>
    </row>
    <row r="14398" spans="2:6" ht="15.75">
      <c r="B14398" s="188"/>
      <c r="C14398" s="188"/>
      <c r="D14398" s="203"/>
      <c r="E14398" s="203"/>
      <c r="F14398" s="203"/>
    </row>
    <row r="14399" spans="2:6" ht="15.75">
      <c r="B14399" s="188"/>
      <c r="C14399" s="188"/>
      <c r="D14399" s="203"/>
      <c r="E14399" s="203"/>
      <c r="F14399" s="203"/>
    </row>
    <row r="14400" spans="2:6" ht="15.75">
      <c r="B14400" s="188"/>
      <c r="C14400" s="188"/>
      <c r="D14400" s="203"/>
      <c r="E14400" s="203"/>
      <c r="F14400" s="203"/>
    </row>
    <row r="14401" spans="2:6" ht="15.75">
      <c r="B14401" s="188"/>
      <c r="C14401" s="188"/>
      <c r="D14401" s="203"/>
      <c r="E14401" s="203"/>
      <c r="F14401" s="203"/>
    </row>
    <row r="14402" spans="2:6" ht="15.75">
      <c r="B14402" s="188"/>
      <c r="C14402" s="188"/>
      <c r="D14402" s="203"/>
      <c r="E14402" s="203"/>
      <c r="F14402" s="203"/>
    </row>
    <row r="14403" spans="2:6" ht="15.75">
      <c r="B14403" s="188"/>
      <c r="C14403" s="188"/>
      <c r="D14403" s="203"/>
      <c r="E14403" s="203"/>
      <c r="F14403" s="203"/>
    </row>
    <row r="14404" spans="2:6" ht="15.75">
      <c r="B14404" s="188"/>
      <c r="C14404" s="188"/>
      <c r="D14404" s="203"/>
      <c r="E14404" s="203"/>
      <c r="F14404" s="203"/>
    </row>
    <row r="14405" spans="2:6" ht="15.75">
      <c r="B14405" s="188"/>
      <c r="C14405" s="188"/>
      <c r="D14405" s="203"/>
      <c r="E14405" s="203"/>
      <c r="F14405" s="203"/>
    </row>
    <row r="14406" spans="2:6" ht="15.75">
      <c r="B14406" s="188"/>
      <c r="C14406" s="188"/>
      <c r="D14406" s="203"/>
      <c r="E14406" s="203"/>
      <c r="F14406" s="203"/>
    </row>
    <row r="14407" spans="2:6" ht="15.75">
      <c r="B14407" s="188"/>
      <c r="C14407" s="188"/>
      <c r="D14407" s="203"/>
      <c r="E14407" s="203"/>
      <c r="F14407" s="203"/>
    </row>
    <row r="14408" spans="2:6" ht="15.75">
      <c r="B14408" s="188"/>
      <c r="C14408" s="188"/>
      <c r="D14408" s="203"/>
      <c r="E14408" s="203"/>
      <c r="F14408" s="203"/>
    </row>
    <row r="14409" spans="2:6" ht="15.75">
      <c r="B14409" s="188"/>
      <c r="C14409" s="188"/>
      <c r="D14409" s="203"/>
      <c r="E14409" s="203"/>
      <c r="F14409" s="203"/>
    </row>
    <row r="14410" spans="2:6" ht="15.75">
      <c r="B14410" s="188"/>
      <c r="C14410" s="188"/>
      <c r="D14410" s="203"/>
      <c r="E14410" s="203"/>
      <c r="F14410" s="203"/>
    </row>
    <row r="14411" spans="2:6" ht="15.75">
      <c r="B14411" s="188"/>
      <c r="C14411" s="188"/>
      <c r="D14411" s="203"/>
      <c r="E14411" s="203"/>
      <c r="F14411" s="203"/>
    </row>
    <row r="14412" spans="2:6" ht="15.75">
      <c r="B14412" s="188"/>
      <c r="C14412" s="188"/>
      <c r="D14412" s="203"/>
      <c r="E14412" s="203"/>
      <c r="F14412" s="203"/>
    </row>
    <row r="14413" spans="2:6" ht="15.75">
      <c r="B14413" s="188"/>
      <c r="C14413" s="188"/>
      <c r="D14413" s="203"/>
      <c r="E14413" s="203"/>
      <c r="F14413" s="203"/>
    </row>
    <row r="14414" spans="2:6" ht="15.75">
      <c r="B14414" s="188"/>
      <c r="C14414" s="188"/>
      <c r="D14414" s="203"/>
      <c r="E14414" s="203"/>
      <c r="F14414" s="203"/>
    </row>
    <row r="14415" spans="2:6" ht="15.75">
      <c r="B14415" s="188"/>
      <c r="C14415" s="188"/>
      <c r="D14415" s="203"/>
      <c r="E14415" s="203"/>
      <c r="F14415" s="203"/>
    </row>
    <row r="14416" spans="2:6" ht="15.75">
      <c r="B14416" s="188"/>
      <c r="C14416" s="188"/>
      <c r="D14416" s="203"/>
      <c r="E14416" s="203"/>
      <c r="F14416" s="203"/>
    </row>
    <row r="14417" spans="2:6" ht="15.75">
      <c r="B14417" s="188"/>
      <c r="C14417" s="188"/>
      <c r="D14417" s="203"/>
      <c r="E14417" s="203"/>
      <c r="F14417" s="203"/>
    </row>
    <row r="14418" spans="2:6" ht="15.75">
      <c r="B14418" s="188"/>
      <c r="C14418" s="188"/>
      <c r="D14418" s="203"/>
      <c r="E14418" s="203"/>
      <c r="F14418" s="203"/>
    </row>
    <row r="14419" spans="2:6" ht="15.75">
      <c r="B14419" s="188"/>
      <c r="C14419" s="188"/>
      <c r="D14419" s="203"/>
      <c r="E14419" s="203"/>
      <c r="F14419" s="203"/>
    </row>
    <row r="14420" spans="2:6" ht="15.75">
      <c r="B14420" s="188"/>
      <c r="C14420" s="188"/>
      <c r="D14420" s="203"/>
      <c r="E14420" s="203"/>
      <c r="F14420" s="203"/>
    </row>
    <row r="14421" spans="2:6" ht="15.75">
      <c r="B14421" s="188"/>
      <c r="C14421" s="188"/>
      <c r="D14421" s="203"/>
      <c r="E14421" s="203"/>
      <c r="F14421" s="203"/>
    </row>
    <row r="14422" spans="2:6" ht="15.75">
      <c r="B14422" s="188"/>
      <c r="C14422" s="188"/>
      <c r="D14422" s="203"/>
      <c r="E14422" s="203"/>
      <c r="F14422" s="203"/>
    </row>
    <row r="14423" spans="2:6" ht="15.75">
      <c r="B14423" s="188"/>
      <c r="C14423" s="188"/>
      <c r="D14423" s="203"/>
      <c r="E14423" s="203"/>
      <c r="F14423" s="203"/>
    </row>
    <row r="14424" spans="2:6" ht="15.75">
      <c r="B14424" s="188"/>
      <c r="C14424" s="188"/>
      <c r="D14424" s="203"/>
      <c r="E14424" s="203"/>
      <c r="F14424" s="203"/>
    </row>
    <row r="14425" spans="2:6" ht="15.75">
      <c r="B14425" s="188"/>
      <c r="C14425" s="188"/>
      <c r="D14425" s="203"/>
      <c r="E14425" s="203"/>
      <c r="F14425" s="203"/>
    </row>
    <row r="14426" spans="2:6" ht="15.75">
      <c r="B14426" s="188"/>
      <c r="C14426" s="188"/>
      <c r="D14426" s="203"/>
      <c r="E14426" s="203"/>
      <c r="F14426" s="203"/>
    </row>
    <row r="14427" spans="2:6" ht="15.75">
      <c r="B14427" s="188"/>
      <c r="C14427" s="188"/>
      <c r="D14427" s="203"/>
      <c r="E14427" s="203"/>
      <c r="F14427" s="203"/>
    </row>
    <row r="14428" spans="2:6" ht="15.75">
      <c r="B14428" s="188"/>
      <c r="C14428" s="188"/>
      <c r="D14428" s="203"/>
      <c r="E14428" s="203"/>
      <c r="F14428" s="203"/>
    </row>
    <row r="14429" spans="2:6" ht="15.75">
      <c r="B14429" s="188"/>
      <c r="C14429" s="188"/>
      <c r="D14429" s="203"/>
      <c r="E14429" s="203"/>
      <c r="F14429" s="203"/>
    </row>
    <row r="14430" spans="2:6" ht="15.75">
      <c r="B14430" s="188"/>
      <c r="C14430" s="188"/>
      <c r="D14430" s="203"/>
      <c r="E14430" s="203"/>
      <c r="F14430" s="203"/>
    </row>
    <row r="14431" spans="2:6" ht="15.75">
      <c r="B14431" s="188"/>
      <c r="C14431" s="188"/>
      <c r="D14431" s="203"/>
      <c r="E14431" s="203"/>
      <c r="F14431" s="203"/>
    </row>
    <row r="14432" spans="2:6" ht="15.75">
      <c r="B14432" s="188"/>
      <c r="C14432" s="188"/>
      <c r="D14432" s="203"/>
      <c r="E14432" s="203"/>
      <c r="F14432" s="203"/>
    </row>
    <row r="14433" spans="2:6" ht="15.75">
      <c r="B14433" s="188"/>
      <c r="C14433" s="188"/>
      <c r="D14433" s="203"/>
      <c r="E14433" s="203"/>
      <c r="F14433" s="203"/>
    </row>
    <row r="14434" spans="2:6" ht="15.75">
      <c r="B14434" s="188"/>
      <c r="C14434" s="188"/>
      <c r="D14434" s="203"/>
      <c r="E14434" s="203"/>
      <c r="F14434" s="203"/>
    </row>
    <row r="14435" spans="2:6" ht="15.75">
      <c r="B14435" s="188"/>
      <c r="C14435" s="188"/>
      <c r="D14435" s="203"/>
      <c r="E14435" s="203"/>
      <c r="F14435" s="203"/>
    </row>
    <row r="14436" spans="2:6" ht="15.75">
      <c r="B14436" s="188"/>
      <c r="C14436" s="188"/>
      <c r="D14436" s="203"/>
      <c r="E14436" s="203"/>
      <c r="F14436" s="203"/>
    </row>
    <row r="14437" spans="2:6" ht="15.75">
      <c r="B14437" s="188"/>
      <c r="C14437" s="188"/>
      <c r="D14437" s="203"/>
      <c r="E14437" s="203"/>
      <c r="F14437" s="203"/>
    </row>
    <row r="14438" spans="2:6" ht="15.75">
      <c r="B14438" s="188"/>
      <c r="C14438" s="188"/>
      <c r="D14438" s="203"/>
      <c r="E14438" s="203"/>
      <c r="F14438" s="203"/>
    </row>
    <row r="14439" spans="2:6" ht="15.75">
      <c r="B14439" s="188"/>
      <c r="C14439" s="188"/>
      <c r="D14439" s="203"/>
      <c r="E14439" s="203"/>
      <c r="F14439" s="203"/>
    </row>
    <row r="14440" spans="2:6" ht="15.75">
      <c r="B14440" s="188"/>
      <c r="C14440" s="188"/>
      <c r="D14440" s="203"/>
      <c r="E14440" s="203"/>
      <c r="F14440" s="203"/>
    </row>
    <row r="14441" spans="2:6" ht="15.75">
      <c r="B14441" s="188"/>
      <c r="C14441" s="188"/>
      <c r="D14441" s="203"/>
      <c r="E14441" s="203"/>
      <c r="F14441" s="203"/>
    </row>
    <row r="14442" spans="2:6" ht="15.75">
      <c r="B14442" s="188"/>
      <c r="C14442" s="188"/>
      <c r="D14442" s="203"/>
      <c r="E14442" s="203"/>
      <c r="F14442" s="203"/>
    </row>
    <row r="14443" spans="2:6" ht="15.75">
      <c r="B14443" s="188"/>
      <c r="C14443" s="188"/>
      <c r="D14443" s="203"/>
      <c r="E14443" s="203"/>
      <c r="F14443" s="203"/>
    </row>
    <row r="14444" spans="2:6" ht="15.75">
      <c r="B14444" s="188"/>
      <c r="C14444" s="188"/>
      <c r="D14444" s="203"/>
      <c r="E14444" s="203"/>
      <c r="F14444" s="203"/>
    </row>
    <row r="14445" spans="2:6" ht="15.75">
      <c r="B14445" s="188"/>
      <c r="C14445" s="188"/>
      <c r="D14445" s="203"/>
      <c r="E14445" s="203"/>
      <c r="F14445" s="203"/>
    </row>
    <row r="14446" spans="2:6" ht="15.75">
      <c r="B14446" s="188"/>
      <c r="C14446" s="188"/>
      <c r="D14446" s="203"/>
      <c r="E14446" s="203"/>
      <c r="F14446" s="203"/>
    </row>
    <row r="14447" spans="2:6" ht="15.75">
      <c r="B14447" s="188"/>
      <c r="C14447" s="188"/>
      <c r="D14447" s="203"/>
      <c r="E14447" s="203"/>
      <c r="F14447" s="203"/>
    </row>
    <row r="14448" spans="2:6" ht="15.75">
      <c r="B14448" s="188"/>
      <c r="C14448" s="188"/>
      <c r="D14448" s="203"/>
      <c r="E14448" s="203"/>
      <c r="F14448" s="203"/>
    </row>
    <row r="14449" spans="2:6" ht="15.75">
      <c r="B14449" s="188"/>
      <c r="C14449" s="188"/>
      <c r="D14449" s="203"/>
      <c r="E14449" s="203"/>
      <c r="F14449" s="203"/>
    </row>
    <row r="14450" spans="2:6" ht="15.75">
      <c r="B14450" s="188"/>
      <c r="C14450" s="188"/>
      <c r="D14450" s="203"/>
      <c r="E14450" s="203"/>
      <c r="F14450" s="203"/>
    </row>
    <row r="14451" spans="2:6" ht="15.75">
      <c r="B14451" s="188"/>
      <c r="C14451" s="188"/>
      <c r="D14451" s="203"/>
      <c r="E14451" s="203"/>
      <c r="F14451" s="203"/>
    </row>
    <row r="14452" spans="2:6" ht="15.75">
      <c r="B14452" s="188"/>
      <c r="C14452" s="188"/>
      <c r="D14452" s="203"/>
      <c r="E14452" s="203"/>
      <c r="F14452" s="203"/>
    </row>
    <row r="14453" spans="2:6" ht="15.75">
      <c r="B14453" s="188"/>
      <c r="C14453" s="188"/>
      <c r="D14453" s="203"/>
      <c r="E14453" s="203"/>
      <c r="F14453" s="203"/>
    </row>
    <row r="14454" spans="2:6" ht="15.75">
      <c r="B14454" s="188"/>
      <c r="C14454" s="188"/>
      <c r="D14454" s="203"/>
      <c r="E14454" s="203"/>
      <c r="F14454" s="203"/>
    </row>
    <row r="14455" spans="2:6" ht="15.75">
      <c r="B14455" s="188"/>
      <c r="C14455" s="188"/>
      <c r="D14455" s="203"/>
      <c r="E14455" s="203"/>
      <c r="F14455" s="203"/>
    </row>
    <row r="14456" spans="2:6" ht="15.75">
      <c r="B14456" s="188"/>
      <c r="C14456" s="188"/>
      <c r="D14456" s="203"/>
      <c r="E14456" s="203"/>
      <c r="F14456" s="203"/>
    </row>
    <row r="14457" spans="2:6" ht="15.75">
      <c r="B14457" s="188"/>
      <c r="C14457" s="188"/>
      <c r="D14457" s="203"/>
      <c r="E14457" s="203"/>
      <c r="F14457" s="203"/>
    </row>
    <row r="14458" spans="2:6" ht="15.75">
      <c r="B14458" s="188"/>
      <c r="C14458" s="188"/>
      <c r="D14458" s="203"/>
      <c r="E14458" s="203"/>
      <c r="F14458" s="203"/>
    </row>
    <row r="14459" spans="2:6" ht="15.75">
      <c r="B14459" s="188"/>
      <c r="C14459" s="188"/>
      <c r="D14459" s="203"/>
      <c r="E14459" s="203"/>
      <c r="F14459" s="203"/>
    </row>
    <row r="14460" spans="2:6" ht="15.75">
      <c r="B14460" s="188"/>
      <c r="C14460" s="188"/>
      <c r="D14460" s="203"/>
      <c r="E14460" s="203"/>
      <c r="F14460" s="203"/>
    </row>
    <row r="14461" spans="2:6" ht="15.75">
      <c r="B14461" s="188"/>
      <c r="C14461" s="188"/>
      <c r="D14461" s="203"/>
      <c r="E14461" s="203"/>
      <c r="F14461" s="203"/>
    </row>
    <row r="14462" spans="2:6" ht="15.75">
      <c r="B14462" s="188"/>
      <c r="C14462" s="188"/>
      <c r="D14462" s="203"/>
      <c r="E14462" s="203"/>
      <c r="F14462" s="203"/>
    </row>
    <row r="14463" spans="2:6" ht="15.75">
      <c r="B14463" s="188"/>
      <c r="C14463" s="188"/>
      <c r="D14463" s="203"/>
      <c r="E14463" s="203"/>
      <c r="F14463" s="203"/>
    </row>
    <row r="14464" spans="2:6" ht="15.75">
      <c r="B14464" s="188"/>
      <c r="C14464" s="188"/>
      <c r="D14464" s="203"/>
      <c r="E14464" s="203"/>
      <c r="F14464" s="203"/>
    </row>
    <row r="14465" spans="2:6" ht="15.75">
      <c r="B14465" s="188"/>
      <c r="C14465" s="188"/>
      <c r="D14465" s="203"/>
      <c r="E14465" s="203"/>
      <c r="F14465" s="203"/>
    </row>
    <row r="14466" spans="2:6" ht="15.75">
      <c r="B14466" s="188"/>
      <c r="C14466" s="188"/>
      <c r="D14466" s="203"/>
      <c r="E14466" s="203"/>
      <c r="F14466" s="203"/>
    </row>
    <row r="14467" spans="2:6" ht="15.75">
      <c r="B14467" s="188"/>
      <c r="C14467" s="188"/>
      <c r="D14467" s="203"/>
      <c r="E14467" s="203"/>
      <c r="F14467" s="203"/>
    </row>
    <row r="14468" spans="2:6" ht="15.75">
      <c r="B14468" s="188"/>
      <c r="C14468" s="188"/>
      <c r="D14468" s="203"/>
      <c r="E14468" s="203"/>
      <c r="F14468" s="203"/>
    </row>
    <row r="14469" spans="2:6" ht="15.75">
      <c r="B14469" s="188"/>
      <c r="C14469" s="188"/>
      <c r="D14469" s="203"/>
      <c r="E14469" s="203"/>
      <c r="F14469" s="203"/>
    </row>
    <row r="14470" spans="2:6" ht="15.75">
      <c r="B14470" s="188"/>
      <c r="C14470" s="188"/>
      <c r="D14470" s="203"/>
      <c r="E14470" s="203"/>
      <c r="F14470" s="203"/>
    </row>
    <row r="14471" spans="2:6" ht="15.75">
      <c r="B14471" s="188"/>
      <c r="C14471" s="188"/>
      <c r="D14471" s="203"/>
      <c r="E14471" s="203"/>
      <c r="F14471" s="203"/>
    </row>
    <row r="14472" spans="2:6" ht="15.75">
      <c r="B14472" s="188"/>
      <c r="C14472" s="188"/>
      <c r="D14472" s="203"/>
      <c r="E14472" s="203"/>
      <c r="F14472" s="203"/>
    </row>
    <row r="14473" spans="2:6" ht="15.75">
      <c r="B14473" s="188"/>
      <c r="C14473" s="188"/>
      <c r="D14473" s="203"/>
      <c r="E14473" s="203"/>
      <c r="F14473" s="203"/>
    </row>
    <row r="14474" spans="2:6" ht="15.75">
      <c r="B14474" s="188"/>
      <c r="C14474" s="188"/>
      <c r="D14474" s="203"/>
      <c r="E14474" s="203"/>
      <c r="F14474" s="203"/>
    </row>
    <row r="14475" spans="2:6" ht="15.75">
      <c r="B14475" s="188"/>
      <c r="C14475" s="188"/>
      <c r="D14475" s="203"/>
      <c r="E14475" s="203"/>
      <c r="F14475" s="203"/>
    </row>
    <row r="14476" spans="2:6" ht="15.75">
      <c r="B14476" s="188"/>
      <c r="C14476" s="188"/>
      <c r="D14476" s="203"/>
      <c r="E14476" s="203"/>
      <c r="F14476" s="203"/>
    </row>
    <row r="14477" spans="2:6" ht="15.75">
      <c r="B14477" s="188"/>
      <c r="C14477" s="188"/>
      <c r="D14477" s="203"/>
      <c r="E14477" s="203"/>
      <c r="F14477" s="203"/>
    </row>
    <row r="14478" spans="2:6" ht="15.75">
      <c r="B14478" s="188"/>
      <c r="C14478" s="188"/>
      <c r="D14478" s="203"/>
      <c r="E14478" s="203"/>
      <c r="F14478" s="203"/>
    </row>
    <row r="14479" spans="2:6" ht="15.75">
      <c r="B14479" s="188"/>
      <c r="C14479" s="188"/>
      <c r="D14479" s="203"/>
      <c r="E14479" s="203"/>
      <c r="F14479" s="203"/>
    </row>
    <row r="14480" spans="2:6" ht="15.75">
      <c r="B14480" s="188"/>
      <c r="C14480" s="188"/>
      <c r="D14480" s="203"/>
      <c r="E14480" s="203"/>
      <c r="F14480" s="203"/>
    </row>
    <row r="14481" spans="2:6" ht="15.75">
      <c r="B14481" s="188"/>
      <c r="C14481" s="188"/>
      <c r="D14481" s="203"/>
      <c r="E14481" s="203"/>
      <c r="F14481" s="203"/>
    </row>
    <row r="14482" spans="2:6" ht="15.75">
      <c r="B14482" s="188"/>
      <c r="C14482" s="188"/>
      <c r="D14482" s="203"/>
      <c r="E14482" s="203"/>
      <c r="F14482" s="203"/>
    </row>
    <row r="14483" spans="2:6" ht="15.75">
      <c r="B14483" s="188"/>
      <c r="C14483" s="188"/>
      <c r="D14483" s="203"/>
      <c r="E14483" s="203"/>
      <c r="F14483" s="203"/>
    </row>
    <row r="14484" spans="2:6" ht="15.75">
      <c r="B14484" s="188"/>
      <c r="C14484" s="188"/>
      <c r="D14484" s="203"/>
      <c r="E14484" s="203"/>
      <c r="F14484" s="203"/>
    </row>
    <row r="14485" spans="2:6" ht="15.75">
      <c r="B14485" s="188"/>
      <c r="C14485" s="188"/>
      <c r="D14485" s="203"/>
      <c r="E14485" s="203"/>
      <c r="F14485" s="203"/>
    </row>
    <row r="14486" spans="2:6" ht="15.75">
      <c r="B14486" s="188"/>
      <c r="C14486" s="188"/>
      <c r="D14486" s="203"/>
      <c r="E14486" s="203"/>
      <c r="F14486" s="203"/>
    </row>
    <row r="14487" spans="2:6" ht="15.75">
      <c r="B14487" s="188"/>
      <c r="C14487" s="188"/>
      <c r="D14487" s="203"/>
      <c r="E14487" s="203"/>
      <c r="F14487" s="203"/>
    </row>
    <row r="14488" spans="2:6" ht="15.75">
      <c r="B14488" s="188"/>
      <c r="C14488" s="188"/>
      <c r="D14488" s="203"/>
      <c r="E14488" s="203"/>
      <c r="F14488" s="203"/>
    </row>
    <row r="14489" spans="2:6" ht="15.75">
      <c r="B14489" s="188"/>
      <c r="C14489" s="188"/>
      <c r="D14489" s="203"/>
      <c r="E14489" s="203"/>
      <c r="F14489" s="203"/>
    </row>
    <row r="14490" spans="2:6" ht="15.75">
      <c r="B14490" s="188"/>
      <c r="C14490" s="188"/>
      <c r="D14490" s="203"/>
      <c r="E14490" s="203"/>
      <c r="F14490" s="203"/>
    </row>
    <row r="14491" spans="2:6" ht="15.75">
      <c r="B14491" s="188"/>
      <c r="C14491" s="188"/>
      <c r="D14491" s="203"/>
      <c r="E14491" s="203"/>
      <c r="F14491" s="203"/>
    </row>
    <row r="14492" spans="2:6" ht="15.75">
      <c r="B14492" s="188"/>
      <c r="C14492" s="188"/>
      <c r="D14492" s="203"/>
      <c r="E14492" s="203"/>
      <c r="F14492" s="203"/>
    </row>
    <row r="14493" spans="2:6" ht="15.75">
      <c r="B14493" s="188"/>
      <c r="C14493" s="188"/>
      <c r="D14493" s="203"/>
      <c r="E14493" s="203"/>
      <c r="F14493" s="203"/>
    </row>
    <row r="14494" spans="2:6" ht="15.75">
      <c r="B14494" s="188"/>
      <c r="C14494" s="188"/>
      <c r="D14494" s="203"/>
      <c r="E14494" s="203"/>
      <c r="F14494" s="203"/>
    </row>
    <row r="14495" spans="2:6" ht="15.75">
      <c r="B14495" s="188"/>
      <c r="C14495" s="188"/>
      <c r="D14495" s="203"/>
      <c r="E14495" s="203"/>
      <c r="F14495" s="203"/>
    </row>
    <row r="14496" spans="2:6" ht="15.75">
      <c r="B14496" s="188"/>
      <c r="C14496" s="188"/>
      <c r="D14496" s="203"/>
      <c r="E14496" s="203"/>
      <c r="F14496" s="203"/>
    </row>
    <row r="14497" spans="2:6" ht="15.75">
      <c r="B14497" s="188"/>
      <c r="C14497" s="188"/>
      <c r="D14497" s="203"/>
      <c r="E14497" s="203"/>
      <c r="F14497" s="203"/>
    </row>
    <row r="14498" spans="2:6" ht="15.75">
      <c r="B14498" s="188"/>
      <c r="C14498" s="188"/>
      <c r="D14498" s="203"/>
      <c r="E14498" s="203"/>
      <c r="F14498" s="203"/>
    </row>
    <row r="14499" spans="2:6" ht="15.75">
      <c r="B14499" s="188"/>
      <c r="C14499" s="188"/>
      <c r="D14499" s="203"/>
      <c r="E14499" s="203"/>
      <c r="F14499" s="203"/>
    </row>
    <row r="14500" spans="2:6" ht="15.75">
      <c r="B14500" s="188"/>
      <c r="C14500" s="188"/>
      <c r="D14500" s="203"/>
      <c r="E14500" s="203"/>
      <c r="F14500" s="203"/>
    </row>
    <row r="14501" spans="2:6" ht="15.75">
      <c r="B14501" s="188"/>
      <c r="C14501" s="188"/>
      <c r="D14501" s="203"/>
      <c r="E14501" s="203"/>
      <c r="F14501" s="203"/>
    </row>
    <row r="14502" spans="2:6" ht="15.75">
      <c r="B14502" s="188"/>
      <c r="C14502" s="188"/>
      <c r="D14502" s="203"/>
      <c r="E14502" s="203"/>
      <c r="F14502" s="203"/>
    </row>
    <row r="14503" spans="2:6" ht="15.75">
      <c r="B14503" s="188"/>
      <c r="C14503" s="188"/>
      <c r="D14503" s="203"/>
      <c r="E14503" s="203"/>
      <c r="F14503" s="203"/>
    </row>
    <row r="14504" spans="2:6" ht="15.75">
      <c r="B14504" s="188"/>
      <c r="C14504" s="188"/>
      <c r="D14504" s="203"/>
      <c r="E14504" s="203"/>
      <c r="F14504" s="203"/>
    </row>
    <row r="14505" spans="2:6" ht="15.75">
      <c r="B14505" s="188"/>
      <c r="C14505" s="188"/>
      <c r="D14505" s="203"/>
      <c r="E14505" s="203"/>
      <c r="F14505" s="203"/>
    </row>
    <row r="14506" spans="2:6" ht="15.75">
      <c r="B14506" s="188"/>
      <c r="C14506" s="188"/>
      <c r="D14506" s="203"/>
      <c r="E14506" s="203"/>
      <c r="F14506" s="203"/>
    </row>
    <row r="14507" spans="2:6" ht="15.75">
      <c r="B14507" s="188"/>
      <c r="C14507" s="188"/>
      <c r="D14507" s="203"/>
      <c r="E14507" s="203"/>
      <c r="F14507" s="203"/>
    </row>
    <row r="14508" spans="2:6" ht="15.75">
      <c r="B14508" s="188"/>
      <c r="C14508" s="188"/>
      <c r="D14508" s="203"/>
      <c r="E14508" s="203"/>
      <c r="F14508" s="203"/>
    </row>
    <row r="14509" spans="2:6" ht="15.75">
      <c r="B14509" s="188"/>
      <c r="C14509" s="188"/>
      <c r="D14509" s="203"/>
      <c r="E14509" s="203"/>
      <c r="F14509" s="203"/>
    </row>
    <row r="14510" spans="2:6" ht="15.75">
      <c r="B14510" s="188"/>
      <c r="C14510" s="188"/>
      <c r="D14510" s="203"/>
      <c r="E14510" s="203"/>
      <c r="F14510" s="203"/>
    </row>
    <row r="14511" spans="2:6" ht="15.75">
      <c r="B14511" s="188"/>
      <c r="C14511" s="188"/>
      <c r="D14511" s="203"/>
      <c r="E14511" s="203"/>
      <c r="F14511" s="203"/>
    </row>
    <row r="14512" spans="2:6" ht="15.75">
      <c r="B14512" s="188"/>
      <c r="C14512" s="188"/>
      <c r="D14512" s="203"/>
      <c r="E14512" s="203"/>
      <c r="F14512" s="203"/>
    </row>
    <row r="14513" spans="2:6" ht="15.75">
      <c r="B14513" s="188"/>
      <c r="C14513" s="188"/>
      <c r="D14513" s="203"/>
      <c r="E14513" s="203"/>
      <c r="F14513" s="203"/>
    </row>
    <row r="14514" spans="2:6" ht="15.75">
      <c r="B14514" s="188"/>
      <c r="C14514" s="188"/>
      <c r="D14514" s="203"/>
      <c r="E14514" s="203"/>
      <c r="F14514" s="203"/>
    </row>
    <row r="14515" spans="2:6" ht="15.75">
      <c r="B14515" s="188"/>
      <c r="C14515" s="188"/>
      <c r="D14515" s="203"/>
      <c r="E14515" s="203"/>
      <c r="F14515" s="203"/>
    </row>
    <row r="14516" spans="2:6" ht="15.75">
      <c r="B14516" s="188"/>
      <c r="C14516" s="188"/>
      <c r="D14516" s="203"/>
      <c r="E14516" s="203"/>
      <c r="F14516" s="203"/>
    </row>
    <row r="14517" spans="2:6" ht="15.75">
      <c r="B14517" s="188"/>
      <c r="C14517" s="188"/>
      <c r="D14517" s="203"/>
      <c r="E14517" s="203"/>
      <c r="F14517" s="203"/>
    </row>
    <row r="14518" spans="2:6" ht="15.75">
      <c r="B14518" s="188"/>
      <c r="C14518" s="188"/>
      <c r="D14518" s="203"/>
      <c r="E14518" s="203"/>
      <c r="F14518" s="203"/>
    </row>
    <row r="14519" spans="2:6" ht="15.75">
      <c r="B14519" s="188"/>
      <c r="C14519" s="188"/>
      <c r="D14519" s="203"/>
      <c r="E14519" s="203"/>
      <c r="F14519" s="203"/>
    </row>
    <row r="14520" spans="2:6" ht="15.75">
      <c r="B14520" s="188"/>
      <c r="C14520" s="188"/>
      <c r="D14520" s="203"/>
      <c r="E14520" s="203"/>
      <c r="F14520" s="203"/>
    </row>
    <row r="14521" spans="2:6" ht="15.75">
      <c r="B14521" s="188"/>
      <c r="C14521" s="188"/>
      <c r="D14521" s="203"/>
      <c r="E14521" s="203"/>
      <c r="F14521" s="203"/>
    </row>
    <row r="14522" spans="2:6" ht="15.75">
      <c r="B14522" s="188"/>
      <c r="C14522" s="188"/>
      <c r="D14522" s="203"/>
      <c r="E14522" s="203"/>
      <c r="F14522" s="203"/>
    </row>
    <row r="14523" spans="2:6" ht="15.75">
      <c r="B14523" s="188"/>
      <c r="C14523" s="188"/>
      <c r="D14523" s="203"/>
      <c r="E14523" s="203"/>
      <c r="F14523" s="203"/>
    </row>
    <row r="14524" spans="2:6" ht="15.75">
      <c r="B14524" s="188"/>
      <c r="C14524" s="188"/>
      <c r="D14524" s="203"/>
      <c r="E14524" s="203"/>
      <c r="F14524" s="203"/>
    </row>
    <row r="14525" spans="2:6" ht="15.75">
      <c r="B14525" s="188"/>
      <c r="C14525" s="188"/>
      <c r="D14525" s="203"/>
      <c r="E14525" s="203"/>
      <c r="F14525" s="203"/>
    </row>
    <row r="14526" spans="2:6" ht="15.75">
      <c r="B14526" s="188"/>
      <c r="C14526" s="188"/>
      <c r="D14526" s="203"/>
      <c r="E14526" s="203"/>
      <c r="F14526" s="203"/>
    </row>
    <row r="14527" spans="2:6" ht="15.75">
      <c r="B14527" s="188"/>
      <c r="C14527" s="188"/>
      <c r="D14527" s="203"/>
      <c r="E14527" s="203"/>
      <c r="F14527" s="203"/>
    </row>
    <row r="14528" spans="2:6" ht="15.75">
      <c r="B14528" s="188"/>
      <c r="C14528" s="188"/>
      <c r="D14528" s="203"/>
      <c r="E14528" s="203"/>
      <c r="F14528" s="203"/>
    </row>
    <row r="14529" spans="2:6" ht="15.75">
      <c r="B14529" s="188"/>
      <c r="C14529" s="188"/>
      <c r="D14529" s="203"/>
      <c r="E14529" s="203"/>
      <c r="F14529" s="203"/>
    </row>
    <row r="14530" spans="2:6" ht="15.75">
      <c r="B14530" s="188"/>
      <c r="C14530" s="188"/>
      <c r="D14530" s="203"/>
      <c r="E14530" s="203"/>
      <c r="F14530" s="203"/>
    </row>
    <row r="14531" spans="2:6" ht="15.75">
      <c r="B14531" s="188"/>
      <c r="C14531" s="188"/>
      <c r="D14531" s="203"/>
      <c r="E14531" s="203"/>
      <c r="F14531" s="203"/>
    </row>
    <row r="14532" spans="2:6" ht="15.75">
      <c r="B14532" s="188"/>
      <c r="C14532" s="188"/>
      <c r="D14532" s="203"/>
      <c r="E14532" s="203"/>
      <c r="F14532" s="203"/>
    </row>
    <row r="14533" spans="2:6" ht="15.75">
      <c r="B14533" s="188"/>
      <c r="C14533" s="188"/>
      <c r="D14533" s="203"/>
      <c r="E14533" s="203"/>
      <c r="F14533" s="203"/>
    </row>
    <row r="14534" spans="2:6" ht="15.75">
      <c r="B14534" s="188"/>
      <c r="C14534" s="188"/>
      <c r="D14534" s="203"/>
      <c r="E14534" s="203"/>
      <c r="F14534" s="203"/>
    </row>
    <row r="14535" spans="2:6" ht="15.75">
      <c r="B14535" s="188"/>
      <c r="C14535" s="188"/>
      <c r="D14535" s="203"/>
      <c r="E14535" s="203"/>
      <c r="F14535" s="203"/>
    </row>
    <row r="14536" spans="2:6" ht="15.75">
      <c r="B14536" s="188"/>
      <c r="C14536" s="188"/>
      <c r="D14536" s="203"/>
      <c r="E14536" s="203"/>
      <c r="F14536" s="203"/>
    </row>
    <row r="14537" spans="2:6" ht="15.75">
      <c r="B14537" s="188"/>
      <c r="C14537" s="188"/>
      <c r="D14537" s="203"/>
      <c r="E14537" s="203"/>
      <c r="F14537" s="203"/>
    </row>
    <row r="14538" spans="2:6" ht="15.75">
      <c r="B14538" s="188"/>
      <c r="C14538" s="188"/>
      <c r="D14538" s="203"/>
      <c r="E14538" s="203"/>
      <c r="F14538" s="203"/>
    </row>
    <row r="14539" spans="2:6" ht="15.75">
      <c r="B14539" s="188"/>
      <c r="C14539" s="188"/>
      <c r="D14539" s="203"/>
      <c r="E14539" s="203"/>
      <c r="F14539" s="203"/>
    </row>
    <row r="14540" spans="2:6" ht="15.75">
      <c r="B14540" s="188"/>
      <c r="C14540" s="188"/>
      <c r="D14540" s="203"/>
      <c r="E14540" s="203"/>
      <c r="F14540" s="203"/>
    </row>
    <row r="14541" spans="2:6" ht="15.75">
      <c r="B14541" s="188"/>
      <c r="C14541" s="188"/>
      <c r="D14541" s="203"/>
      <c r="E14541" s="203"/>
      <c r="F14541" s="203"/>
    </row>
    <row r="14542" spans="2:6" ht="15.75">
      <c r="B14542" s="188"/>
      <c r="C14542" s="188"/>
      <c r="D14542" s="203"/>
      <c r="E14542" s="203"/>
      <c r="F14542" s="203"/>
    </row>
    <row r="14543" spans="2:6" ht="15.75">
      <c r="B14543" s="188"/>
      <c r="C14543" s="188"/>
      <c r="D14543" s="203"/>
      <c r="E14543" s="203"/>
      <c r="F14543" s="203"/>
    </row>
    <row r="14544" spans="2:6" ht="15.75">
      <c r="B14544" s="188"/>
      <c r="C14544" s="188"/>
      <c r="D14544" s="203"/>
      <c r="E14544" s="203"/>
      <c r="F14544" s="203"/>
    </row>
    <row r="14545" spans="2:6" ht="15.75">
      <c r="B14545" s="188"/>
      <c r="C14545" s="188"/>
      <c r="D14545" s="203"/>
      <c r="E14545" s="203"/>
      <c r="F14545" s="203"/>
    </row>
    <row r="14546" spans="2:6" ht="15.75">
      <c r="B14546" s="188"/>
      <c r="C14546" s="188"/>
      <c r="D14546" s="203"/>
      <c r="E14546" s="203"/>
      <c r="F14546" s="203"/>
    </row>
    <row r="14547" spans="2:6" ht="15.75">
      <c r="B14547" s="188"/>
      <c r="C14547" s="188"/>
      <c r="D14547" s="203"/>
      <c r="E14547" s="203"/>
      <c r="F14547" s="203"/>
    </row>
    <row r="14548" spans="2:6" ht="15.75">
      <c r="B14548" s="188"/>
      <c r="C14548" s="188"/>
      <c r="D14548" s="203"/>
      <c r="E14548" s="203"/>
      <c r="F14548" s="203"/>
    </row>
    <row r="14549" spans="2:6" ht="15.75">
      <c r="B14549" s="188"/>
      <c r="C14549" s="188"/>
      <c r="D14549" s="203"/>
      <c r="E14549" s="203"/>
      <c r="F14549" s="203"/>
    </row>
    <row r="14550" spans="2:6" ht="15.75">
      <c r="B14550" s="188"/>
      <c r="C14550" s="188"/>
      <c r="D14550" s="203"/>
      <c r="E14550" s="203"/>
      <c r="F14550" s="203"/>
    </row>
    <row r="14551" spans="2:6" ht="15.75">
      <c r="B14551" s="188"/>
      <c r="C14551" s="188"/>
      <c r="D14551" s="203"/>
      <c r="E14551" s="203"/>
      <c r="F14551" s="203"/>
    </row>
    <row r="14552" spans="2:6" ht="15.75">
      <c r="B14552" s="188"/>
      <c r="C14552" s="188"/>
      <c r="D14552" s="203"/>
      <c r="E14552" s="203"/>
      <c r="F14552" s="203"/>
    </row>
    <row r="14553" spans="2:6" ht="15.75">
      <c r="B14553" s="188"/>
      <c r="C14553" s="188"/>
      <c r="D14553" s="203"/>
      <c r="E14553" s="203"/>
      <c r="F14553" s="203"/>
    </row>
    <row r="14554" spans="2:6" ht="15.75">
      <c r="B14554" s="188"/>
      <c r="C14554" s="188"/>
      <c r="D14554" s="203"/>
      <c r="E14554" s="203"/>
      <c r="F14554" s="203"/>
    </row>
    <row r="14555" spans="2:6" ht="15.75">
      <c r="B14555" s="188"/>
      <c r="C14555" s="188"/>
      <c r="D14555" s="203"/>
      <c r="E14555" s="203"/>
      <c r="F14555" s="203"/>
    </row>
    <row r="14556" spans="2:6" ht="15.75">
      <c r="B14556" s="188"/>
      <c r="C14556" s="188"/>
      <c r="D14556" s="203"/>
      <c r="E14556" s="203"/>
      <c r="F14556" s="203"/>
    </row>
    <row r="14557" spans="2:6" ht="15.75">
      <c r="B14557" s="188"/>
      <c r="C14557" s="188"/>
      <c r="D14557" s="203"/>
      <c r="E14557" s="203"/>
      <c r="F14557" s="203"/>
    </row>
    <row r="14558" spans="2:6" ht="15.75">
      <c r="B14558" s="188"/>
      <c r="C14558" s="188"/>
      <c r="D14558" s="203"/>
      <c r="E14558" s="203"/>
      <c r="F14558" s="203"/>
    </row>
    <row r="14559" spans="2:6" ht="15.75">
      <c r="B14559" s="188"/>
      <c r="C14559" s="188"/>
      <c r="D14559" s="203"/>
      <c r="E14559" s="203"/>
      <c r="F14559" s="203"/>
    </row>
    <row r="14560" spans="2:6" ht="15.75">
      <c r="B14560" s="188"/>
      <c r="C14560" s="188"/>
      <c r="D14560" s="203"/>
      <c r="E14560" s="203"/>
      <c r="F14560" s="203"/>
    </row>
    <row r="14561" spans="2:6" ht="15.75">
      <c r="B14561" s="188"/>
      <c r="C14561" s="188"/>
      <c r="D14561" s="203"/>
      <c r="E14561" s="203"/>
      <c r="F14561" s="203"/>
    </row>
    <row r="14562" spans="2:6" ht="15.75">
      <c r="B14562" s="188"/>
      <c r="C14562" s="188"/>
      <c r="D14562" s="203"/>
      <c r="E14562" s="203"/>
      <c r="F14562" s="203"/>
    </row>
    <row r="14563" spans="2:6" ht="15.75">
      <c r="B14563" s="188"/>
      <c r="C14563" s="188"/>
      <c r="D14563" s="203"/>
      <c r="E14563" s="203"/>
      <c r="F14563" s="203"/>
    </row>
    <row r="14564" spans="2:6" ht="15.75">
      <c r="B14564" s="188"/>
      <c r="C14564" s="188"/>
      <c r="D14564" s="203"/>
      <c r="E14564" s="203"/>
      <c r="F14564" s="203"/>
    </row>
    <row r="14565" spans="2:6" ht="15.75">
      <c r="B14565" s="188"/>
      <c r="C14565" s="188"/>
      <c r="D14565" s="203"/>
      <c r="E14565" s="203"/>
      <c r="F14565" s="203"/>
    </row>
    <row r="14566" spans="2:6" ht="15.75">
      <c r="B14566" s="188"/>
      <c r="C14566" s="188"/>
      <c r="D14566" s="203"/>
      <c r="E14566" s="203"/>
      <c r="F14566" s="203"/>
    </row>
    <row r="14567" spans="2:6" ht="15.75">
      <c r="B14567" s="188"/>
      <c r="C14567" s="188"/>
      <c r="D14567" s="203"/>
      <c r="E14567" s="203"/>
      <c r="F14567" s="203"/>
    </row>
    <row r="14568" spans="2:6" ht="15.75">
      <c r="B14568" s="188"/>
      <c r="C14568" s="188"/>
      <c r="D14568" s="203"/>
      <c r="E14568" s="203"/>
      <c r="F14568" s="203"/>
    </row>
    <row r="14569" spans="2:6" ht="15.75">
      <c r="B14569" s="188"/>
      <c r="C14569" s="188"/>
      <c r="D14569" s="203"/>
      <c r="E14569" s="203"/>
      <c r="F14569" s="203"/>
    </row>
    <row r="14570" spans="2:6" ht="15.75">
      <c r="B14570" s="188"/>
      <c r="C14570" s="188"/>
      <c r="D14570" s="203"/>
      <c r="E14570" s="203"/>
      <c r="F14570" s="203"/>
    </row>
    <row r="14571" spans="2:6" ht="15.75">
      <c r="B14571" s="188"/>
      <c r="C14571" s="188"/>
      <c r="D14571" s="203"/>
      <c r="E14571" s="203"/>
      <c r="F14571" s="203"/>
    </row>
    <row r="14572" spans="2:6" ht="15.75">
      <c r="B14572" s="188"/>
      <c r="C14572" s="188"/>
      <c r="D14572" s="203"/>
      <c r="E14572" s="203"/>
      <c r="F14572" s="203"/>
    </row>
    <row r="14573" spans="2:6" ht="15.75">
      <c r="B14573" s="188"/>
      <c r="C14573" s="188"/>
      <c r="D14573" s="203"/>
      <c r="E14573" s="203"/>
      <c r="F14573" s="203"/>
    </row>
    <row r="14574" spans="2:6" ht="15.75">
      <c r="B14574" s="188"/>
      <c r="C14574" s="188"/>
      <c r="D14574" s="203"/>
      <c r="E14574" s="203"/>
      <c r="F14574" s="203"/>
    </row>
    <row r="14575" spans="2:6" ht="15.75">
      <c r="B14575" s="188"/>
      <c r="C14575" s="188"/>
      <c r="D14575" s="203"/>
      <c r="E14575" s="203"/>
      <c r="F14575" s="203"/>
    </row>
    <row r="14576" spans="2:6" ht="15.75">
      <c r="B14576" s="188"/>
      <c r="C14576" s="188"/>
      <c r="D14576" s="203"/>
      <c r="E14576" s="203"/>
      <c r="F14576" s="203"/>
    </row>
    <row r="14577" spans="2:6" ht="15.75">
      <c r="B14577" s="188"/>
      <c r="C14577" s="188"/>
      <c r="D14577" s="203"/>
      <c r="E14577" s="203"/>
      <c r="F14577" s="203"/>
    </row>
    <row r="14578" spans="2:6" ht="15.75">
      <c r="B14578" s="188"/>
      <c r="C14578" s="188"/>
      <c r="D14578" s="203"/>
      <c r="E14578" s="203"/>
      <c r="F14578" s="203"/>
    </row>
    <row r="14579" spans="2:6" ht="15.75">
      <c r="B14579" s="188"/>
      <c r="C14579" s="188"/>
      <c r="D14579" s="203"/>
      <c r="E14579" s="203"/>
      <c r="F14579" s="203"/>
    </row>
    <row r="14580" spans="2:6" ht="15.75">
      <c r="B14580" s="188"/>
      <c r="C14580" s="188"/>
      <c r="D14580" s="203"/>
      <c r="E14580" s="203"/>
      <c r="F14580" s="203"/>
    </row>
    <row r="14581" spans="2:6" ht="15.75">
      <c r="B14581" s="188"/>
      <c r="C14581" s="188"/>
      <c r="D14581" s="203"/>
      <c r="E14581" s="203"/>
      <c r="F14581" s="203"/>
    </row>
    <row r="14582" spans="2:6" ht="15.75">
      <c r="B14582" s="188"/>
      <c r="C14582" s="188"/>
      <c r="D14582" s="203"/>
      <c r="E14582" s="203"/>
      <c r="F14582" s="203"/>
    </row>
    <row r="14583" spans="2:6" ht="15.75">
      <c r="B14583" s="188"/>
      <c r="C14583" s="188"/>
      <c r="D14583" s="203"/>
      <c r="E14583" s="203"/>
      <c r="F14583" s="203"/>
    </row>
    <row r="14584" spans="2:6" ht="15.75">
      <c r="B14584" s="188"/>
      <c r="C14584" s="188"/>
      <c r="D14584" s="203"/>
      <c r="E14584" s="203"/>
      <c r="F14584" s="203"/>
    </row>
    <row r="14585" spans="2:6" ht="15.75">
      <c r="B14585" s="188"/>
      <c r="C14585" s="188"/>
      <c r="D14585" s="203"/>
      <c r="E14585" s="203"/>
      <c r="F14585" s="203"/>
    </row>
    <row r="14586" spans="2:6" ht="15.75">
      <c r="B14586" s="188"/>
      <c r="C14586" s="188"/>
      <c r="D14586" s="203"/>
      <c r="E14586" s="203"/>
      <c r="F14586" s="203"/>
    </row>
    <row r="14587" spans="2:6" ht="15.75">
      <c r="B14587" s="188"/>
      <c r="C14587" s="188"/>
      <c r="D14587" s="203"/>
      <c r="E14587" s="203"/>
      <c r="F14587" s="203"/>
    </row>
    <row r="14588" spans="2:6" ht="15.75">
      <c r="B14588" s="188"/>
      <c r="C14588" s="188"/>
      <c r="D14588" s="203"/>
      <c r="E14588" s="203"/>
      <c r="F14588" s="203"/>
    </row>
    <row r="14589" spans="2:6" ht="15.75">
      <c r="B14589" s="188"/>
      <c r="C14589" s="188"/>
      <c r="D14589" s="203"/>
      <c r="E14589" s="203"/>
      <c r="F14589" s="203"/>
    </row>
    <row r="14590" spans="2:6" ht="15.75">
      <c r="B14590" s="188"/>
      <c r="C14590" s="188"/>
      <c r="D14590" s="203"/>
      <c r="E14590" s="203"/>
      <c r="F14590" s="203"/>
    </row>
    <row r="14591" spans="2:6" ht="15.75">
      <c r="B14591" s="188"/>
      <c r="C14591" s="188"/>
      <c r="D14591" s="203"/>
      <c r="E14591" s="203"/>
      <c r="F14591" s="203"/>
    </row>
    <row r="14592" spans="2:6" ht="15.75">
      <c r="B14592" s="188"/>
      <c r="C14592" s="188"/>
      <c r="D14592" s="203"/>
      <c r="E14592" s="203"/>
      <c r="F14592" s="203"/>
    </row>
    <row r="14593" spans="2:6" ht="15.75">
      <c r="B14593" s="188"/>
      <c r="C14593" s="188"/>
      <c r="D14593" s="203"/>
      <c r="E14593" s="203"/>
      <c r="F14593" s="203"/>
    </row>
    <row r="14594" spans="2:6" ht="15.75">
      <c r="B14594" s="188"/>
      <c r="C14594" s="188"/>
      <c r="D14594" s="203"/>
      <c r="E14594" s="203"/>
      <c r="F14594" s="203"/>
    </row>
    <row r="14595" spans="2:6" ht="15.75">
      <c r="B14595" s="188"/>
      <c r="C14595" s="188"/>
      <c r="D14595" s="203"/>
      <c r="E14595" s="203"/>
      <c r="F14595" s="203"/>
    </row>
    <row r="14596" spans="2:6" ht="15.75">
      <c r="B14596" s="188"/>
      <c r="C14596" s="188"/>
      <c r="D14596" s="203"/>
      <c r="E14596" s="203"/>
      <c r="F14596" s="203"/>
    </row>
    <row r="14597" spans="2:6" ht="15.75">
      <c r="B14597" s="188"/>
      <c r="C14597" s="188"/>
      <c r="D14597" s="203"/>
      <c r="E14597" s="203"/>
      <c r="F14597" s="203"/>
    </row>
    <row r="14598" spans="2:6" ht="15.75">
      <c r="B14598" s="188"/>
      <c r="C14598" s="188"/>
      <c r="D14598" s="203"/>
      <c r="E14598" s="203"/>
      <c r="F14598" s="203"/>
    </row>
    <row r="14599" spans="2:6" ht="15.75">
      <c r="B14599" s="188"/>
      <c r="C14599" s="188"/>
      <c r="D14599" s="203"/>
      <c r="E14599" s="203"/>
      <c r="F14599" s="203"/>
    </row>
    <row r="14600" spans="2:6" ht="15.75">
      <c r="B14600" s="188"/>
      <c r="C14600" s="188"/>
      <c r="D14600" s="203"/>
      <c r="E14600" s="203"/>
      <c r="F14600" s="203"/>
    </row>
    <row r="14601" spans="2:6" ht="15.75">
      <c r="B14601" s="188"/>
      <c r="C14601" s="188"/>
      <c r="D14601" s="203"/>
      <c r="E14601" s="203"/>
      <c r="F14601" s="203"/>
    </row>
    <row r="14602" spans="2:6" ht="15.75">
      <c r="B14602" s="188"/>
      <c r="C14602" s="188"/>
      <c r="D14602" s="203"/>
      <c r="E14602" s="203"/>
      <c r="F14602" s="203"/>
    </row>
    <row r="14603" spans="2:6" ht="15.75">
      <c r="B14603" s="188"/>
      <c r="C14603" s="188"/>
      <c r="D14603" s="203"/>
      <c r="E14603" s="203"/>
      <c r="F14603" s="203"/>
    </row>
    <row r="14604" spans="2:6" ht="15.75">
      <c r="B14604" s="188"/>
      <c r="C14604" s="188"/>
      <c r="D14604" s="203"/>
      <c r="E14604" s="203"/>
      <c r="F14604" s="203"/>
    </row>
    <row r="14605" spans="2:6" ht="15.75">
      <c r="B14605" s="188"/>
      <c r="C14605" s="188"/>
      <c r="D14605" s="203"/>
      <c r="E14605" s="203"/>
      <c r="F14605" s="203"/>
    </row>
    <row r="14606" spans="2:6" ht="15.75">
      <c r="B14606" s="188"/>
      <c r="C14606" s="188"/>
      <c r="D14606" s="203"/>
      <c r="E14606" s="203"/>
      <c r="F14606" s="203"/>
    </row>
    <row r="14607" spans="2:6" ht="15.75">
      <c r="B14607" s="188"/>
      <c r="C14607" s="188"/>
      <c r="D14607" s="203"/>
      <c r="E14607" s="203"/>
      <c r="F14607" s="203"/>
    </row>
    <row r="14608" spans="2:6" ht="15.75">
      <c r="B14608" s="188"/>
      <c r="C14608" s="188"/>
      <c r="D14608" s="203"/>
      <c r="E14608" s="203"/>
      <c r="F14608" s="203"/>
    </row>
    <row r="14609" spans="2:6" ht="15.75">
      <c r="B14609" s="188"/>
      <c r="C14609" s="188"/>
      <c r="D14609" s="203"/>
      <c r="E14609" s="203"/>
      <c r="F14609" s="203"/>
    </row>
    <row r="14610" spans="2:6" ht="15.75">
      <c r="B14610" s="188"/>
      <c r="C14610" s="188"/>
      <c r="D14610" s="203"/>
      <c r="E14610" s="203"/>
      <c r="F14610" s="203"/>
    </row>
    <row r="14611" spans="2:6" ht="15.75">
      <c r="B14611" s="188"/>
      <c r="C14611" s="188"/>
      <c r="D14611" s="203"/>
      <c r="E14611" s="203"/>
      <c r="F14611" s="203"/>
    </row>
    <row r="14612" spans="2:6" ht="15.75">
      <c r="B14612" s="188"/>
      <c r="C14612" s="188"/>
      <c r="D14612" s="203"/>
      <c r="E14612" s="203"/>
      <c r="F14612" s="203"/>
    </row>
    <row r="14613" spans="2:6" ht="15.75">
      <c r="B14613" s="188"/>
      <c r="C14613" s="188"/>
      <c r="D14613" s="203"/>
      <c r="E14613" s="203"/>
      <c r="F14613" s="203"/>
    </row>
    <row r="14614" spans="2:6" ht="15.75">
      <c r="B14614" s="188"/>
      <c r="C14614" s="188"/>
      <c r="D14614" s="203"/>
      <c r="E14614" s="203"/>
      <c r="F14614" s="203"/>
    </row>
    <row r="14615" spans="2:6" ht="15.75">
      <c r="B14615" s="188"/>
      <c r="C14615" s="188"/>
      <c r="D14615" s="203"/>
      <c r="E14615" s="203"/>
      <c r="F14615" s="203"/>
    </row>
    <row r="14616" spans="2:6" ht="15.75">
      <c r="B14616" s="188"/>
      <c r="C14616" s="188"/>
      <c r="D14616" s="203"/>
      <c r="E14616" s="203"/>
      <c r="F14616" s="203"/>
    </row>
    <row r="14617" spans="2:6" ht="15.75">
      <c r="B14617" s="188"/>
      <c r="C14617" s="188"/>
      <c r="D14617" s="203"/>
      <c r="E14617" s="203"/>
      <c r="F14617" s="203"/>
    </row>
    <row r="14618" spans="2:6" ht="15.75">
      <c r="B14618" s="188"/>
      <c r="C14618" s="188"/>
      <c r="D14618" s="203"/>
      <c r="E14618" s="203"/>
      <c r="F14618" s="203"/>
    </row>
    <row r="14619" spans="2:6" ht="15.75">
      <c r="B14619" s="188"/>
      <c r="C14619" s="188"/>
      <c r="D14619" s="203"/>
      <c r="E14619" s="203"/>
      <c r="F14619" s="203"/>
    </row>
    <row r="14620" spans="2:6" ht="15.75">
      <c r="B14620" s="188"/>
      <c r="C14620" s="188"/>
      <c r="D14620" s="203"/>
      <c r="E14620" s="203"/>
      <c r="F14620" s="203"/>
    </row>
    <row r="14621" spans="2:6" ht="15.75">
      <c r="B14621" s="188"/>
      <c r="C14621" s="188"/>
      <c r="D14621" s="203"/>
      <c r="E14621" s="203"/>
      <c r="F14621" s="203"/>
    </row>
    <row r="14622" spans="2:6" ht="15.75">
      <c r="B14622" s="188"/>
      <c r="C14622" s="188"/>
      <c r="D14622" s="203"/>
      <c r="E14622" s="203"/>
      <c r="F14622" s="203"/>
    </row>
    <row r="14623" spans="2:6" ht="15.75">
      <c r="B14623" s="188"/>
      <c r="C14623" s="188"/>
      <c r="D14623" s="203"/>
      <c r="E14623" s="203"/>
      <c r="F14623" s="203"/>
    </row>
    <row r="14624" spans="2:6" ht="15.75">
      <c r="B14624" s="188"/>
      <c r="C14624" s="188"/>
      <c r="D14624" s="203"/>
      <c r="E14624" s="203"/>
      <c r="F14624" s="203"/>
    </row>
    <row r="14625" spans="2:6" ht="15.75">
      <c r="B14625" s="188"/>
      <c r="C14625" s="188"/>
      <c r="D14625" s="203"/>
      <c r="E14625" s="203"/>
      <c r="F14625" s="203"/>
    </row>
    <row r="14626" spans="2:6" ht="15.75">
      <c r="B14626" s="188"/>
      <c r="C14626" s="188"/>
      <c r="D14626" s="203"/>
      <c r="E14626" s="203"/>
      <c r="F14626" s="203"/>
    </row>
    <row r="14627" spans="2:6" ht="15.75">
      <c r="B14627" s="188"/>
      <c r="C14627" s="188"/>
      <c r="D14627" s="203"/>
      <c r="E14627" s="203"/>
      <c r="F14627" s="203"/>
    </row>
    <row r="14628" spans="2:6" ht="15.75">
      <c r="B14628" s="188"/>
      <c r="C14628" s="188"/>
      <c r="D14628" s="203"/>
      <c r="E14628" s="203"/>
      <c r="F14628" s="203"/>
    </row>
    <row r="14629" spans="2:6" ht="15.75">
      <c r="B14629" s="188"/>
      <c r="C14629" s="188"/>
      <c r="D14629" s="203"/>
      <c r="E14629" s="203"/>
      <c r="F14629" s="203"/>
    </row>
    <row r="14630" spans="2:6" ht="15.75">
      <c r="B14630" s="188"/>
      <c r="C14630" s="188"/>
      <c r="D14630" s="203"/>
      <c r="E14630" s="203"/>
      <c r="F14630" s="203"/>
    </row>
    <row r="14631" spans="2:6" ht="15.75">
      <c r="B14631" s="188"/>
      <c r="C14631" s="188"/>
      <c r="D14631" s="203"/>
      <c r="E14631" s="203"/>
      <c r="F14631" s="203"/>
    </row>
    <row r="14632" spans="2:6" ht="15.75">
      <c r="B14632" s="188"/>
      <c r="C14632" s="188"/>
      <c r="D14632" s="203"/>
      <c r="E14632" s="203"/>
      <c r="F14632" s="203"/>
    </row>
    <row r="14633" spans="2:6" ht="15.75">
      <c r="B14633" s="188"/>
      <c r="C14633" s="188"/>
      <c r="D14633" s="203"/>
      <c r="E14633" s="203"/>
      <c r="F14633" s="203"/>
    </row>
    <row r="14634" spans="2:6" ht="15.75">
      <c r="B14634" s="188"/>
      <c r="C14634" s="188"/>
      <c r="D14634" s="203"/>
      <c r="E14634" s="203"/>
      <c r="F14634" s="203"/>
    </row>
    <row r="14635" spans="2:6" ht="15.75">
      <c r="B14635" s="188"/>
      <c r="C14635" s="188"/>
      <c r="D14635" s="203"/>
      <c r="E14635" s="203"/>
      <c r="F14635" s="203"/>
    </row>
    <row r="14636" spans="2:6" ht="15.75">
      <c r="B14636" s="188"/>
      <c r="C14636" s="188"/>
      <c r="D14636" s="203"/>
      <c r="E14636" s="203"/>
      <c r="F14636" s="203"/>
    </row>
    <row r="14637" spans="2:6" ht="15.75">
      <c r="B14637" s="188"/>
      <c r="C14637" s="188"/>
      <c r="D14637" s="203"/>
      <c r="E14637" s="203"/>
      <c r="F14637" s="203"/>
    </row>
    <row r="14638" spans="2:6" ht="15.75">
      <c r="B14638" s="188"/>
      <c r="C14638" s="188"/>
      <c r="D14638" s="203"/>
      <c r="E14638" s="203"/>
      <c r="F14638" s="203"/>
    </row>
    <row r="14639" spans="2:6" ht="15.75">
      <c r="B14639" s="188"/>
      <c r="C14639" s="188"/>
      <c r="D14639" s="203"/>
      <c r="E14639" s="203"/>
      <c r="F14639" s="203"/>
    </row>
    <row r="14640" spans="2:6" ht="15.75">
      <c r="B14640" s="188"/>
      <c r="C14640" s="188"/>
      <c r="D14640" s="203"/>
      <c r="E14640" s="203"/>
      <c r="F14640" s="203"/>
    </row>
    <row r="14641" spans="2:6" ht="15.75">
      <c r="B14641" s="188"/>
      <c r="C14641" s="188"/>
      <c r="D14641" s="203"/>
      <c r="E14641" s="203"/>
      <c r="F14641" s="203"/>
    </row>
    <row r="14642" spans="2:6" ht="15.75">
      <c r="B14642" s="188"/>
      <c r="C14642" s="188"/>
      <c r="D14642" s="203"/>
      <c r="E14642" s="203"/>
      <c r="F14642" s="203"/>
    </row>
    <row r="14643" spans="2:6" ht="15.75">
      <c r="B14643" s="188"/>
      <c r="C14643" s="188"/>
      <c r="D14643" s="203"/>
      <c r="E14643" s="203"/>
      <c r="F14643" s="203"/>
    </row>
    <row r="14644" spans="2:6" ht="15.75">
      <c r="B14644" s="188"/>
      <c r="C14644" s="188"/>
      <c r="D14644" s="203"/>
      <c r="E14644" s="203"/>
      <c r="F14644" s="203"/>
    </row>
    <row r="14645" spans="2:6" ht="15.75">
      <c r="B14645" s="188"/>
      <c r="C14645" s="188"/>
      <c r="D14645" s="203"/>
      <c r="E14645" s="203"/>
      <c r="F14645" s="203"/>
    </row>
    <row r="14646" spans="2:6" ht="15.75">
      <c r="B14646" s="188"/>
      <c r="C14646" s="188"/>
      <c r="D14646" s="203"/>
      <c r="E14646" s="203"/>
      <c r="F14646" s="203"/>
    </row>
    <row r="14647" spans="2:6" ht="15.75">
      <c r="B14647" s="188"/>
      <c r="C14647" s="188"/>
      <c r="D14647" s="203"/>
      <c r="E14647" s="203"/>
      <c r="F14647" s="203"/>
    </row>
    <row r="14648" spans="2:6" ht="15.75">
      <c r="B14648" s="188"/>
      <c r="C14648" s="188"/>
      <c r="D14648" s="203"/>
      <c r="E14648" s="203"/>
      <c r="F14648" s="203"/>
    </row>
    <row r="14649" spans="2:6" ht="15.75">
      <c r="B14649" s="188"/>
      <c r="C14649" s="188"/>
      <c r="D14649" s="203"/>
      <c r="E14649" s="203"/>
      <c r="F14649" s="203"/>
    </row>
    <row r="14650" spans="2:6" ht="15.75">
      <c r="B14650" s="188"/>
      <c r="C14650" s="188"/>
      <c r="D14650" s="203"/>
      <c r="E14650" s="203"/>
      <c r="F14650" s="203"/>
    </row>
    <row r="14651" spans="2:6" ht="15.75">
      <c r="B14651" s="188"/>
      <c r="C14651" s="188"/>
      <c r="D14651" s="203"/>
      <c r="E14651" s="203"/>
      <c r="F14651" s="203"/>
    </row>
    <row r="14652" spans="2:6" ht="15.75">
      <c r="B14652" s="188"/>
      <c r="C14652" s="188"/>
      <c r="D14652" s="203"/>
      <c r="E14652" s="203"/>
      <c r="F14652" s="203"/>
    </row>
    <row r="14653" spans="2:6" ht="15.75">
      <c r="B14653" s="188"/>
      <c r="C14653" s="188"/>
      <c r="D14653" s="203"/>
      <c r="E14653" s="203"/>
      <c r="F14653" s="203"/>
    </row>
    <row r="14654" spans="2:6" ht="15.75">
      <c r="B14654" s="188"/>
      <c r="C14654" s="188"/>
      <c r="D14654" s="203"/>
      <c r="E14654" s="203"/>
      <c r="F14654" s="203"/>
    </row>
    <row r="14655" spans="2:6" ht="15.75">
      <c r="B14655" s="188"/>
      <c r="C14655" s="188"/>
      <c r="D14655" s="203"/>
      <c r="E14655" s="203"/>
      <c r="F14655" s="203"/>
    </row>
    <row r="14656" spans="2:6" ht="15.75">
      <c r="B14656" s="188"/>
      <c r="C14656" s="188"/>
      <c r="D14656" s="203"/>
      <c r="E14656" s="203"/>
      <c r="F14656" s="203"/>
    </row>
    <row r="14657" spans="2:6" ht="15.75">
      <c r="B14657" s="188"/>
      <c r="C14657" s="188"/>
      <c r="D14657" s="203"/>
      <c r="E14657" s="203"/>
      <c r="F14657" s="203"/>
    </row>
    <row r="14658" spans="2:6" ht="15.75">
      <c r="B14658" s="188"/>
      <c r="C14658" s="188"/>
      <c r="D14658" s="203"/>
      <c r="E14658" s="203"/>
      <c r="F14658" s="203"/>
    </row>
    <row r="14659" spans="2:6" ht="15.75">
      <c r="B14659" s="188"/>
      <c r="C14659" s="188"/>
      <c r="D14659" s="203"/>
      <c r="E14659" s="203"/>
      <c r="F14659" s="203"/>
    </row>
    <row r="14660" spans="2:6" ht="15.75">
      <c r="B14660" s="188"/>
      <c r="C14660" s="188"/>
      <c r="D14660" s="203"/>
      <c r="E14660" s="203"/>
      <c r="F14660" s="203"/>
    </row>
    <row r="14661" spans="2:6" ht="15.75">
      <c r="B14661" s="188"/>
      <c r="C14661" s="188"/>
      <c r="D14661" s="203"/>
      <c r="E14661" s="203"/>
      <c r="F14661" s="203"/>
    </row>
    <row r="14662" spans="2:6" ht="15.75">
      <c r="B14662" s="188"/>
      <c r="C14662" s="188"/>
      <c r="D14662" s="203"/>
      <c r="E14662" s="203"/>
      <c r="F14662" s="203"/>
    </row>
    <row r="14663" spans="2:6" ht="15.75">
      <c r="B14663" s="188"/>
      <c r="C14663" s="188"/>
      <c r="D14663" s="203"/>
      <c r="E14663" s="203"/>
      <c r="F14663" s="203"/>
    </row>
    <row r="14664" spans="2:6" ht="15.75">
      <c r="B14664" s="188"/>
      <c r="C14664" s="188"/>
      <c r="D14664" s="203"/>
      <c r="E14664" s="203"/>
      <c r="F14664" s="203"/>
    </row>
    <row r="14665" spans="2:6" ht="15.75">
      <c r="B14665" s="188"/>
      <c r="C14665" s="188"/>
      <c r="D14665" s="203"/>
      <c r="E14665" s="203"/>
      <c r="F14665" s="203"/>
    </row>
    <row r="14666" spans="2:6" ht="15.75">
      <c r="B14666" s="188"/>
      <c r="C14666" s="188"/>
      <c r="D14666" s="203"/>
      <c r="E14666" s="203"/>
      <c r="F14666" s="203"/>
    </row>
    <row r="14667" spans="2:6" ht="15.75">
      <c r="B14667" s="188"/>
      <c r="C14667" s="188"/>
      <c r="D14667" s="203"/>
      <c r="E14667" s="203"/>
      <c r="F14667" s="203"/>
    </row>
    <row r="14668" spans="2:6" ht="15.75">
      <c r="B14668" s="188"/>
      <c r="C14668" s="188"/>
      <c r="D14668" s="203"/>
      <c r="E14668" s="203"/>
      <c r="F14668" s="203"/>
    </row>
    <row r="14669" spans="2:6" ht="15.75">
      <c r="B14669" s="188"/>
      <c r="C14669" s="188"/>
      <c r="D14669" s="203"/>
      <c r="E14669" s="203"/>
      <c r="F14669" s="203"/>
    </row>
    <row r="14670" spans="2:6" ht="15.75">
      <c r="B14670" s="188"/>
      <c r="C14670" s="188"/>
      <c r="D14670" s="203"/>
      <c r="E14670" s="203"/>
      <c r="F14670" s="203"/>
    </row>
    <row r="14671" spans="2:6" ht="15.75">
      <c r="B14671" s="188"/>
      <c r="C14671" s="188"/>
      <c r="D14671" s="203"/>
      <c r="E14671" s="203"/>
      <c r="F14671" s="203"/>
    </row>
    <row r="14672" spans="2:6" ht="15.75">
      <c r="B14672" s="188"/>
      <c r="C14672" s="188"/>
      <c r="D14672" s="203"/>
      <c r="E14672" s="203"/>
      <c r="F14672" s="203"/>
    </row>
    <row r="14673" spans="2:6" ht="15.75">
      <c r="B14673" s="188"/>
      <c r="C14673" s="188"/>
      <c r="D14673" s="203"/>
      <c r="E14673" s="203"/>
      <c r="F14673" s="203"/>
    </row>
    <row r="14674" spans="2:6" ht="15.75">
      <c r="B14674" s="188"/>
      <c r="C14674" s="188"/>
      <c r="D14674" s="203"/>
      <c r="E14674" s="203"/>
      <c r="F14674" s="203"/>
    </row>
    <row r="14675" spans="2:6" ht="15.75">
      <c r="B14675" s="188"/>
      <c r="C14675" s="188"/>
      <c r="D14675" s="203"/>
      <c r="E14675" s="203"/>
      <c r="F14675" s="203"/>
    </row>
    <row r="14676" spans="2:6" ht="15.75">
      <c r="B14676" s="188"/>
      <c r="C14676" s="188"/>
      <c r="D14676" s="203"/>
      <c r="E14676" s="203"/>
      <c r="F14676" s="203"/>
    </row>
    <row r="14677" spans="2:6" ht="15.75">
      <c r="B14677" s="188"/>
      <c r="C14677" s="188"/>
      <c r="D14677" s="203"/>
      <c r="E14677" s="203"/>
      <c r="F14677" s="203"/>
    </row>
    <row r="14678" spans="2:6" ht="15.75">
      <c r="B14678" s="188"/>
      <c r="C14678" s="188"/>
      <c r="D14678" s="203"/>
      <c r="E14678" s="203"/>
      <c r="F14678" s="203"/>
    </row>
    <row r="14679" spans="2:6" ht="15.75">
      <c r="B14679" s="188"/>
      <c r="C14679" s="188"/>
      <c r="D14679" s="203"/>
      <c r="E14679" s="203"/>
      <c r="F14679" s="203"/>
    </row>
    <row r="14680" spans="2:6" ht="15.75">
      <c r="B14680" s="188"/>
      <c r="C14680" s="188"/>
      <c r="D14680" s="203"/>
      <c r="E14680" s="203"/>
      <c r="F14680" s="203"/>
    </row>
    <row r="14681" spans="2:6" ht="15.75">
      <c r="B14681" s="188"/>
      <c r="C14681" s="188"/>
      <c r="D14681" s="203"/>
      <c r="E14681" s="203"/>
      <c r="F14681" s="203"/>
    </row>
    <row r="14682" spans="2:6" ht="15.75">
      <c r="B14682" s="188"/>
      <c r="C14682" s="188"/>
      <c r="D14682" s="203"/>
      <c r="E14682" s="203"/>
      <c r="F14682" s="203"/>
    </row>
    <row r="14683" spans="2:6" ht="15.75">
      <c r="B14683" s="188"/>
      <c r="C14683" s="188"/>
      <c r="D14683" s="203"/>
      <c r="E14683" s="203"/>
      <c r="F14683" s="203"/>
    </row>
    <row r="14684" spans="2:6" ht="15.75">
      <c r="B14684" s="188"/>
      <c r="C14684" s="188"/>
      <c r="D14684" s="203"/>
      <c r="E14684" s="203"/>
      <c r="F14684" s="203"/>
    </row>
    <row r="14685" spans="2:6" ht="15.75">
      <c r="B14685" s="188"/>
      <c r="C14685" s="188"/>
      <c r="D14685" s="203"/>
      <c r="E14685" s="203"/>
      <c r="F14685" s="203"/>
    </row>
    <row r="14686" spans="2:6" ht="15.75">
      <c r="B14686" s="188"/>
      <c r="C14686" s="188"/>
      <c r="D14686" s="203"/>
      <c r="E14686" s="203"/>
      <c r="F14686" s="203"/>
    </row>
    <row r="14687" spans="2:6" ht="15.75">
      <c r="B14687" s="188"/>
      <c r="C14687" s="188"/>
      <c r="D14687" s="203"/>
      <c r="E14687" s="203"/>
      <c r="F14687" s="203"/>
    </row>
    <row r="14688" spans="2:6" ht="15.75">
      <c r="B14688" s="188"/>
      <c r="C14688" s="188"/>
      <c r="D14688" s="203"/>
      <c r="E14688" s="203"/>
      <c r="F14688" s="203"/>
    </row>
    <row r="14689" spans="2:6" ht="15.75">
      <c r="B14689" s="188"/>
      <c r="C14689" s="188"/>
      <c r="D14689" s="203"/>
      <c r="E14689" s="203"/>
      <c r="F14689" s="203"/>
    </row>
    <row r="14690" spans="2:6" ht="15.75">
      <c r="B14690" s="188"/>
      <c r="C14690" s="188"/>
      <c r="D14690" s="203"/>
      <c r="E14690" s="203"/>
      <c r="F14690" s="203"/>
    </row>
    <row r="14691" spans="2:6" ht="15.75">
      <c r="B14691" s="188"/>
      <c r="C14691" s="188"/>
      <c r="D14691" s="203"/>
      <c r="E14691" s="203"/>
      <c r="F14691" s="203"/>
    </row>
    <row r="14692" spans="2:6" ht="15.75">
      <c r="B14692" s="188"/>
      <c r="C14692" s="188"/>
      <c r="D14692" s="203"/>
      <c r="E14692" s="203"/>
      <c r="F14692" s="203"/>
    </row>
    <row r="14693" spans="2:6" ht="15.75">
      <c r="B14693" s="188"/>
      <c r="C14693" s="188"/>
      <c r="D14693" s="203"/>
      <c r="E14693" s="203"/>
      <c r="F14693" s="203"/>
    </row>
    <row r="14694" spans="2:6" ht="15.75">
      <c r="B14694" s="188"/>
      <c r="C14694" s="188"/>
      <c r="D14694" s="203"/>
      <c r="E14694" s="203"/>
      <c r="F14694" s="203"/>
    </row>
    <row r="14695" spans="2:6" ht="15.75">
      <c r="B14695" s="188"/>
      <c r="C14695" s="188"/>
      <c r="D14695" s="203"/>
      <c r="E14695" s="203"/>
      <c r="F14695" s="203"/>
    </row>
    <row r="14696" spans="2:6" ht="15.75">
      <c r="B14696" s="188"/>
      <c r="C14696" s="188"/>
      <c r="D14696" s="203"/>
      <c r="E14696" s="203"/>
      <c r="F14696" s="203"/>
    </row>
    <row r="14697" spans="2:6" ht="15.75">
      <c r="B14697" s="188"/>
      <c r="C14697" s="188"/>
      <c r="D14697" s="203"/>
      <c r="E14697" s="203"/>
      <c r="F14697" s="203"/>
    </row>
    <row r="14698" spans="2:6" ht="15.75">
      <c r="B14698" s="188"/>
      <c r="C14698" s="188"/>
      <c r="D14698" s="203"/>
      <c r="E14698" s="203"/>
      <c r="F14698" s="203"/>
    </row>
    <row r="14699" spans="2:6" ht="15.75">
      <c r="B14699" s="188"/>
      <c r="C14699" s="188"/>
      <c r="D14699" s="203"/>
      <c r="E14699" s="203"/>
      <c r="F14699" s="203"/>
    </row>
    <row r="14700" spans="2:6" ht="15.75">
      <c r="B14700" s="188"/>
      <c r="C14700" s="188"/>
      <c r="D14700" s="203"/>
      <c r="E14700" s="203"/>
      <c r="F14700" s="203"/>
    </row>
    <row r="14701" spans="2:6" ht="15.75">
      <c r="B14701" s="188"/>
      <c r="C14701" s="188"/>
      <c r="D14701" s="203"/>
      <c r="E14701" s="203"/>
      <c r="F14701" s="203"/>
    </row>
    <row r="14702" spans="2:6" ht="15.75">
      <c r="B14702" s="188"/>
      <c r="C14702" s="188"/>
      <c r="D14702" s="203"/>
      <c r="E14702" s="203"/>
      <c r="F14702" s="203"/>
    </row>
    <row r="14703" spans="2:6" ht="15.75">
      <c r="B14703" s="188"/>
      <c r="C14703" s="188"/>
      <c r="D14703" s="203"/>
      <c r="E14703" s="203"/>
      <c r="F14703" s="203"/>
    </row>
    <row r="14704" spans="2:6" ht="15.75">
      <c r="B14704" s="188"/>
      <c r="C14704" s="188"/>
      <c r="D14704" s="203"/>
      <c r="E14704" s="203"/>
      <c r="F14704" s="203"/>
    </row>
    <row r="14705" spans="2:6" ht="15.75">
      <c r="B14705" s="188"/>
      <c r="C14705" s="188"/>
      <c r="D14705" s="203"/>
      <c r="E14705" s="203"/>
      <c r="F14705" s="203"/>
    </row>
    <row r="14706" spans="2:6" ht="15.75">
      <c r="B14706" s="188"/>
      <c r="C14706" s="188"/>
      <c r="D14706" s="203"/>
      <c r="E14706" s="203"/>
      <c r="F14706" s="203"/>
    </row>
    <row r="14707" spans="2:6" ht="15.75">
      <c r="B14707" s="188"/>
      <c r="C14707" s="188"/>
      <c r="D14707" s="203"/>
      <c r="E14707" s="203"/>
      <c r="F14707" s="203"/>
    </row>
    <row r="14708" spans="2:6" ht="15.75">
      <c r="B14708" s="188"/>
      <c r="C14708" s="188"/>
      <c r="D14708" s="203"/>
      <c r="E14708" s="203"/>
      <c r="F14708" s="203"/>
    </row>
    <row r="14709" spans="2:6" ht="15.75">
      <c r="B14709" s="188"/>
      <c r="C14709" s="188"/>
      <c r="D14709" s="203"/>
      <c r="E14709" s="203"/>
      <c r="F14709" s="203"/>
    </row>
    <row r="14710" spans="2:6" ht="15.75">
      <c r="B14710" s="188"/>
      <c r="C14710" s="188"/>
      <c r="D14710" s="203"/>
      <c r="E14710" s="203"/>
      <c r="F14710" s="203"/>
    </row>
    <row r="14711" spans="2:6" ht="15.75">
      <c r="B14711" s="188"/>
      <c r="C14711" s="188"/>
      <c r="D14711" s="203"/>
      <c r="E14711" s="203"/>
      <c r="F14711" s="203"/>
    </row>
    <row r="14712" spans="2:6" ht="15.75">
      <c r="B14712" s="188"/>
      <c r="C14712" s="188"/>
      <c r="D14712" s="203"/>
      <c r="E14712" s="203"/>
      <c r="F14712" s="203"/>
    </row>
    <row r="14713" spans="2:6" ht="15.75">
      <c r="B14713" s="188"/>
      <c r="C14713" s="188"/>
      <c r="D14713" s="203"/>
      <c r="E14713" s="203"/>
      <c r="F14713" s="203"/>
    </row>
    <row r="14714" spans="2:6" ht="15.75">
      <c r="B14714" s="188"/>
      <c r="C14714" s="188"/>
      <c r="D14714" s="203"/>
      <c r="E14714" s="203"/>
      <c r="F14714" s="203"/>
    </row>
    <row r="14715" spans="2:6" ht="15.75">
      <c r="B14715" s="188"/>
      <c r="C14715" s="188"/>
      <c r="D14715" s="203"/>
      <c r="E14715" s="203"/>
      <c r="F14715" s="203"/>
    </row>
    <row r="14716" spans="2:6" ht="15.75">
      <c r="B14716" s="188"/>
      <c r="C14716" s="188"/>
      <c r="D14716" s="203"/>
      <c r="E14716" s="203"/>
      <c r="F14716" s="203"/>
    </row>
    <row r="14717" spans="2:6" ht="15.75">
      <c r="B14717" s="188"/>
      <c r="C14717" s="188"/>
      <c r="D14717" s="203"/>
      <c r="E14717" s="203"/>
      <c r="F14717" s="203"/>
    </row>
    <row r="14718" spans="2:6" ht="15.75">
      <c r="B14718" s="188"/>
      <c r="C14718" s="188"/>
      <c r="D14718" s="203"/>
      <c r="E14718" s="203"/>
      <c r="F14718" s="203"/>
    </row>
    <row r="14719" spans="2:6" ht="15.75">
      <c r="B14719" s="188"/>
      <c r="C14719" s="188"/>
      <c r="D14719" s="203"/>
      <c r="E14719" s="203"/>
      <c r="F14719" s="203"/>
    </row>
    <row r="14720" spans="2:6" ht="15.75">
      <c r="B14720" s="188"/>
      <c r="C14720" s="188"/>
      <c r="D14720" s="203"/>
      <c r="E14720" s="203"/>
      <c r="F14720" s="203"/>
    </row>
    <row r="14721" spans="2:6" ht="15.75">
      <c r="B14721" s="188"/>
      <c r="C14721" s="188"/>
      <c r="D14721" s="203"/>
      <c r="E14721" s="203"/>
      <c r="F14721" s="203"/>
    </row>
    <row r="14722" spans="2:6" ht="15.75">
      <c r="B14722" s="188"/>
      <c r="C14722" s="188"/>
      <c r="D14722" s="203"/>
      <c r="E14722" s="203"/>
      <c r="F14722" s="203"/>
    </row>
    <row r="14723" spans="2:6" ht="15.75">
      <c r="B14723" s="188"/>
      <c r="C14723" s="188"/>
      <c r="D14723" s="203"/>
      <c r="E14723" s="203"/>
      <c r="F14723" s="203"/>
    </row>
    <row r="14724" spans="2:6" ht="15.75">
      <c r="B14724" s="188"/>
      <c r="C14724" s="188"/>
      <c r="D14724" s="203"/>
      <c r="E14724" s="203"/>
      <c r="F14724" s="203"/>
    </row>
    <row r="14725" spans="2:6" ht="15.75">
      <c r="B14725" s="188"/>
      <c r="C14725" s="188"/>
      <c r="D14725" s="203"/>
      <c r="E14725" s="203"/>
      <c r="F14725" s="203"/>
    </row>
    <row r="14726" spans="2:6" ht="15.75">
      <c r="B14726" s="188"/>
      <c r="C14726" s="188"/>
      <c r="D14726" s="203"/>
      <c r="E14726" s="203"/>
      <c r="F14726" s="203"/>
    </row>
    <row r="14727" spans="2:6" ht="15.75">
      <c r="B14727" s="188"/>
      <c r="C14727" s="188"/>
      <c r="D14727" s="203"/>
      <c r="E14727" s="203"/>
      <c r="F14727" s="203"/>
    </row>
    <row r="14728" spans="2:6" ht="15.75">
      <c r="B14728" s="188"/>
      <c r="C14728" s="188"/>
      <c r="D14728" s="203"/>
      <c r="E14728" s="203"/>
      <c r="F14728" s="203"/>
    </row>
    <row r="14729" spans="2:6" ht="15.75">
      <c r="B14729" s="188"/>
      <c r="C14729" s="188"/>
      <c r="D14729" s="203"/>
      <c r="E14729" s="203"/>
      <c r="F14729" s="203"/>
    </row>
    <row r="14730" spans="2:6" ht="15.75">
      <c r="B14730" s="188"/>
      <c r="C14730" s="188"/>
      <c r="D14730" s="203"/>
      <c r="E14730" s="203"/>
      <c r="F14730" s="203"/>
    </row>
    <row r="14731" spans="2:6" ht="15.75">
      <c r="B14731" s="188"/>
      <c r="C14731" s="188"/>
      <c r="D14731" s="203"/>
      <c r="E14731" s="203"/>
      <c r="F14731" s="203"/>
    </row>
    <row r="14732" spans="2:6" ht="15.75">
      <c r="B14732" s="188"/>
      <c r="C14732" s="188"/>
      <c r="D14732" s="203"/>
      <c r="E14732" s="203"/>
      <c r="F14732" s="203"/>
    </row>
    <row r="14733" spans="2:6" ht="15.75">
      <c r="B14733" s="188"/>
      <c r="C14733" s="188"/>
      <c r="D14733" s="203"/>
      <c r="E14733" s="203"/>
      <c r="F14733" s="203"/>
    </row>
    <row r="14734" spans="2:6" ht="15.75">
      <c r="B14734" s="188"/>
      <c r="C14734" s="188"/>
      <c r="D14734" s="203"/>
      <c r="E14734" s="203"/>
      <c r="F14734" s="203"/>
    </row>
    <row r="14735" spans="2:6" ht="15.75">
      <c r="B14735" s="188"/>
      <c r="C14735" s="188"/>
      <c r="D14735" s="203"/>
      <c r="E14735" s="203"/>
      <c r="F14735" s="203"/>
    </row>
    <row r="14736" spans="2:6" ht="15.75">
      <c r="B14736" s="188"/>
      <c r="C14736" s="188"/>
      <c r="D14736" s="203"/>
      <c r="E14736" s="203"/>
      <c r="F14736" s="203"/>
    </row>
    <row r="14737" spans="2:6" ht="15.75">
      <c r="B14737" s="188"/>
      <c r="C14737" s="188"/>
      <c r="D14737" s="203"/>
      <c r="E14737" s="203"/>
      <c r="F14737" s="203"/>
    </row>
    <row r="14738" spans="2:6" ht="15.75">
      <c r="B14738" s="188"/>
      <c r="C14738" s="188"/>
      <c r="D14738" s="203"/>
      <c r="E14738" s="203"/>
      <c r="F14738" s="203"/>
    </row>
    <row r="14739" spans="2:6" ht="15.75">
      <c r="B14739" s="188"/>
      <c r="C14739" s="188"/>
      <c r="D14739" s="203"/>
      <c r="E14739" s="203"/>
      <c r="F14739" s="203"/>
    </row>
    <row r="14740" spans="2:6" ht="15.75">
      <c r="B14740" s="188"/>
      <c r="C14740" s="188"/>
      <c r="D14740" s="203"/>
      <c r="E14740" s="203"/>
      <c r="F14740" s="203"/>
    </row>
    <row r="14741" spans="2:6" ht="15.75">
      <c r="B14741" s="188"/>
      <c r="C14741" s="188"/>
      <c r="D14741" s="203"/>
      <c r="E14741" s="203"/>
      <c r="F14741" s="203"/>
    </row>
    <row r="14742" spans="2:6" ht="15.75">
      <c r="B14742" s="188"/>
      <c r="C14742" s="188"/>
      <c r="D14742" s="203"/>
      <c r="E14742" s="203"/>
      <c r="F14742" s="203"/>
    </row>
    <row r="14743" spans="2:6" ht="15.75">
      <c r="B14743" s="188"/>
      <c r="C14743" s="188"/>
      <c r="D14743" s="203"/>
      <c r="E14743" s="203"/>
      <c r="F14743" s="203"/>
    </row>
    <row r="14744" spans="2:6" ht="15.75">
      <c r="B14744" s="188"/>
      <c r="C14744" s="188"/>
      <c r="D14744" s="203"/>
      <c r="E14744" s="203"/>
      <c r="F14744" s="203"/>
    </row>
    <row r="14745" spans="2:6" ht="15.75">
      <c r="B14745" s="188"/>
      <c r="C14745" s="188"/>
      <c r="D14745" s="203"/>
      <c r="E14745" s="203"/>
      <c r="F14745" s="203"/>
    </row>
    <row r="14746" spans="2:6" ht="15.75">
      <c r="B14746" s="188"/>
      <c r="C14746" s="188"/>
      <c r="D14746" s="203"/>
      <c r="E14746" s="203"/>
      <c r="F14746" s="203"/>
    </row>
    <row r="14747" spans="2:6" ht="15.75">
      <c r="B14747" s="188"/>
      <c r="C14747" s="188"/>
      <c r="D14747" s="203"/>
      <c r="E14747" s="203"/>
      <c r="F14747" s="203"/>
    </row>
    <row r="14748" spans="2:6" ht="15.75">
      <c r="B14748" s="188"/>
      <c r="C14748" s="188"/>
      <c r="D14748" s="203"/>
      <c r="E14748" s="203"/>
      <c r="F14748" s="203"/>
    </row>
    <row r="14749" spans="2:6" ht="15.75">
      <c r="B14749" s="188"/>
      <c r="C14749" s="188"/>
      <c r="D14749" s="203"/>
      <c r="E14749" s="203"/>
      <c r="F14749" s="203"/>
    </row>
    <row r="14750" spans="2:6" ht="15.75">
      <c r="B14750" s="188"/>
      <c r="C14750" s="188"/>
      <c r="D14750" s="203"/>
      <c r="E14750" s="203"/>
      <c r="F14750" s="203"/>
    </row>
    <row r="14751" spans="2:6" ht="15.75">
      <c r="B14751" s="188"/>
      <c r="C14751" s="188"/>
      <c r="D14751" s="203"/>
      <c r="E14751" s="203"/>
      <c r="F14751" s="203"/>
    </row>
    <row r="14752" spans="2:6" ht="15.75">
      <c r="B14752" s="188"/>
      <c r="C14752" s="188"/>
      <c r="D14752" s="203"/>
      <c r="E14752" s="203"/>
      <c r="F14752" s="203"/>
    </row>
    <row r="14753" spans="2:6" ht="15.75">
      <c r="B14753" s="188"/>
      <c r="C14753" s="188"/>
      <c r="D14753" s="203"/>
      <c r="E14753" s="203"/>
      <c r="F14753" s="203"/>
    </row>
    <row r="14754" spans="2:6" ht="15.75">
      <c r="B14754" s="188"/>
      <c r="C14754" s="188"/>
      <c r="D14754" s="203"/>
      <c r="E14754" s="203"/>
      <c r="F14754" s="203"/>
    </row>
    <row r="14755" spans="2:6" ht="15.75">
      <c r="B14755" s="188"/>
      <c r="C14755" s="188"/>
      <c r="D14755" s="203"/>
      <c r="E14755" s="203"/>
      <c r="F14755" s="203"/>
    </row>
    <row r="14756" spans="2:6" ht="15.75">
      <c r="B14756" s="188"/>
      <c r="C14756" s="188"/>
      <c r="D14756" s="203"/>
      <c r="E14756" s="203"/>
      <c r="F14756" s="203"/>
    </row>
    <row r="14757" spans="2:6" ht="15.75">
      <c r="B14757" s="188"/>
      <c r="C14757" s="188"/>
      <c r="D14757" s="203"/>
      <c r="E14757" s="203"/>
      <c r="F14757" s="203"/>
    </row>
    <row r="14758" spans="2:6" ht="15.75">
      <c r="B14758" s="188"/>
      <c r="C14758" s="188"/>
      <c r="D14758" s="203"/>
      <c r="E14758" s="203"/>
      <c r="F14758" s="203"/>
    </row>
    <row r="14759" spans="2:6" ht="15.75">
      <c r="B14759" s="188"/>
      <c r="C14759" s="188"/>
      <c r="D14759" s="203"/>
      <c r="E14759" s="203"/>
      <c r="F14759" s="203"/>
    </row>
    <row r="14760" spans="2:6" ht="15.75">
      <c r="B14760" s="188"/>
      <c r="C14760" s="188"/>
      <c r="D14760" s="203"/>
      <c r="E14760" s="203"/>
      <c r="F14760" s="203"/>
    </row>
    <row r="14761" spans="2:6" ht="15.75">
      <c r="B14761" s="188"/>
      <c r="C14761" s="188"/>
      <c r="D14761" s="203"/>
      <c r="E14761" s="203"/>
      <c r="F14761" s="203"/>
    </row>
    <row r="14762" spans="2:6" ht="15.75">
      <c r="B14762" s="188"/>
      <c r="C14762" s="188"/>
      <c r="D14762" s="203"/>
      <c r="E14762" s="203"/>
      <c r="F14762" s="203"/>
    </row>
    <row r="14763" spans="2:6" ht="15.75">
      <c r="B14763" s="188"/>
      <c r="C14763" s="188"/>
      <c r="D14763" s="203"/>
      <c r="E14763" s="203"/>
      <c r="F14763" s="203"/>
    </row>
    <row r="14764" spans="2:6" ht="15.75">
      <c r="B14764" s="188"/>
      <c r="C14764" s="188"/>
      <c r="D14764" s="203"/>
      <c r="E14764" s="203"/>
      <c r="F14764" s="203"/>
    </row>
    <row r="14765" spans="2:6" ht="15.75">
      <c r="B14765" s="188"/>
      <c r="C14765" s="188"/>
      <c r="D14765" s="203"/>
      <c r="E14765" s="203"/>
      <c r="F14765" s="203"/>
    </row>
    <row r="14766" spans="2:6" ht="15.75">
      <c r="B14766" s="188"/>
      <c r="C14766" s="188"/>
      <c r="D14766" s="203"/>
      <c r="E14766" s="203"/>
      <c r="F14766" s="203"/>
    </row>
    <row r="14767" spans="2:6" ht="15.75">
      <c r="B14767" s="188"/>
      <c r="C14767" s="188"/>
      <c r="D14767" s="203"/>
      <c r="E14767" s="203"/>
      <c r="F14767" s="203"/>
    </row>
    <row r="14768" spans="2:6" ht="15.75">
      <c r="B14768" s="188"/>
      <c r="C14768" s="188"/>
      <c r="D14768" s="203"/>
      <c r="E14768" s="203"/>
      <c r="F14768" s="203"/>
    </row>
    <row r="14769" spans="2:6" ht="15.75">
      <c r="B14769" s="188"/>
      <c r="C14769" s="188"/>
      <c r="D14769" s="203"/>
      <c r="E14769" s="203"/>
      <c r="F14769" s="203"/>
    </row>
    <row r="14770" spans="2:6" ht="15.75">
      <c r="B14770" s="188"/>
      <c r="C14770" s="188"/>
      <c r="D14770" s="203"/>
      <c r="E14770" s="203"/>
      <c r="F14770" s="203"/>
    </row>
    <row r="14771" spans="2:6" ht="15.75">
      <c r="B14771" s="188"/>
      <c r="C14771" s="188"/>
      <c r="D14771" s="203"/>
      <c r="E14771" s="203"/>
      <c r="F14771" s="203"/>
    </row>
    <row r="14772" spans="2:6" ht="15.75">
      <c r="B14772" s="188"/>
      <c r="C14772" s="188"/>
      <c r="D14772" s="203"/>
      <c r="E14772" s="203"/>
      <c r="F14772" s="203"/>
    </row>
    <row r="14773" spans="2:6" ht="15.75">
      <c r="B14773" s="188"/>
      <c r="C14773" s="188"/>
      <c r="D14773" s="203"/>
      <c r="E14773" s="203"/>
      <c r="F14773" s="203"/>
    </row>
    <row r="14774" spans="2:6" ht="15.75">
      <c r="B14774" s="188"/>
      <c r="C14774" s="188"/>
      <c r="D14774" s="203"/>
      <c r="E14774" s="203"/>
      <c r="F14774" s="203"/>
    </row>
    <row r="14775" spans="2:6" ht="15.75">
      <c r="B14775" s="188"/>
      <c r="C14775" s="188"/>
      <c r="D14775" s="203"/>
      <c r="E14775" s="203"/>
      <c r="F14775" s="203"/>
    </row>
    <row r="14776" spans="2:6" ht="15.75">
      <c r="B14776" s="188"/>
      <c r="C14776" s="188"/>
      <c r="D14776" s="203"/>
      <c r="E14776" s="203"/>
      <c r="F14776" s="203"/>
    </row>
    <row r="14777" spans="2:6" ht="15.75">
      <c r="B14777" s="188"/>
      <c r="C14777" s="188"/>
      <c r="D14777" s="203"/>
      <c r="E14777" s="203"/>
      <c r="F14777" s="203"/>
    </row>
    <row r="14778" spans="2:6" ht="15.75">
      <c r="B14778" s="188"/>
      <c r="C14778" s="188"/>
      <c r="D14778" s="203"/>
      <c r="E14778" s="203"/>
      <c r="F14778" s="203"/>
    </row>
    <row r="14779" spans="2:6" ht="15.75">
      <c r="B14779" s="188"/>
      <c r="C14779" s="188"/>
      <c r="D14779" s="203"/>
      <c r="E14779" s="203"/>
      <c r="F14779" s="203"/>
    </row>
    <row r="14780" spans="2:6" ht="15.75">
      <c r="B14780" s="188"/>
      <c r="C14780" s="188"/>
      <c r="D14780" s="203"/>
      <c r="E14780" s="203"/>
      <c r="F14780" s="203"/>
    </row>
    <row r="14781" spans="2:6" ht="15.75">
      <c r="B14781" s="188"/>
      <c r="C14781" s="188"/>
      <c r="D14781" s="203"/>
      <c r="E14781" s="203"/>
      <c r="F14781" s="203"/>
    </row>
    <row r="14782" spans="2:6" ht="15.75">
      <c r="B14782" s="188"/>
      <c r="C14782" s="188"/>
      <c r="D14782" s="203"/>
      <c r="E14782" s="203"/>
      <c r="F14782" s="203"/>
    </row>
    <row r="14783" spans="2:6" ht="15.75">
      <c r="B14783" s="188"/>
      <c r="C14783" s="188"/>
      <c r="D14783" s="203"/>
      <c r="E14783" s="203"/>
      <c r="F14783" s="203"/>
    </row>
    <row r="14784" spans="2:6" ht="15.75">
      <c r="B14784" s="188"/>
      <c r="C14784" s="188"/>
      <c r="D14784" s="203"/>
      <c r="E14784" s="203"/>
      <c r="F14784" s="203"/>
    </row>
    <row r="14785" spans="2:6" ht="15.75">
      <c r="B14785" s="188"/>
      <c r="C14785" s="188"/>
      <c r="D14785" s="203"/>
      <c r="E14785" s="203"/>
      <c r="F14785" s="203"/>
    </row>
    <row r="14786" spans="2:6" ht="15.75">
      <c r="B14786" s="188"/>
      <c r="C14786" s="188"/>
      <c r="D14786" s="203"/>
      <c r="E14786" s="203"/>
      <c r="F14786" s="203"/>
    </row>
    <row r="14787" spans="2:6" ht="15.75">
      <c r="B14787" s="188"/>
      <c r="C14787" s="188"/>
      <c r="D14787" s="203"/>
      <c r="E14787" s="203"/>
      <c r="F14787" s="203"/>
    </row>
    <row r="14788" spans="2:6" ht="15.75">
      <c r="B14788" s="188"/>
      <c r="C14788" s="188"/>
      <c r="D14788" s="203"/>
      <c r="E14788" s="203"/>
      <c r="F14788" s="203"/>
    </row>
    <row r="14789" spans="2:6" ht="15.75">
      <c r="B14789" s="188"/>
      <c r="C14789" s="188"/>
      <c r="D14789" s="203"/>
      <c r="E14789" s="203"/>
      <c r="F14789" s="203"/>
    </row>
    <row r="14790" spans="2:6" ht="15.75">
      <c r="B14790" s="188"/>
      <c r="C14790" s="188"/>
      <c r="D14790" s="203"/>
      <c r="E14790" s="203"/>
      <c r="F14790" s="203"/>
    </row>
    <row r="14791" spans="2:6" ht="15.75">
      <c r="B14791" s="188"/>
      <c r="C14791" s="188"/>
      <c r="D14791" s="203"/>
      <c r="E14791" s="203"/>
      <c r="F14791" s="203"/>
    </row>
    <row r="14792" spans="2:6" ht="15.75">
      <c r="B14792" s="188"/>
      <c r="C14792" s="188"/>
      <c r="D14792" s="203"/>
      <c r="E14792" s="203"/>
      <c r="F14792" s="203"/>
    </row>
    <row r="14793" spans="2:6" ht="15.75">
      <c r="B14793" s="188"/>
      <c r="C14793" s="188"/>
      <c r="D14793" s="203"/>
      <c r="E14793" s="203"/>
      <c r="F14793" s="203"/>
    </row>
    <row r="14794" spans="2:6" ht="15.75">
      <c r="B14794" s="188"/>
      <c r="C14794" s="188"/>
      <c r="D14794" s="203"/>
      <c r="E14794" s="203"/>
      <c r="F14794" s="203"/>
    </row>
    <row r="14795" spans="2:6" ht="15.75">
      <c r="B14795" s="188"/>
      <c r="C14795" s="188"/>
      <c r="D14795" s="203"/>
      <c r="E14795" s="203"/>
      <c r="F14795" s="203"/>
    </row>
    <row r="14796" spans="2:6" ht="15.75">
      <c r="B14796" s="188"/>
      <c r="C14796" s="188"/>
      <c r="D14796" s="203"/>
      <c r="E14796" s="203"/>
      <c r="F14796" s="203"/>
    </row>
    <row r="14797" spans="2:6" ht="15.75">
      <c r="B14797" s="188"/>
      <c r="C14797" s="188"/>
      <c r="D14797" s="203"/>
      <c r="E14797" s="203"/>
      <c r="F14797" s="203"/>
    </row>
    <row r="14798" spans="2:6" ht="15.75">
      <c r="B14798" s="188"/>
      <c r="C14798" s="188"/>
      <c r="D14798" s="203"/>
      <c r="E14798" s="203"/>
      <c r="F14798" s="203"/>
    </row>
    <row r="14799" spans="2:6" ht="15.75">
      <c r="B14799" s="188"/>
      <c r="C14799" s="188"/>
      <c r="D14799" s="203"/>
      <c r="E14799" s="203"/>
      <c r="F14799" s="203"/>
    </row>
    <row r="14800" spans="2:6" ht="15.75">
      <c r="B14800" s="188"/>
      <c r="C14800" s="188"/>
      <c r="D14800" s="203"/>
      <c r="E14800" s="203"/>
      <c r="F14800" s="203"/>
    </row>
    <row r="14801" spans="2:6" ht="15.75">
      <c r="B14801" s="188"/>
      <c r="C14801" s="188"/>
      <c r="D14801" s="203"/>
      <c r="E14801" s="203"/>
      <c r="F14801" s="203"/>
    </row>
    <row r="14802" spans="2:6" ht="15.75">
      <c r="B14802" s="188"/>
      <c r="C14802" s="188"/>
      <c r="D14802" s="203"/>
      <c r="E14802" s="203"/>
      <c r="F14802" s="203"/>
    </row>
    <row r="14803" spans="2:6" ht="15.75">
      <c r="B14803" s="188"/>
      <c r="C14803" s="188"/>
      <c r="D14803" s="203"/>
      <c r="E14803" s="203"/>
      <c r="F14803" s="203"/>
    </row>
    <row r="14804" spans="2:6" ht="15.75">
      <c r="B14804" s="188"/>
      <c r="C14804" s="188"/>
      <c r="D14804" s="203"/>
      <c r="E14804" s="203"/>
      <c r="F14804" s="203"/>
    </row>
    <row r="14805" spans="2:6" ht="15.75">
      <c r="B14805" s="188"/>
      <c r="C14805" s="188"/>
      <c r="D14805" s="203"/>
      <c r="E14805" s="203"/>
      <c r="F14805" s="203"/>
    </row>
    <row r="14806" spans="2:6" ht="15.75">
      <c r="B14806" s="188"/>
      <c r="C14806" s="188"/>
      <c r="D14806" s="203"/>
      <c r="E14806" s="203"/>
      <c r="F14806" s="203"/>
    </row>
    <row r="14807" spans="2:6" ht="15.75">
      <c r="B14807" s="188"/>
      <c r="C14807" s="188"/>
      <c r="D14807" s="203"/>
      <c r="E14807" s="203"/>
      <c r="F14807" s="203"/>
    </row>
    <row r="14808" spans="2:6" ht="15.75">
      <c r="B14808" s="188"/>
      <c r="C14808" s="188"/>
      <c r="D14808" s="203"/>
      <c r="E14808" s="203"/>
      <c r="F14808" s="203"/>
    </row>
    <row r="14809" spans="2:6" ht="15.75">
      <c r="B14809" s="188"/>
      <c r="C14809" s="188"/>
      <c r="D14809" s="203"/>
      <c r="E14809" s="203"/>
      <c r="F14809" s="203"/>
    </row>
    <row r="14810" spans="2:6" ht="15.75">
      <c r="B14810" s="188"/>
      <c r="C14810" s="188"/>
      <c r="D14810" s="203"/>
      <c r="E14810" s="203"/>
      <c r="F14810" s="203"/>
    </row>
    <row r="14811" spans="2:6" ht="15.75">
      <c r="B14811" s="188"/>
      <c r="C14811" s="188"/>
      <c r="D14811" s="203"/>
      <c r="E14811" s="203"/>
      <c r="F14811" s="203"/>
    </row>
    <row r="14812" spans="2:6" ht="15.75">
      <c r="B14812" s="188"/>
      <c r="C14812" s="188"/>
      <c r="D14812" s="203"/>
      <c r="E14812" s="203"/>
      <c r="F14812" s="203"/>
    </row>
    <row r="14813" spans="2:6" ht="15.75">
      <c r="B14813" s="188"/>
      <c r="C14813" s="188"/>
      <c r="D14813" s="203"/>
      <c r="E14813" s="203"/>
      <c r="F14813" s="203"/>
    </row>
    <row r="14814" spans="2:6" ht="15.75">
      <c r="B14814" s="188"/>
      <c r="C14814" s="188"/>
      <c r="D14814" s="203"/>
      <c r="E14814" s="203"/>
      <c r="F14814" s="203"/>
    </row>
    <row r="14815" spans="2:6" ht="15.75">
      <c r="B14815" s="188"/>
      <c r="C14815" s="188"/>
      <c r="D14815" s="203"/>
      <c r="E14815" s="203"/>
      <c r="F14815" s="203"/>
    </row>
    <row r="14816" spans="2:6" ht="15.75">
      <c r="B14816" s="188"/>
      <c r="C14816" s="188"/>
      <c r="D14816" s="203"/>
      <c r="E14816" s="203"/>
      <c r="F14816" s="203"/>
    </row>
    <row r="14817" spans="2:6" ht="15.75">
      <c r="B14817" s="188"/>
      <c r="C14817" s="188"/>
      <c r="D14817" s="203"/>
      <c r="E14817" s="203"/>
      <c r="F14817" s="203"/>
    </row>
    <row r="14818" spans="2:6" ht="15.75">
      <c r="B14818" s="188"/>
      <c r="C14818" s="188"/>
      <c r="D14818" s="203"/>
      <c r="E14818" s="203"/>
      <c r="F14818" s="203"/>
    </row>
    <row r="14819" spans="2:6" ht="15.75">
      <c r="B14819" s="188"/>
      <c r="C14819" s="188"/>
      <c r="D14819" s="203"/>
      <c r="E14819" s="203"/>
      <c r="F14819" s="203"/>
    </row>
    <row r="14820" spans="2:6" ht="15.75">
      <c r="B14820" s="188"/>
      <c r="C14820" s="188"/>
      <c r="D14820" s="203"/>
      <c r="E14820" s="203"/>
      <c r="F14820" s="203"/>
    </row>
    <row r="14821" spans="2:6" ht="15.75">
      <c r="B14821" s="188"/>
      <c r="C14821" s="188"/>
      <c r="D14821" s="203"/>
      <c r="E14821" s="203"/>
      <c r="F14821" s="203"/>
    </row>
    <row r="14822" spans="2:6" ht="15.75">
      <c r="B14822" s="188"/>
      <c r="C14822" s="188"/>
      <c r="D14822" s="203"/>
      <c r="E14822" s="203"/>
      <c r="F14822" s="203"/>
    </row>
    <row r="14823" spans="2:6" ht="15.75">
      <c r="B14823" s="188"/>
      <c r="C14823" s="188"/>
      <c r="D14823" s="203"/>
      <c r="E14823" s="203"/>
      <c r="F14823" s="203"/>
    </row>
    <row r="14824" spans="2:6" ht="15.75">
      <c r="B14824" s="188"/>
      <c r="C14824" s="188"/>
      <c r="D14824" s="203"/>
      <c r="E14824" s="203"/>
      <c r="F14824" s="203"/>
    </row>
    <row r="14825" spans="2:6" ht="15.75">
      <c r="B14825" s="188"/>
      <c r="C14825" s="188"/>
      <c r="D14825" s="203"/>
      <c r="E14825" s="203"/>
      <c r="F14825" s="203"/>
    </row>
    <row r="14826" spans="2:6" ht="15.75">
      <c r="B14826" s="188"/>
      <c r="C14826" s="188"/>
      <c r="D14826" s="203"/>
      <c r="E14826" s="203"/>
      <c r="F14826" s="203"/>
    </row>
    <row r="14827" spans="2:6" ht="15.75">
      <c r="B14827" s="188"/>
      <c r="C14827" s="188"/>
      <c r="D14827" s="203"/>
      <c r="E14827" s="203"/>
      <c r="F14827" s="203"/>
    </row>
    <row r="14828" spans="2:6" ht="15.75">
      <c r="B14828" s="188"/>
      <c r="C14828" s="188"/>
      <c r="D14828" s="203"/>
      <c r="E14828" s="203"/>
      <c r="F14828" s="203"/>
    </row>
    <row r="14829" spans="2:6" ht="15.75">
      <c r="B14829" s="188"/>
      <c r="C14829" s="188"/>
      <c r="D14829" s="203"/>
      <c r="E14829" s="203"/>
      <c r="F14829" s="203"/>
    </row>
    <row r="14830" spans="2:6" ht="15.75">
      <c r="B14830" s="188"/>
      <c r="C14830" s="188"/>
      <c r="D14830" s="203"/>
      <c r="E14830" s="203"/>
      <c r="F14830" s="203"/>
    </row>
    <row r="14831" spans="2:6" ht="15.75">
      <c r="B14831" s="188"/>
      <c r="C14831" s="188"/>
      <c r="D14831" s="203"/>
      <c r="E14831" s="203"/>
      <c r="F14831" s="203"/>
    </row>
    <row r="14832" spans="2:6" ht="15.75">
      <c r="B14832" s="188"/>
      <c r="C14832" s="188"/>
      <c r="D14832" s="203"/>
      <c r="E14832" s="203"/>
      <c r="F14832" s="203"/>
    </row>
    <row r="14833" spans="2:6" ht="15.75">
      <c r="B14833" s="188"/>
      <c r="C14833" s="188"/>
      <c r="D14833" s="203"/>
      <c r="E14833" s="203"/>
      <c r="F14833" s="203"/>
    </row>
    <row r="14834" spans="2:6" ht="15.75">
      <c r="B14834" s="188"/>
      <c r="C14834" s="188"/>
      <c r="D14834" s="203"/>
      <c r="E14834" s="203"/>
      <c r="F14834" s="203"/>
    </row>
    <row r="14835" spans="2:6" ht="15.75">
      <c r="B14835" s="188"/>
      <c r="C14835" s="188"/>
      <c r="D14835" s="203"/>
      <c r="E14835" s="203"/>
      <c r="F14835" s="203"/>
    </row>
    <row r="14836" spans="2:6" ht="15.75">
      <c r="B14836" s="188"/>
      <c r="C14836" s="188"/>
      <c r="D14836" s="203"/>
      <c r="E14836" s="203"/>
      <c r="F14836" s="203"/>
    </row>
    <row r="14837" spans="2:6" ht="15.75">
      <c r="B14837" s="188"/>
      <c r="C14837" s="188"/>
      <c r="D14837" s="203"/>
      <c r="E14837" s="203"/>
      <c r="F14837" s="203"/>
    </row>
    <row r="14838" spans="2:6" ht="15.75">
      <c r="B14838" s="188"/>
      <c r="C14838" s="188"/>
      <c r="D14838" s="203"/>
      <c r="E14838" s="203"/>
      <c r="F14838" s="203"/>
    </row>
    <row r="14839" spans="2:6" ht="15.75">
      <c r="B14839" s="188"/>
      <c r="C14839" s="188"/>
      <c r="D14839" s="203"/>
      <c r="E14839" s="203"/>
      <c r="F14839" s="203"/>
    </row>
    <row r="14840" spans="2:6" ht="15.75">
      <c r="B14840" s="188"/>
      <c r="C14840" s="188"/>
      <c r="D14840" s="203"/>
      <c r="E14840" s="203"/>
      <c r="F14840" s="203"/>
    </row>
    <row r="14841" spans="2:6" ht="15.75">
      <c r="B14841" s="188"/>
      <c r="C14841" s="188"/>
      <c r="D14841" s="203"/>
      <c r="E14841" s="203"/>
      <c r="F14841" s="203"/>
    </row>
    <row r="14842" spans="2:6" ht="15.75">
      <c r="B14842" s="188"/>
      <c r="C14842" s="188"/>
      <c r="D14842" s="203"/>
      <c r="E14842" s="203"/>
      <c r="F14842" s="203"/>
    </row>
    <row r="14843" spans="2:6" ht="15.75">
      <c r="B14843" s="188"/>
      <c r="C14843" s="188"/>
      <c r="D14843" s="203"/>
      <c r="E14843" s="203"/>
      <c r="F14843" s="203"/>
    </row>
    <row r="14844" spans="2:6" ht="15.75">
      <c r="B14844" s="188"/>
      <c r="C14844" s="188"/>
      <c r="D14844" s="203"/>
      <c r="E14844" s="203"/>
      <c r="F14844" s="203"/>
    </row>
    <row r="14845" spans="2:6" ht="15.75">
      <c r="B14845" s="188"/>
      <c r="C14845" s="188"/>
      <c r="D14845" s="203"/>
      <c r="E14845" s="203"/>
      <c r="F14845" s="203"/>
    </row>
    <row r="14846" spans="2:6" ht="15.75">
      <c r="B14846" s="188"/>
      <c r="C14846" s="188"/>
      <c r="D14846" s="203"/>
      <c r="E14846" s="203"/>
      <c r="F14846" s="203"/>
    </row>
    <row r="14847" spans="2:6" ht="15.75">
      <c r="B14847" s="188"/>
      <c r="C14847" s="188"/>
      <c r="D14847" s="203"/>
      <c r="E14847" s="203"/>
      <c r="F14847" s="203"/>
    </row>
    <row r="14848" spans="2:6" ht="15.75">
      <c r="B14848" s="188"/>
      <c r="C14848" s="188"/>
      <c r="D14848" s="203"/>
      <c r="E14848" s="203"/>
      <c r="F14848" s="203"/>
    </row>
    <row r="14849" spans="2:6" ht="15.75">
      <c r="B14849" s="188"/>
      <c r="C14849" s="188"/>
      <c r="D14849" s="203"/>
      <c r="E14849" s="203"/>
      <c r="F14849" s="203"/>
    </row>
    <row r="14850" spans="2:6" ht="15.75">
      <c r="B14850" s="188"/>
      <c r="C14850" s="188"/>
      <c r="D14850" s="203"/>
      <c r="E14850" s="203"/>
      <c r="F14850" s="203"/>
    </row>
    <row r="14851" spans="2:6" ht="15.75">
      <c r="B14851" s="188"/>
      <c r="C14851" s="188"/>
      <c r="D14851" s="203"/>
      <c r="E14851" s="203"/>
      <c r="F14851" s="203"/>
    </row>
    <row r="14852" spans="2:6" ht="15.75">
      <c r="B14852" s="188"/>
      <c r="C14852" s="188"/>
      <c r="D14852" s="203"/>
      <c r="E14852" s="203"/>
      <c r="F14852" s="203"/>
    </row>
    <row r="14853" spans="2:6" ht="15.75">
      <c r="B14853" s="188"/>
      <c r="C14853" s="188"/>
      <c r="D14853" s="203"/>
      <c r="E14853" s="203"/>
      <c r="F14853" s="203"/>
    </row>
    <row r="14854" spans="2:6" ht="15.75">
      <c r="B14854" s="188"/>
      <c r="C14854" s="188"/>
      <c r="D14854" s="203"/>
      <c r="E14854" s="203"/>
      <c r="F14854" s="203"/>
    </row>
    <row r="14855" spans="2:6" ht="15.75">
      <c r="B14855" s="188"/>
      <c r="C14855" s="188"/>
      <c r="D14855" s="203"/>
      <c r="E14855" s="203"/>
      <c r="F14855" s="203"/>
    </row>
    <row r="14856" spans="2:6" ht="15.75">
      <c r="B14856" s="188"/>
      <c r="C14856" s="188"/>
      <c r="D14856" s="203"/>
      <c r="E14856" s="203"/>
      <c r="F14856" s="203"/>
    </row>
    <row r="14857" spans="2:6" ht="15.75">
      <c r="B14857" s="188"/>
      <c r="C14857" s="188"/>
      <c r="D14857" s="203"/>
      <c r="E14857" s="203"/>
      <c r="F14857" s="203"/>
    </row>
    <row r="14858" spans="2:6" ht="15.75">
      <c r="B14858" s="188"/>
      <c r="C14858" s="188"/>
      <c r="D14858" s="203"/>
      <c r="E14858" s="203"/>
      <c r="F14858" s="203"/>
    </row>
    <row r="14859" spans="2:6" ht="15.75">
      <c r="B14859" s="188"/>
      <c r="C14859" s="188"/>
      <c r="D14859" s="203"/>
      <c r="E14859" s="203"/>
      <c r="F14859" s="203"/>
    </row>
    <row r="14860" spans="2:6" ht="15.75">
      <c r="B14860" s="188"/>
      <c r="C14860" s="188"/>
      <c r="D14860" s="203"/>
      <c r="E14860" s="203"/>
      <c r="F14860" s="203"/>
    </row>
    <row r="14861" spans="2:6" ht="15.75">
      <c r="B14861" s="188"/>
      <c r="C14861" s="188"/>
      <c r="D14861" s="203"/>
      <c r="E14861" s="203"/>
      <c r="F14861" s="203"/>
    </row>
    <row r="14862" spans="2:6" ht="15.75">
      <c r="B14862" s="188"/>
      <c r="C14862" s="188"/>
      <c r="D14862" s="203"/>
      <c r="E14862" s="203"/>
      <c r="F14862" s="203"/>
    </row>
    <row r="14863" spans="2:6" ht="15.75">
      <c r="B14863" s="188"/>
      <c r="C14863" s="188"/>
      <c r="D14863" s="203"/>
      <c r="E14863" s="203"/>
      <c r="F14863" s="203"/>
    </row>
    <row r="14864" spans="2:6" ht="15.75">
      <c r="B14864" s="188"/>
      <c r="C14864" s="188"/>
      <c r="D14864" s="203"/>
      <c r="E14864" s="203"/>
      <c r="F14864" s="203"/>
    </row>
    <row r="14865" spans="2:6" ht="15.75">
      <c r="B14865" s="188"/>
      <c r="C14865" s="188"/>
      <c r="D14865" s="203"/>
      <c r="E14865" s="203"/>
      <c r="F14865" s="203"/>
    </row>
    <row r="14866" spans="2:6" ht="15.75">
      <c r="B14866" s="188"/>
      <c r="C14866" s="188"/>
      <c r="D14866" s="203"/>
      <c r="E14866" s="203"/>
      <c r="F14866" s="203"/>
    </row>
    <row r="14867" spans="2:6" ht="15.75">
      <c r="B14867" s="188"/>
      <c r="C14867" s="188"/>
      <c r="D14867" s="203"/>
      <c r="E14867" s="203"/>
      <c r="F14867" s="203"/>
    </row>
    <row r="14868" spans="2:6" ht="15.75">
      <c r="B14868" s="188"/>
      <c r="C14868" s="188"/>
      <c r="D14868" s="203"/>
      <c r="E14868" s="203"/>
      <c r="F14868" s="203"/>
    </row>
    <row r="14869" spans="2:6" ht="15.75">
      <c r="B14869" s="188"/>
      <c r="C14869" s="188"/>
      <c r="D14869" s="203"/>
      <c r="E14869" s="203"/>
      <c r="F14869" s="203"/>
    </row>
    <row r="14870" spans="2:6" ht="15.75">
      <c r="B14870" s="188"/>
      <c r="C14870" s="188"/>
      <c r="D14870" s="203"/>
      <c r="E14870" s="203"/>
      <c r="F14870" s="203"/>
    </row>
    <row r="14871" spans="2:6" ht="15.75">
      <c r="B14871" s="188"/>
      <c r="C14871" s="188"/>
      <c r="D14871" s="203"/>
      <c r="E14871" s="203"/>
      <c r="F14871" s="203"/>
    </row>
    <row r="14872" spans="2:6" ht="15.75">
      <c r="B14872" s="188"/>
      <c r="C14872" s="188"/>
      <c r="D14872" s="203"/>
      <c r="E14872" s="203"/>
      <c r="F14872" s="203"/>
    </row>
    <row r="14873" spans="2:6" ht="15.75">
      <c r="B14873" s="188"/>
      <c r="C14873" s="188"/>
      <c r="D14873" s="203"/>
      <c r="E14873" s="203"/>
      <c r="F14873" s="203"/>
    </row>
    <row r="14874" spans="2:6" ht="15.75">
      <c r="B14874" s="188"/>
      <c r="C14874" s="188"/>
      <c r="D14874" s="203"/>
      <c r="E14874" s="203"/>
      <c r="F14874" s="203"/>
    </row>
    <row r="14875" spans="2:6" ht="15.75">
      <c r="B14875" s="188"/>
      <c r="C14875" s="188"/>
      <c r="D14875" s="203"/>
      <c r="E14875" s="203"/>
      <c r="F14875" s="203"/>
    </row>
    <row r="14876" spans="2:6" ht="15.75">
      <c r="B14876" s="188"/>
      <c r="C14876" s="188"/>
      <c r="D14876" s="203"/>
      <c r="E14876" s="203"/>
      <c r="F14876" s="203"/>
    </row>
    <row r="14877" spans="2:6" ht="15.75">
      <c r="B14877" s="188"/>
      <c r="C14877" s="188"/>
      <c r="D14877" s="203"/>
      <c r="E14877" s="203"/>
      <c r="F14877" s="203"/>
    </row>
    <row r="14878" spans="2:6" ht="15.75">
      <c r="B14878" s="188"/>
      <c r="C14878" s="188"/>
      <c r="D14878" s="203"/>
      <c r="E14878" s="203"/>
      <c r="F14878" s="203"/>
    </row>
    <row r="14879" spans="2:6" ht="15.75">
      <c r="B14879" s="188"/>
      <c r="C14879" s="188"/>
      <c r="D14879" s="203"/>
      <c r="E14879" s="203"/>
      <c r="F14879" s="203"/>
    </row>
    <row r="14880" spans="2:6" ht="15.75">
      <c r="B14880" s="188"/>
      <c r="C14880" s="188"/>
      <c r="D14880" s="203"/>
      <c r="E14880" s="203"/>
      <c r="F14880" s="203"/>
    </row>
    <row r="14881" spans="2:6" ht="15.75">
      <c r="B14881" s="188"/>
      <c r="C14881" s="188"/>
      <c r="D14881" s="203"/>
      <c r="E14881" s="203"/>
      <c r="F14881" s="203"/>
    </row>
    <row r="14882" spans="2:6" ht="15.75">
      <c r="B14882" s="188"/>
      <c r="C14882" s="188"/>
      <c r="D14882" s="203"/>
      <c r="E14882" s="203"/>
      <c r="F14882" s="203"/>
    </row>
    <row r="14883" spans="2:6" ht="15.75">
      <c r="B14883" s="188"/>
      <c r="C14883" s="188"/>
      <c r="D14883" s="203"/>
      <c r="E14883" s="203"/>
      <c r="F14883" s="203"/>
    </row>
    <row r="14884" spans="2:6" ht="15.75">
      <c r="B14884" s="188"/>
      <c r="C14884" s="188"/>
      <c r="D14884" s="203"/>
      <c r="E14884" s="203"/>
      <c r="F14884" s="203"/>
    </row>
    <row r="14885" spans="2:6" ht="15.75">
      <c r="B14885" s="188"/>
      <c r="C14885" s="188"/>
      <c r="D14885" s="203"/>
      <c r="E14885" s="203"/>
      <c r="F14885" s="203"/>
    </row>
    <row r="14886" spans="2:6" ht="15.75">
      <c r="B14886" s="188"/>
      <c r="C14886" s="188"/>
      <c r="D14886" s="203"/>
      <c r="E14886" s="203"/>
      <c r="F14886" s="203"/>
    </row>
    <row r="14887" spans="2:6" ht="15.75">
      <c r="B14887" s="188"/>
      <c r="C14887" s="188"/>
      <c r="D14887" s="203"/>
      <c r="E14887" s="203"/>
      <c r="F14887" s="203"/>
    </row>
    <row r="14888" spans="2:6" ht="15.75">
      <c r="B14888" s="188"/>
      <c r="C14888" s="188"/>
      <c r="D14888" s="203"/>
      <c r="E14888" s="203"/>
      <c r="F14888" s="203"/>
    </row>
    <row r="14889" spans="2:6" ht="15.75">
      <c r="B14889" s="188"/>
      <c r="C14889" s="188"/>
      <c r="D14889" s="203"/>
      <c r="E14889" s="203"/>
      <c r="F14889" s="203"/>
    </row>
    <row r="14890" spans="2:6" ht="15.75">
      <c r="B14890" s="188"/>
      <c r="C14890" s="188"/>
      <c r="D14890" s="203"/>
      <c r="E14890" s="203"/>
      <c r="F14890" s="203"/>
    </row>
    <row r="14891" spans="2:6" ht="15.75">
      <c r="B14891" s="188"/>
      <c r="C14891" s="188"/>
      <c r="D14891" s="203"/>
      <c r="E14891" s="203"/>
      <c r="F14891" s="203"/>
    </row>
    <row r="14892" spans="2:6" ht="15.75">
      <c r="B14892" s="188"/>
      <c r="C14892" s="188"/>
      <c r="D14892" s="203"/>
      <c r="E14892" s="203"/>
      <c r="F14892" s="203"/>
    </row>
    <row r="14893" spans="2:6" ht="15.75">
      <c r="B14893" s="188"/>
      <c r="C14893" s="188"/>
      <c r="D14893" s="203"/>
      <c r="E14893" s="203"/>
      <c r="F14893" s="203"/>
    </row>
    <row r="14894" spans="2:6" ht="15.75">
      <c r="B14894" s="188"/>
      <c r="C14894" s="188"/>
      <c r="D14894" s="203"/>
      <c r="E14894" s="203"/>
      <c r="F14894" s="203"/>
    </row>
    <row r="14895" spans="2:6" ht="15.75">
      <c r="B14895" s="188"/>
      <c r="C14895" s="188"/>
      <c r="D14895" s="203"/>
      <c r="E14895" s="203"/>
      <c r="F14895" s="203"/>
    </row>
    <row r="14896" spans="2:6" ht="15.75">
      <c r="B14896" s="188"/>
      <c r="C14896" s="188"/>
      <c r="D14896" s="203"/>
      <c r="E14896" s="203"/>
      <c r="F14896" s="203"/>
    </row>
    <row r="14897" spans="2:6" ht="15.75">
      <c r="B14897" s="188"/>
      <c r="C14897" s="188"/>
      <c r="D14897" s="203"/>
      <c r="E14897" s="203"/>
      <c r="F14897" s="203"/>
    </row>
    <row r="14898" spans="2:6" ht="15.75">
      <c r="B14898" s="188"/>
      <c r="C14898" s="188"/>
      <c r="D14898" s="203"/>
      <c r="E14898" s="203"/>
      <c r="F14898" s="203"/>
    </row>
    <row r="14899" spans="2:6" ht="15.75">
      <c r="B14899" s="188"/>
      <c r="C14899" s="188"/>
      <c r="D14899" s="203"/>
      <c r="E14899" s="203"/>
      <c r="F14899" s="203"/>
    </row>
    <row r="14900" spans="2:6" ht="15.75">
      <c r="B14900" s="188"/>
      <c r="C14900" s="188"/>
      <c r="D14900" s="203"/>
      <c r="E14900" s="203"/>
      <c r="F14900" s="203"/>
    </row>
    <row r="14901" spans="2:6" ht="15.75">
      <c r="B14901" s="188"/>
      <c r="C14901" s="188"/>
      <c r="D14901" s="203"/>
      <c r="E14901" s="203"/>
      <c r="F14901" s="203"/>
    </row>
    <row r="14902" spans="2:6" ht="15.75">
      <c r="B14902" s="188"/>
      <c r="C14902" s="188"/>
      <c r="D14902" s="203"/>
      <c r="E14902" s="203"/>
      <c r="F14902" s="203"/>
    </row>
    <row r="14903" spans="2:6" ht="15.75">
      <c r="B14903" s="188"/>
      <c r="C14903" s="188"/>
      <c r="D14903" s="203"/>
      <c r="E14903" s="203"/>
      <c r="F14903" s="203"/>
    </row>
    <row r="14904" spans="2:6" ht="15.75">
      <c r="B14904" s="188"/>
      <c r="C14904" s="188"/>
      <c r="D14904" s="203"/>
      <c r="E14904" s="203"/>
      <c r="F14904" s="203"/>
    </row>
    <row r="14905" spans="2:6" ht="15.75">
      <c r="B14905" s="188"/>
      <c r="C14905" s="188"/>
      <c r="D14905" s="203"/>
      <c r="E14905" s="203"/>
      <c r="F14905" s="203"/>
    </row>
    <row r="14906" spans="2:6" ht="15.75">
      <c r="B14906" s="188"/>
      <c r="C14906" s="188"/>
      <c r="D14906" s="203"/>
      <c r="E14906" s="203"/>
      <c r="F14906" s="203"/>
    </row>
    <row r="14907" spans="2:6" ht="15.75">
      <c r="B14907" s="188"/>
      <c r="C14907" s="188"/>
      <c r="D14907" s="203"/>
      <c r="E14907" s="203"/>
      <c r="F14907" s="203"/>
    </row>
    <row r="14908" spans="2:6" ht="15.75">
      <c r="B14908" s="188"/>
      <c r="C14908" s="188"/>
      <c r="D14908" s="203"/>
      <c r="E14908" s="203"/>
      <c r="F14908" s="203"/>
    </row>
    <row r="14909" spans="2:6" ht="15.75">
      <c r="B14909" s="188"/>
      <c r="C14909" s="188"/>
      <c r="D14909" s="203"/>
      <c r="E14909" s="203"/>
      <c r="F14909" s="203"/>
    </row>
    <row r="14910" spans="2:6" ht="15.75">
      <c r="B14910" s="188"/>
      <c r="C14910" s="188"/>
      <c r="D14910" s="203"/>
      <c r="E14910" s="203"/>
      <c r="F14910" s="203"/>
    </row>
    <row r="14911" spans="2:6" ht="15.75">
      <c r="B14911" s="188"/>
      <c r="C14911" s="188"/>
      <c r="D14911" s="203"/>
      <c r="E14911" s="203"/>
      <c r="F14911" s="203"/>
    </row>
    <row r="14912" spans="2:6" ht="15.75">
      <c r="B14912" s="188"/>
      <c r="C14912" s="188"/>
      <c r="D14912" s="203"/>
      <c r="E14912" s="203"/>
      <c r="F14912" s="203"/>
    </row>
    <row r="14913" spans="2:6" ht="15.75">
      <c r="B14913" s="188"/>
      <c r="C14913" s="188"/>
      <c r="D14913" s="203"/>
      <c r="E14913" s="203"/>
      <c r="F14913" s="203"/>
    </row>
    <row r="14914" spans="2:6" ht="15.75">
      <c r="B14914" s="188"/>
      <c r="C14914" s="188"/>
      <c r="D14914" s="203"/>
      <c r="E14914" s="203"/>
      <c r="F14914" s="203"/>
    </row>
    <row r="14915" spans="2:6" ht="15.75">
      <c r="B14915" s="188"/>
      <c r="C14915" s="188"/>
      <c r="D14915" s="203"/>
      <c r="E14915" s="203"/>
      <c r="F14915" s="203"/>
    </row>
    <row r="14916" spans="2:6" ht="15.75">
      <c r="B14916" s="188"/>
      <c r="C14916" s="188"/>
      <c r="D14916" s="203"/>
      <c r="E14916" s="203"/>
      <c r="F14916" s="203"/>
    </row>
    <row r="14917" spans="2:6" ht="15.75">
      <c r="B14917" s="188"/>
      <c r="C14917" s="188"/>
      <c r="D14917" s="203"/>
      <c r="E14917" s="203"/>
      <c r="F14917" s="203"/>
    </row>
    <row r="14918" spans="2:6" ht="15.75">
      <c r="B14918" s="188"/>
      <c r="C14918" s="188"/>
      <c r="D14918" s="203"/>
      <c r="E14918" s="203"/>
      <c r="F14918" s="203"/>
    </row>
    <row r="14919" spans="2:6" ht="15.75">
      <c r="B14919" s="188"/>
      <c r="C14919" s="188"/>
      <c r="D14919" s="203"/>
      <c r="E14919" s="203"/>
      <c r="F14919" s="203"/>
    </row>
    <row r="14920" spans="2:6" ht="15.75">
      <c r="B14920" s="188"/>
      <c r="C14920" s="188"/>
      <c r="D14920" s="203"/>
      <c r="E14920" s="203"/>
      <c r="F14920" s="203"/>
    </row>
    <row r="14921" spans="2:6" ht="15.75">
      <c r="B14921" s="188"/>
      <c r="C14921" s="188"/>
      <c r="D14921" s="203"/>
      <c r="E14921" s="203"/>
      <c r="F14921" s="203"/>
    </row>
    <row r="14922" spans="2:6" ht="15.75">
      <c r="B14922" s="188"/>
      <c r="C14922" s="188"/>
      <c r="D14922" s="203"/>
      <c r="E14922" s="203"/>
      <c r="F14922" s="203"/>
    </row>
    <row r="14923" spans="2:6" ht="15.75">
      <c r="B14923" s="188"/>
      <c r="C14923" s="188"/>
      <c r="D14923" s="203"/>
      <c r="E14923" s="203"/>
      <c r="F14923" s="203"/>
    </row>
    <row r="14924" spans="2:6" ht="15.75">
      <c r="B14924" s="188"/>
      <c r="C14924" s="188"/>
      <c r="D14924" s="203"/>
      <c r="E14924" s="203"/>
      <c r="F14924" s="203"/>
    </row>
    <row r="14925" spans="2:6" ht="15.75">
      <c r="B14925" s="188"/>
      <c r="C14925" s="188"/>
      <c r="D14925" s="203"/>
      <c r="E14925" s="203"/>
      <c r="F14925" s="203"/>
    </row>
    <row r="14926" spans="2:6" ht="15.75">
      <c r="B14926" s="188"/>
      <c r="C14926" s="188"/>
      <c r="D14926" s="203"/>
      <c r="E14926" s="203"/>
      <c r="F14926" s="203"/>
    </row>
    <row r="14927" spans="2:6" ht="15.75">
      <c r="B14927" s="188"/>
      <c r="C14927" s="188"/>
      <c r="D14927" s="203"/>
      <c r="E14927" s="203"/>
      <c r="F14927" s="203"/>
    </row>
    <row r="14928" spans="2:6" ht="15.75">
      <c r="B14928" s="188"/>
      <c r="C14928" s="188"/>
      <c r="D14928" s="203"/>
      <c r="E14928" s="203"/>
      <c r="F14928" s="203"/>
    </row>
    <row r="14929" spans="2:6" ht="15.75">
      <c r="B14929" s="188"/>
      <c r="C14929" s="188"/>
      <c r="D14929" s="203"/>
      <c r="E14929" s="203"/>
      <c r="F14929" s="203"/>
    </row>
    <row r="14930" spans="2:6" ht="15.75">
      <c r="B14930" s="188"/>
      <c r="C14930" s="188"/>
      <c r="D14930" s="203"/>
      <c r="E14930" s="203"/>
      <c r="F14930" s="203"/>
    </row>
    <row r="14931" spans="2:6" ht="15.75">
      <c r="B14931" s="188"/>
      <c r="C14931" s="188"/>
      <c r="D14931" s="203"/>
      <c r="E14931" s="203"/>
      <c r="F14931" s="203"/>
    </row>
    <row r="14932" spans="2:6" ht="15.75">
      <c r="B14932" s="188"/>
      <c r="C14932" s="188"/>
      <c r="D14932" s="203"/>
      <c r="E14932" s="203"/>
      <c r="F14932" s="203"/>
    </row>
    <row r="14933" spans="2:6" ht="15.75">
      <c r="B14933" s="188"/>
      <c r="C14933" s="188"/>
      <c r="D14933" s="203"/>
      <c r="E14933" s="203"/>
      <c r="F14933" s="203"/>
    </row>
    <row r="14934" spans="2:6" ht="15.75">
      <c r="B14934" s="188"/>
      <c r="C14934" s="188"/>
      <c r="D14934" s="203"/>
      <c r="E14934" s="203"/>
      <c r="F14934" s="203"/>
    </row>
    <row r="14935" spans="2:6" ht="15.75">
      <c r="B14935" s="188"/>
      <c r="C14935" s="188"/>
      <c r="D14935" s="203"/>
      <c r="E14935" s="203"/>
      <c r="F14935" s="203"/>
    </row>
    <row r="14936" spans="2:6" ht="15.75">
      <c r="B14936" s="188"/>
      <c r="C14936" s="188"/>
      <c r="D14936" s="203"/>
      <c r="E14936" s="203"/>
      <c r="F14936" s="203"/>
    </row>
    <row r="14937" spans="2:6" ht="15.75">
      <c r="B14937" s="188"/>
      <c r="C14937" s="188"/>
      <c r="D14937" s="203"/>
      <c r="E14937" s="203"/>
      <c r="F14937" s="203"/>
    </row>
    <row r="14938" spans="2:6" ht="15.75">
      <c r="B14938" s="188"/>
      <c r="C14938" s="188"/>
      <c r="D14938" s="203"/>
      <c r="E14938" s="203"/>
      <c r="F14938" s="203"/>
    </row>
    <row r="14939" spans="2:6" ht="15.75">
      <c r="B14939" s="188"/>
      <c r="C14939" s="188"/>
      <c r="D14939" s="203"/>
      <c r="E14939" s="203"/>
      <c r="F14939" s="203"/>
    </row>
    <row r="14940" spans="2:6" ht="15.75">
      <c r="B14940" s="188"/>
      <c r="C14940" s="188"/>
      <c r="D14940" s="203"/>
      <c r="E14940" s="203"/>
      <c r="F14940" s="203"/>
    </row>
    <row r="14941" spans="2:6" ht="15.75">
      <c r="B14941" s="188"/>
      <c r="C14941" s="188"/>
      <c r="D14941" s="203"/>
      <c r="E14941" s="203"/>
      <c r="F14941" s="203"/>
    </row>
    <row r="14942" spans="2:6" ht="15.75">
      <c r="B14942" s="188"/>
      <c r="C14942" s="188"/>
      <c r="D14942" s="203"/>
      <c r="E14942" s="203"/>
      <c r="F14942" s="203"/>
    </row>
    <row r="14943" spans="2:6" ht="15.75">
      <c r="B14943" s="188"/>
      <c r="C14943" s="188"/>
      <c r="D14943" s="203"/>
      <c r="E14943" s="203"/>
      <c r="F14943" s="203"/>
    </row>
    <row r="14944" spans="2:6" ht="15.75">
      <c r="B14944" s="188"/>
      <c r="C14944" s="188"/>
      <c r="D14944" s="203"/>
      <c r="E14944" s="203"/>
      <c r="F14944" s="203"/>
    </row>
    <row r="14945" spans="2:6" ht="15.75">
      <c r="B14945" s="188"/>
      <c r="C14945" s="188"/>
      <c r="D14945" s="203"/>
      <c r="E14945" s="203"/>
      <c r="F14945" s="203"/>
    </row>
    <row r="14946" spans="2:6" ht="15.75">
      <c r="B14946" s="188"/>
      <c r="C14946" s="188"/>
      <c r="D14946" s="203"/>
      <c r="E14946" s="203"/>
      <c r="F14946" s="203"/>
    </row>
    <row r="14947" spans="2:6" ht="15.75">
      <c r="B14947" s="188"/>
      <c r="C14947" s="188"/>
      <c r="D14947" s="203"/>
      <c r="E14947" s="203"/>
      <c r="F14947" s="203"/>
    </row>
    <row r="14948" spans="2:6" ht="15.75">
      <c r="B14948" s="188"/>
      <c r="C14948" s="188"/>
      <c r="D14948" s="203"/>
      <c r="E14948" s="203"/>
      <c r="F14948" s="203"/>
    </row>
    <row r="14949" spans="2:6" ht="15.75">
      <c r="B14949" s="188"/>
      <c r="C14949" s="188"/>
      <c r="D14949" s="203"/>
      <c r="E14949" s="203"/>
      <c r="F14949" s="203"/>
    </row>
    <row r="14950" spans="2:6" ht="15.75">
      <c r="B14950" s="188"/>
      <c r="C14950" s="188"/>
      <c r="D14950" s="203"/>
      <c r="E14950" s="203"/>
      <c r="F14950" s="203"/>
    </row>
    <row r="14951" spans="2:6" ht="15.75">
      <c r="B14951" s="188"/>
      <c r="C14951" s="188"/>
      <c r="D14951" s="203"/>
      <c r="E14951" s="203"/>
      <c r="F14951" s="203"/>
    </row>
    <row r="14952" spans="2:6" ht="15.75">
      <c r="B14952" s="188"/>
      <c r="C14952" s="188"/>
      <c r="D14952" s="203"/>
      <c r="E14952" s="203"/>
      <c r="F14952" s="203"/>
    </row>
    <row r="14953" spans="2:6" ht="15.75">
      <c r="B14953" s="188"/>
      <c r="C14953" s="188"/>
      <c r="D14953" s="203"/>
      <c r="E14953" s="203"/>
      <c r="F14953" s="203"/>
    </row>
    <row r="14954" spans="2:6" ht="15.75">
      <c r="B14954" s="188"/>
      <c r="C14954" s="188"/>
      <c r="D14954" s="203"/>
      <c r="E14954" s="203"/>
      <c r="F14954" s="203"/>
    </row>
    <row r="14955" spans="2:6" ht="15.75">
      <c r="B14955" s="188"/>
      <c r="C14955" s="188"/>
      <c r="D14955" s="203"/>
      <c r="E14955" s="203"/>
      <c r="F14955" s="203"/>
    </row>
    <row r="14956" spans="2:6" ht="15.75">
      <c r="B14956" s="188"/>
      <c r="C14956" s="188"/>
      <c r="D14956" s="203"/>
      <c r="E14956" s="203"/>
      <c r="F14956" s="203"/>
    </row>
    <row r="14957" spans="2:6" ht="15.75">
      <c r="B14957" s="188"/>
      <c r="C14957" s="188"/>
      <c r="D14957" s="203"/>
      <c r="E14957" s="203"/>
      <c r="F14957" s="203"/>
    </row>
    <row r="14958" spans="2:6" ht="15.75">
      <c r="B14958" s="188"/>
      <c r="C14958" s="188"/>
      <c r="D14958" s="203"/>
      <c r="E14958" s="203"/>
      <c r="F14958" s="203"/>
    </row>
    <row r="14959" spans="2:6" ht="15.75">
      <c r="B14959" s="188"/>
      <c r="C14959" s="188"/>
      <c r="D14959" s="203"/>
      <c r="E14959" s="203"/>
      <c r="F14959" s="203"/>
    </row>
    <row r="14960" spans="2:6" ht="15.75">
      <c r="B14960" s="188"/>
      <c r="C14960" s="188"/>
      <c r="D14960" s="203"/>
      <c r="E14960" s="203"/>
      <c r="F14960" s="203"/>
    </row>
    <row r="14961" spans="2:6" ht="15.75">
      <c r="B14961" s="188"/>
      <c r="C14961" s="188"/>
      <c r="D14961" s="203"/>
      <c r="E14961" s="203"/>
      <c r="F14961" s="203"/>
    </row>
    <row r="14962" spans="2:6" ht="15.75">
      <c r="B14962" s="188"/>
      <c r="C14962" s="188"/>
      <c r="D14962" s="203"/>
      <c r="E14962" s="203"/>
      <c r="F14962" s="203"/>
    </row>
    <row r="14963" spans="2:6" ht="15.75">
      <c r="B14963" s="188"/>
      <c r="C14963" s="188"/>
      <c r="D14963" s="203"/>
      <c r="E14963" s="203"/>
      <c r="F14963" s="203"/>
    </row>
    <row r="14964" spans="2:6" ht="15.75">
      <c r="B14964" s="188"/>
      <c r="C14964" s="188"/>
      <c r="D14964" s="203"/>
      <c r="E14964" s="203"/>
      <c r="F14964" s="203"/>
    </row>
    <row r="14965" spans="2:6" ht="15.75">
      <c r="B14965" s="188"/>
      <c r="C14965" s="188"/>
      <c r="D14965" s="203"/>
      <c r="E14965" s="203"/>
      <c r="F14965" s="203"/>
    </row>
    <row r="14966" spans="2:6" ht="15.75">
      <c r="B14966" s="188"/>
      <c r="C14966" s="188"/>
      <c r="D14966" s="203"/>
      <c r="E14966" s="203"/>
      <c r="F14966" s="203"/>
    </row>
    <row r="14967" spans="2:6" ht="15.75">
      <c r="B14967" s="188"/>
      <c r="C14967" s="188"/>
      <c r="D14967" s="203"/>
      <c r="E14967" s="203"/>
      <c r="F14967" s="203"/>
    </row>
    <row r="14968" spans="2:6" ht="15.75">
      <c r="B14968" s="188"/>
      <c r="C14968" s="188"/>
      <c r="D14968" s="203"/>
      <c r="E14968" s="203"/>
      <c r="F14968" s="203"/>
    </row>
    <row r="14969" spans="2:6" ht="15.75">
      <c r="B14969" s="188"/>
      <c r="C14969" s="188"/>
      <c r="D14969" s="203"/>
      <c r="E14969" s="203"/>
      <c r="F14969" s="203"/>
    </row>
    <row r="14970" spans="2:6" ht="15.75">
      <c r="B14970" s="188"/>
      <c r="C14970" s="188"/>
      <c r="D14970" s="203"/>
      <c r="E14970" s="203"/>
      <c r="F14970" s="203"/>
    </row>
    <row r="14971" spans="2:6" ht="15.75">
      <c r="B14971" s="188"/>
      <c r="C14971" s="188"/>
      <c r="D14971" s="203"/>
      <c r="E14971" s="203"/>
      <c r="F14971" s="203"/>
    </row>
    <row r="14972" spans="2:6" ht="15.75">
      <c r="B14972" s="188"/>
      <c r="C14972" s="188"/>
      <c r="D14972" s="203"/>
      <c r="E14972" s="203"/>
      <c r="F14972" s="203"/>
    </row>
    <row r="14973" spans="2:6" ht="15.75">
      <c r="B14973" s="188"/>
      <c r="C14973" s="188"/>
      <c r="D14973" s="203"/>
      <c r="E14973" s="203"/>
      <c r="F14973" s="203"/>
    </row>
    <row r="14974" spans="2:6" ht="15.75">
      <c r="B14974" s="188"/>
      <c r="C14974" s="188"/>
      <c r="D14974" s="203"/>
      <c r="E14974" s="203"/>
      <c r="F14974" s="203"/>
    </row>
    <row r="14975" spans="2:6" ht="15.75">
      <c r="B14975" s="188"/>
      <c r="C14975" s="188"/>
      <c r="D14975" s="203"/>
      <c r="E14975" s="203"/>
      <c r="F14975" s="203"/>
    </row>
    <row r="14976" spans="2:6" ht="15.75">
      <c r="B14976" s="188"/>
      <c r="C14976" s="188"/>
      <c r="D14976" s="203"/>
      <c r="E14976" s="203"/>
      <c r="F14976" s="203"/>
    </row>
    <row r="14977" spans="2:6" ht="15.75">
      <c r="B14977" s="188"/>
      <c r="C14977" s="188"/>
      <c r="D14977" s="203"/>
      <c r="E14977" s="203"/>
      <c r="F14977" s="203"/>
    </row>
    <row r="14978" spans="2:6" ht="15.75">
      <c r="B14978" s="188"/>
      <c r="C14978" s="188"/>
      <c r="D14978" s="203"/>
      <c r="E14978" s="203"/>
      <c r="F14978" s="203"/>
    </row>
    <row r="14979" spans="2:6" ht="15.75">
      <c r="B14979" s="188"/>
      <c r="C14979" s="188"/>
      <c r="D14979" s="203"/>
      <c r="E14979" s="203"/>
      <c r="F14979" s="203"/>
    </row>
    <row r="14980" spans="2:6" ht="15.75">
      <c r="B14980" s="188"/>
      <c r="C14980" s="188"/>
      <c r="D14980" s="203"/>
      <c r="E14980" s="203"/>
      <c r="F14980" s="203"/>
    </row>
    <row r="14981" spans="2:6" ht="15.75">
      <c r="B14981" s="188"/>
      <c r="C14981" s="188"/>
      <c r="D14981" s="203"/>
      <c r="E14981" s="203"/>
      <c r="F14981" s="203"/>
    </row>
    <row r="14982" spans="2:6" ht="15.75">
      <c r="B14982" s="188"/>
      <c r="C14982" s="188"/>
      <c r="D14982" s="203"/>
      <c r="E14982" s="203"/>
      <c r="F14982" s="203"/>
    </row>
    <row r="14983" spans="2:6" ht="15.75">
      <c r="B14983" s="188"/>
      <c r="C14983" s="188"/>
      <c r="D14983" s="203"/>
      <c r="E14983" s="203"/>
      <c r="F14983" s="203"/>
    </row>
    <row r="14984" spans="2:6" ht="15.75">
      <c r="B14984" s="188"/>
      <c r="C14984" s="188"/>
      <c r="D14984" s="203"/>
      <c r="E14984" s="203"/>
      <c r="F14984" s="203"/>
    </row>
    <row r="14985" spans="2:6" ht="15.75">
      <c r="B14985" s="188"/>
      <c r="C14985" s="188"/>
      <c r="D14985" s="203"/>
      <c r="E14985" s="203"/>
      <c r="F14985" s="203"/>
    </row>
    <row r="14986" spans="2:6" ht="15.75">
      <c r="B14986" s="188"/>
      <c r="C14986" s="188"/>
      <c r="D14986" s="203"/>
      <c r="E14986" s="203"/>
      <c r="F14986" s="203"/>
    </row>
    <row r="14987" spans="2:6" ht="15.75">
      <c r="B14987" s="188"/>
      <c r="C14987" s="188"/>
      <c r="D14987" s="203"/>
      <c r="E14987" s="203"/>
      <c r="F14987" s="203"/>
    </row>
    <row r="14988" spans="2:6" ht="15.75">
      <c r="B14988" s="188"/>
      <c r="C14988" s="188"/>
      <c r="D14988" s="203"/>
      <c r="E14988" s="203"/>
      <c r="F14988" s="203"/>
    </row>
    <row r="14989" spans="2:6" ht="15.75">
      <c r="B14989" s="188"/>
      <c r="C14989" s="188"/>
      <c r="D14989" s="203"/>
      <c r="E14989" s="203"/>
      <c r="F14989" s="203"/>
    </row>
    <row r="14990" spans="2:6" ht="15.75">
      <c r="B14990" s="188"/>
      <c r="C14990" s="188"/>
      <c r="D14990" s="203"/>
      <c r="E14990" s="203"/>
      <c r="F14990" s="203"/>
    </row>
    <row r="14991" spans="2:6" ht="15.75">
      <c r="B14991" s="188"/>
      <c r="C14991" s="188"/>
      <c r="D14991" s="203"/>
      <c r="E14991" s="203"/>
      <c r="F14991" s="203"/>
    </row>
    <row r="14992" spans="2:6" ht="15.75">
      <c r="B14992" s="188"/>
      <c r="C14992" s="188"/>
      <c r="D14992" s="203"/>
      <c r="E14992" s="203"/>
      <c r="F14992" s="203"/>
    </row>
    <row r="14993" spans="2:6" ht="15.75">
      <c r="B14993" s="188"/>
      <c r="C14993" s="188"/>
      <c r="D14993" s="203"/>
      <c r="E14993" s="203"/>
      <c r="F14993" s="203"/>
    </row>
    <row r="14994" spans="2:6" ht="15.75">
      <c r="B14994" s="188"/>
      <c r="C14994" s="188"/>
      <c r="D14994" s="203"/>
      <c r="E14994" s="203"/>
      <c r="F14994" s="203"/>
    </row>
    <row r="14995" spans="2:6" ht="15.75">
      <c r="B14995" s="188"/>
      <c r="C14995" s="188"/>
      <c r="D14995" s="203"/>
      <c r="E14995" s="203"/>
      <c r="F14995" s="203"/>
    </row>
    <row r="14996" spans="2:6" ht="15.75">
      <c r="B14996" s="188"/>
      <c r="C14996" s="188"/>
      <c r="D14996" s="203"/>
      <c r="E14996" s="203"/>
      <c r="F14996" s="203"/>
    </row>
    <row r="14997" spans="2:6" ht="15.75">
      <c r="B14997" s="188"/>
      <c r="C14997" s="188"/>
      <c r="D14997" s="203"/>
      <c r="E14997" s="203"/>
      <c r="F14997" s="203"/>
    </row>
    <row r="14998" spans="2:6" ht="15.75">
      <c r="B14998" s="188"/>
      <c r="C14998" s="188"/>
      <c r="D14998" s="203"/>
      <c r="E14998" s="203"/>
      <c r="F14998" s="203"/>
    </row>
    <row r="14999" spans="2:6" ht="15.75">
      <c r="B14999" s="188"/>
      <c r="C14999" s="188"/>
      <c r="D14999" s="203"/>
      <c r="E14999" s="203"/>
      <c r="F14999" s="203"/>
    </row>
    <row r="15000" spans="2:6" ht="15.75">
      <c r="B15000" s="188"/>
      <c r="C15000" s="188"/>
      <c r="D15000" s="203"/>
      <c r="E15000" s="203"/>
      <c r="F15000" s="203"/>
    </row>
    <row r="15001" spans="2:6" ht="15.75">
      <c r="B15001" s="188"/>
      <c r="C15001" s="188"/>
      <c r="D15001" s="203"/>
      <c r="E15001" s="203"/>
      <c r="F15001" s="203"/>
    </row>
    <row r="15002" spans="2:6" ht="15.75">
      <c r="B15002" s="188"/>
      <c r="C15002" s="188"/>
      <c r="D15002" s="203"/>
      <c r="E15002" s="203"/>
      <c r="F15002" s="203"/>
    </row>
    <row r="15003" spans="2:6" ht="15.75">
      <c r="B15003" s="188"/>
      <c r="C15003" s="188"/>
      <c r="D15003" s="203"/>
      <c r="E15003" s="203"/>
      <c r="F15003" s="203"/>
    </row>
    <row r="15004" spans="2:6" ht="15.75">
      <c r="B15004" s="188"/>
      <c r="C15004" s="188"/>
      <c r="D15004" s="203"/>
      <c r="E15004" s="203"/>
      <c r="F15004" s="203"/>
    </row>
    <row r="15005" spans="2:6" ht="15.75">
      <c r="B15005" s="188"/>
      <c r="C15005" s="188"/>
      <c r="D15005" s="203"/>
      <c r="E15005" s="203"/>
      <c r="F15005" s="203"/>
    </row>
    <row r="15006" spans="2:6" ht="15.75">
      <c r="B15006" s="188"/>
      <c r="C15006" s="188"/>
      <c r="D15006" s="203"/>
      <c r="E15006" s="203"/>
      <c r="F15006" s="203"/>
    </row>
    <row r="15007" spans="2:6" ht="15.75">
      <c r="B15007" s="188"/>
      <c r="C15007" s="188"/>
      <c r="D15007" s="203"/>
      <c r="E15007" s="203"/>
      <c r="F15007" s="203"/>
    </row>
    <row r="15008" spans="2:6" ht="15.75">
      <c r="B15008" s="188"/>
      <c r="C15008" s="188"/>
      <c r="D15008" s="203"/>
      <c r="E15008" s="203"/>
      <c r="F15008" s="203"/>
    </row>
    <row r="15009" spans="2:6" ht="15.75">
      <c r="B15009" s="188"/>
      <c r="C15009" s="188"/>
      <c r="D15009" s="203"/>
      <c r="E15009" s="203"/>
      <c r="F15009" s="203"/>
    </row>
    <row r="15010" spans="2:6" ht="15.75">
      <c r="B15010" s="188"/>
      <c r="C15010" s="188"/>
      <c r="D15010" s="203"/>
      <c r="E15010" s="203"/>
      <c r="F15010" s="203"/>
    </row>
    <row r="15011" spans="2:6" ht="15.75">
      <c r="B15011" s="188"/>
      <c r="C15011" s="188"/>
      <c r="D15011" s="203"/>
      <c r="E15011" s="203"/>
      <c r="F15011" s="203"/>
    </row>
    <row r="15012" spans="2:6" ht="15.75">
      <c r="B15012" s="188"/>
      <c r="C15012" s="188"/>
      <c r="D15012" s="203"/>
      <c r="E15012" s="203"/>
      <c r="F15012" s="203"/>
    </row>
    <row r="15013" spans="2:6" ht="15.75">
      <c r="B15013" s="188"/>
      <c r="C15013" s="188"/>
      <c r="D15013" s="203"/>
      <c r="E15013" s="203"/>
      <c r="F15013" s="203"/>
    </row>
    <row r="15014" spans="2:6" ht="15.75">
      <c r="B15014" s="188"/>
      <c r="C15014" s="188"/>
      <c r="D15014" s="203"/>
      <c r="E15014" s="203"/>
      <c r="F15014" s="203"/>
    </row>
    <row r="15015" spans="2:6" ht="15.75">
      <c r="B15015" s="188"/>
      <c r="C15015" s="188"/>
      <c r="D15015" s="203"/>
      <c r="E15015" s="203"/>
      <c r="F15015" s="203"/>
    </row>
    <row r="15016" spans="2:6" ht="15.75">
      <c r="B15016" s="188"/>
      <c r="C15016" s="188"/>
      <c r="D15016" s="203"/>
      <c r="E15016" s="203"/>
      <c r="F15016" s="203"/>
    </row>
    <row r="15017" spans="2:6" ht="15.75">
      <c r="B15017" s="188"/>
      <c r="C15017" s="188"/>
      <c r="D15017" s="203"/>
      <c r="E15017" s="203"/>
      <c r="F15017" s="203"/>
    </row>
    <row r="15018" spans="2:6" ht="15.75">
      <c r="B15018" s="188"/>
      <c r="C15018" s="188"/>
      <c r="D15018" s="203"/>
      <c r="E15018" s="203"/>
      <c r="F15018" s="203"/>
    </row>
    <row r="15019" spans="2:6" ht="15.75">
      <c r="B15019" s="188"/>
      <c r="C15019" s="188"/>
      <c r="D15019" s="203"/>
      <c r="E15019" s="203"/>
      <c r="F15019" s="203"/>
    </row>
    <row r="15020" spans="2:6" ht="15.75">
      <c r="B15020" s="188"/>
      <c r="C15020" s="188"/>
      <c r="D15020" s="203"/>
      <c r="E15020" s="203"/>
      <c r="F15020" s="203"/>
    </row>
    <row r="15021" spans="2:6" ht="15.75">
      <c r="B15021" s="188"/>
      <c r="C15021" s="188"/>
      <c r="D15021" s="203"/>
      <c r="E15021" s="203"/>
      <c r="F15021" s="203"/>
    </row>
    <row r="15022" spans="2:6" ht="15.75">
      <c r="B15022" s="188"/>
      <c r="C15022" s="188"/>
      <c r="D15022" s="203"/>
      <c r="E15022" s="203"/>
      <c r="F15022" s="203"/>
    </row>
    <row r="15023" spans="2:6" ht="15.75">
      <c r="B15023" s="188"/>
      <c r="C15023" s="188"/>
      <c r="D15023" s="203"/>
      <c r="E15023" s="203"/>
      <c r="F15023" s="203"/>
    </row>
    <row r="15024" spans="2:6" ht="15.75">
      <c r="B15024" s="188"/>
      <c r="C15024" s="188"/>
      <c r="D15024" s="203"/>
      <c r="E15024" s="203"/>
      <c r="F15024" s="203"/>
    </row>
    <row r="15025" spans="2:6" ht="15.75">
      <c r="B15025" s="188"/>
      <c r="C15025" s="188"/>
      <c r="D15025" s="203"/>
      <c r="E15025" s="203"/>
      <c r="F15025" s="203"/>
    </row>
    <row r="15026" spans="2:6" ht="15.75">
      <c r="B15026" s="188"/>
      <c r="C15026" s="188"/>
      <c r="D15026" s="203"/>
      <c r="E15026" s="203"/>
      <c r="F15026" s="203"/>
    </row>
    <row r="15027" spans="2:6" ht="15.75">
      <c r="B15027" s="188"/>
      <c r="C15027" s="188"/>
      <c r="D15027" s="203"/>
      <c r="E15027" s="203"/>
      <c r="F15027" s="203"/>
    </row>
    <row r="15028" spans="2:6" ht="15.75">
      <c r="B15028" s="188"/>
      <c r="C15028" s="188"/>
      <c r="D15028" s="203"/>
      <c r="E15028" s="203"/>
      <c r="F15028" s="203"/>
    </row>
    <row r="15029" spans="2:6" ht="15.75">
      <c r="B15029" s="188"/>
      <c r="C15029" s="188"/>
      <c r="D15029" s="203"/>
      <c r="E15029" s="203"/>
      <c r="F15029" s="203"/>
    </row>
    <row r="15030" spans="2:6" ht="15.75">
      <c r="B15030" s="188"/>
      <c r="C15030" s="188"/>
      <c r="D15030" s="203"/>
      <c r="E15030" s="203"/>
      <c r="F15030" s="203"/>
    </row>
    <row r="15031" spans="2:6" ht="15.75">
      <c r="B15031" s="188"/>
      <c r="C15031" s="188"/>
      <c r="D15031" s="203"/>
      <c r="E15031" s="203"/>
      <c r="F15031" s="203"/>
    </row>
    <row r="15032" spans="2:6" ht="15.75">
      <c r="B15032" s="188"/>
      <c r="C15032" s="188"/>
      <c r="D15032" s="203"/>
      <c r="E15032" s="203"/>
      <c r="F15032" s="203"/>
    </row>
    <row r="15033" spans="2:6" ht="15.75">
      <c r="B15033" s="188"/>
      <c r="C15033" s="188"/>
      <c r="D15033" s="203"/>
      <c r="E15033" s="203"/>
      <c r="F15033" s="203"/>
    </row>
    <row r="15034" spans="2:6" ht="15.75">
      <c r="B15034" s="188"/>
      <c r="C15034" s="188"/>
      <c r="D15034" s="203"/>
      <c r="E15034" s="203"/>
      <c r="F15034" s="203"/>
    </row>
    <row r="15035" spans="2:6" ht="15.75">
      <c r="B15035" s="188"/>
      <c r="C15035" s="188"/>
      <c r="D15035" s="203"/>
      <c r="E15035" s="203"/>
      <c r="F15035" s="203"/>
    </row>
    <row r="15036" spans="2:6" ht="15.75">
      <c r="B15036" s="188"/>
      <c r="C15036" s="188"/>
      <c r="D15036" s="203"/>
      <c r="E15036" s="203"/>
      <c r="F15036" s="203"/>
    </row>
    <row r="15037" spans="2:6" ht="15.75">
      <c r="B15037" s="188"/>
      <c r="C15037" s="188"/>
      <c r="D15037" s="203"/>
      <c r="E15037" s="203"/>
      <c r="F15037" s="203"/>
    </row>
    <row r="15038" spans="2:6" ht="15.75">
      <c r="B15038" s="188"/>
      <c r="C15038" s="188"/>
      <c r="D15038" s="203"/>
      <c r="E15038" s="203"/>
      <c r="F15038" s="203"/>
    </row>
    <row r="15039" spans="2:6" ht="15.75">
      <c r="B15039" s="188"/>
      <c r="C15039" s="188"/>
      <c r="D15039" s="203"/>
      <c r="E15039" s="203"/>
      <c r="F15039" s="203"/>
    </row>
    <row r="15040" spans="2:6" ht="15.75">
      <c r="B15040" s="188"/>
      <c r="C15040" s="188"/>
      <c r="D15040" s="203"/>
      <c r="E15040" s="203"/>
      <c r="F15040" s="203"/>
    </row>
    <row r="15041" spans="2:6" ht="15.75">
      <c r="B15041" s="188"/>
      <c r="C15041" s="188"/>
      <c r="D15041" s="203"/>
      <c r="E15041" s="203"/>
      <c r="F15041" s="203"/>
    </row>
    <row r="15042" spans="2:6" ht="15.75">
      <c r="B15042" s="188"/>
      <c r="C15042" s="188"/>
      <c r="D15042" s="203"/>
      <c r="E15042" s="203"/>
      <c r="F15042" s="203"/>
    </row>
    <row r="15043" spans="2:6" ht="15.75">
      <c r="B15043" s="188"/>
      <c r="C15043" s="188"/>
      <c r="D15043" s="203"/>
      <c r="E15043" s="203"/>
      <c r="F15043" s="203"/>
    </row>
    <row r="15044" spans="2:6" ht="15.75">
      <c r="B15044" s="188"/>
      <c r="C15044" s="188"/>
      <c r="D15044" s="203"/>
      <c r="E15044" s="203"/>
      <c r="F15044" s="203"/>
    </row>
    <row r="15045" spans="2:6" ht="15.75">
      <c r="B15045" s="188"/>
      <c r="C15045" s="188"/>
      <c r="D15045" s="203"/>
      <c r="E15045" s="203"/>
      <c r="F15045" s="203"/>
    </row>
    <row r="15046" spans="2:6" ht="15.75">
      <c r="B15046" s="188"/>
      <c r="C15046" s="188"/>
      <c r="D15046" s="203"/>
      <c r="E15046" s="203"/>
      <c r="F15046" s="203"/>
    </row>
    <row r="15047" spans="2:6" ht="15.75">
      <c r="B15047" s="188"/>
      <c r="C15047" s="188"/>
      <c r="D15047" s="203"/>
      <c r="E15047" s="203"/>
      <c r="F15047" s="203"/>
    </row>
    <row r="15048" spans="2:6" ht="15.75">
      <c r="B15048" s="188"/>
      <c r="C15048" s="188"/>
      <c r="D15048" s="203"/>
      <c r="E15048" s="203"/>
      <c r="F15048" s="203"/>
    </row>
    <row r="15049" spans="2:6" ht="15.75">
      <c r="B15049" s="188"/>
      <c r="C15049" s="188"/>
      <c r="D15049" s="203"/>
      <c r="E15049" s="203"/>
      <c r="F15049" s="203"/>
    </row>
    <row r="15050" spans="2:6" ht="15.75">
      <c r="B15050" s="188"/>
      <c r="C15050" s="188"/>
      <c r="D15050" s="203"/>
      <c r="E15050" s="203"/>
      <c r="F15050" s="203"/>
    </row>
    <row r="15051" spans="2:6" ht="15.75">
      <c r="B15051" s="188"/>
      <c r="C15051" s="188"/>
      <c r="D15051" s="203"/>
      <c r="E15051" s="203"/>
      <c r="F15051" s="203"/>
    </row>
    <row r="15052" spans="2:6" ht="15.75">
      <c r="B15052" s="188"/>
      <c r="C15052" s="188"/>
      <c r="D15052" s="203"/>
      <c r="E15052" s="203"/>
      <c r="F15052" s="203"/>
    </row>
    <row r="15053" spans="2:6" ht="15.75">
      <c r="B15053" s="188"/>
      <c r="C15053" s="188"/>
      <c r="D15053" s="203"/>
      <c r="E15053" s="203"/>
      <c r="F15053" s="203"/>
    </row>
    <row r="15054" spans="2:6" ht="15.75">
      <c r="B15054" s="188"/>
      <c r="C15054" s="188"/>
      <c r="D15054" s="203"/>
      <c r="E15054" s="203"/>
      <c r="F15054" s="203"/>
    </row>
    <row r="15055" spans="2:6" ht="15.75">
      <c r="B15055" s="188"/>
      <c r="C15055" s="188"/>
      <c r="D15055" s="203"/>
      <c r="E15055" s="203"/>
      <c r="F15055" s="203"/>
    </row>
    <row r="15056" spans="2:6" ht="15.75">
      <c r="B15056" s="188"/>
      <c r="C15056" s="188"/>
      <c r="D15056" s="203"/>
      <c r="E15056" s="203"/>
      <c r="F15056" s="203"/>
    </row>
    <row r="15057" spans="2:6" ht="15.75">
      <c r="B15057" s="188"/>
      <c r="C15057" s="188"/>
      <c r="D15057" s="203"/>
      <c r="E15057" s="203"/>
      <c r="F15057" s="203"/>
    </row>
    <row r="15058" spans="2:6" ht="15.75">
      <c r="B15058" s="188"/>
      <c r="C15058" s="188"/>
      <c r="D15058" s="203"/>
      <c r="E15058" s="203"/>
      <c r="F15058" s="203"/>
    </row>
    <row r="15059" spans="2:6" ht="15.75">
      <c r="B15059" s="188"/>
      <c r="C15059" s="188"/>
      <c r="D15059" s="203"/>
      <c r="E15059" s="203"/>
      <c r="F15059" s="203"/>
    </row>
    <row r="15060" spans="2:6" ht="15.75">
      <c r="B15060" s="188"/>
      <c r="C15060" s="188"/>
      <c r="D15060" s="203"/>
      <c r="E15060" s="203"/>
      <c r="F15060" s="203"/>
    </row>
    <row r="15061" spans="2:6" ht="15.75">
      <c r="B15061" s="188"/>
      <c r="C15061" s="188"/>
      <c r="D15061" s="203"/>
      <c r="E15061" s="203"/>
      <c r="F15061" s="203"/>
    </row>
    <row r="15062" spans="2:6" ht="15.75">
      <c r="B15062" s="188"/>
      <c r="C15062" s="188"/>
      <c r="D15062" s="203"/>
      <c r="E15062" s="203"/>
      <c r="F15062" s="203"/>
    </row>
    <row r="15063" spans="2:6" ht="15.75">
      <c r="B15063" s="188"/>
      <c r="C15063" s="188"/>
      <c r="D15063" s="203"/>
      <c r="E15063" s="203"/>
      <c r="F15063" s="203"/>
    </row>
    <row r="15064" spans="2:6" ht="15.75">
      <c r="B15064" s="188"/>
      <c r="C15064" s="188"/>
      <c r="D15064" s="203"/>
      <c r="E15064" s="203"/>
      <c r="F15064" s="203"/>
    </row>
    <row r="15065" spans="2:6" ht="15.75">
      <c r="B15065" s="188"/>
      <c r="C15065" s="188"/>
      <c r="D15065" s="203"/>
      <c r="E15065" s="203"/>
      <c r="F15065" s="203"/>
    </row>
    <row r="15066" spans="2:6" ht="15.75">
      <c r="B15066" s="188"/>
      <c r="C15066" s="188"/>
      <c r="D15066" s="203"/>
      <c r="E15066" s="203"/>
      <c r="F15066" s="203"/>
    </row>
    <row r="15067" spans="2:6" ht="15.75">
      <c r="B15067" s="188"/>
      <c r="C15067" s="188"/>
      <c r="D15067" s="203"/>
      <c r="E15067" s="203"/>
      <c r="F15067" s="203"/>
    </row>
    <row r="15068" spans="2:6" ht="15.75">
      <c r="B15068" s="188"/>
      <c r="C15068" s="188"/>
      <c r="D15068" s="203"/>
      <c r="E15068" s="203"/>
      <c r="F15068" s="203"/>
    </row>
    <row r="15069" spans="2:6" ht="15.75">
      <c r="B15069" s="188"/>
      <c r="C15069" s="188"/>
      <c r="D15069" s="203"/>
      <c r="E15069" s="203"/>
      <c r="F15069" s="203"/>
    </row>
    <row r="15070" spans="2:6" ht="15.75">
      <c r="B15070" s="188"/>
      <c r="C15070" s="188"/>
      <c r="D15070" s="203"/>
      <c r="E15070" s="203"/>
      <c r="F15070" s="203"/>
    </row>
    <row r="15071" spans="2:6" ht="15.75">
      <c r="B15071" s="188"/>
      <c r="C15071" s="188"/>
      <c r="D15071" s="203"/>
      <c r="E15071" s="203"/>
      <c r="F15071" s="203"/>
    </row>
    <row r="15072" spans="2:6" ht="15.75">
      <c r="B15072" s="188"/>
      <c r="C15072" s="188"/>
      <c r="D15072" s="203"/>
      <c r="E15072" s="203"/>
      <c r="F15072" s="203"/>
    </row>
    <row r="15073" spans="2:6" ht="15.75">
      <c r="B15073" s="188"/>
      <c r="C15073" s="188"/>
      <c r="D15073" s="203"/>
      <c r="E15073" s="203"/>
      <c r="F15073" s="203"/>
    </row>
    <row r="15074" spans="2:6" ht="15.75">
      <c r="B15074" s="188"/>
      <c r="C15074" s="188"/>
      <c r="D15074" s="203"/>
      <c r="E15074" s="203"/>
      <c r="F15074" s="203"/>
    </row>
    <row r="15075" spans="2:6" ht="15.75">
      <c r="B15075" s="188"/>
      <c r="C15075" s="188"/>
      <c r="D15075" s="203"/>
      <c r="E15075" s="203"/>
      <c r="F15075" s="203"/>
    </row>
    <row r="15076" spans="2:6" ht="15.75">
      <c r="B15076" s="188"/>
      <c r="C15076" s="188"/>
      <c r="D15076" s="203"/>
      <c r="E15076" s="203"/>
      <c r="F15076" s="203"/>
    </row>
    <row r="15077" spans="2:6" ht="15.75">
      <c r="B15077" s="188"/>
      <c r="C15077" s="188"/>
      <c r="D15077" s="203"/>
      <c r="E15077" s="203"/>
      <c r="F15077" s="203"/>
    </row>
    <row r="15078" spans="2:6" ht="15.75">
      <c r="B15078" s="188"/>
      <c r="C15078" s="188"/>
      <c r="D15078" s="203"/>
      <c r="E15078" s="203"/>
      <c r="F15078" s="203"/>
    </row>
    <row r="15079" spans="2:6" ht="15.75">
      <c r="B15079" s="188"/>
      <c r="C15079" s="188"/>
      <c r="D15079" s="203"/>
      <c r="E15079" s="203"/>
      <c r="F15079" s="203"/>
    </row>
    <row r="15080" spans="2:6" ht="15.75">
      <c r="B15080" s="188"/>
      <c r="C15080" s="188"/>
      <c r="D15080" s="203"/>
      <c r="E15080" s="203"/>
      <c r="F15080" s="203"/>
    </row>
    <row r="15081" spans="2:6" ht="15.75">
      <c r="B15081" s="188"/>
      <c r="C15081" s="188"/>
      <c r="D15081" s="203"/>
      <c r="E15081" s="203"/>
      <c r="F15081" s="203"/>
    </row>
    <row r="15082" spans="2:6" ht="15.75">
      <c r="B15082" s="188"/>
      <c r="C15082" s="188"/>
      <c r="D15082" s="203"/>
      <c r="E15082" s="203"/>
      <c r="F15082" s="203"/>
    </row>
    <row r="15083" spans="2:6" ht="15.75">
      <c r="B15083" s="188"/>
      <c r="C15083" s="188"/>
      <c r="D15083" s="203"/>
      <c r="E15083" s="203"/>
      <c r="F15083" s="203"/>
    </row>
    <row r="15084" spans="2:6" ht="15.75">
      <c r="B15084" s="188"/>
      <c r="C15084" s="188"/>
      <c r="D15084" s="203"/>
      <c r="E15084" s="203"/>
      <c r="F15084" s="203"/>
    </row>
    <row r="15085" spans="2:6" ht="15.75">
      <c r="B15085" s="188"/>
      <c r="C15085" s="188"/>
      <c r="D15085" s="203"/>
      <c r="E15085" s="203"/>
      <c r="F15085" s="203"/>
    </row>
    <row r="15086" spans="2:6" ht="15.75">
      <c r="B15086" s="188"/>
      <c r="C15086" s="188"/>
      <c r="D15086" s="203"/>
      <c r="E15086" s="203"/>
      <c r="F15086" s="203"/>
    </row>
    <row r="15087" spans="2:6" ht="15.75">
      <c r="B15087" s="188"/>
      <c r="C15087" s="188"/>
      <c r="D15087" s="203"/>
      <c r="E15087" s="203"/>
      <c r="F15087" s="203"/>
    </row>
    <row r="15088" spans="2:6" ht="15.75">
      <c r="B15088" s="188"/>
      <c r="C15088" s="188"/>
      <c r="D15088" s="203"/>
      <c r="E15088" s="203"/>
      <c r="F15088" s="203"/>
    </row>
    <row r="15089" spans="2:6" ht="15.75">
      <c r="B15089" s="188"/>
      <c r="C15089" s="188"/>
      <c r="D15089" s="203"/>
      <c r="E15089" s="203"/>
      <c r="F15089" s="203"/>
    </row>
    <row r="15090" spans="2:6" ht="15.75">
      <c r="B15090" s="188"/>
      <c r="C15090" s="188"/>
      <c r="D15090" s="203"/>
      <c r="E15090" s="203"/>
      <c r="F15090" s="203"/>
    </row>
    <row r="15091" spans="2:6" ht="15.75">
      <c r="B15091" s="188"/>
      <c r="C15091" s="188"/>
      <c r="D15091" s="203"/>
      <c r="E15091" s="203"/>
      <c r="F15091" s="203"/>
    </row>
    <row r="15092" spans="2:6" ht="15.75">
      <c r="B15092" s="188"/>
      <c r="C15092" s="188"/>
      <c r="D15092" s="203"/>
      <c r="E15092" s="203"/>
      <c r="F15092" s="203"/>
    </row>
    <row r="15093" spans="2:6" ht="15.75">
      <c r="B15093" s="188"/>
      <c r="C15093" s="188"/>
      <c r="D15093" s="203"/>
      <c r="E15093" s="203"/>
      <c r="F15093" s="203"/>
    </row>
    <row r="15094" spans="2:6" ht="15.75">
      <c r="B15094" s="188"/>
      <c r="C15094" s="188"/>
      <c r="D15094" s="203"/>
      <c r="E15094" s="203"/>
      <c r="F15094" s="203"/>
    </row>
    <row r="15095" spans="2:6" ht="15.75">
      <c r="B15095" s="188"/>
      <c r="C15095" s="188"/>
      <c r="D15095" s="203"/>
      <c r="E15095" s="203"/>
      <c r="F15095" s="203"/>
    </row>
    <row r="15096" spans="2:6" ht="15.75">
      <c r="B15096" s="188"/>
      <c r="C15096" s="188"/>
      <c r="D15096" s="203"/>
      <c r="E15096" s="203"/>
      <c r="F15096" s="203"/>
    </row>
    <row r="15097" spans="2:6" ht="15.75">
      <c r="B15097" s="188"/>
      <c r="C15097" s="188"/>
      <c r="D15097" s="203"/>
      <c r="E15097" s="203"/>
      <c r="F15097" s="203"/>
    </row>
    <row r="15098" spans="2:6" ht="15.75">
      <c r="B15098" s="188"/>
      <c r="C15098" s="188"/>
      <c r="D15098" s="203"/>
      <c r="E15098" s="203"/>
      <c r="F15098" s="203"/>
    </row>
    <row r="15099" spans="2:6" ht="15.75">
      <c r="B15099" s="188"/>
      <c r="C15099" s="188"/>
      <c r="D15099" s="203"/>
      <c r="E15099" s="203"/>
      <c r="F15099" s="203"/>
    </row>
    <row r="15100" spans="2:6" ht="15.75">
      <c r="B15100" s="188"/>
      <c r="C15100" s="188"/>
      <c r="D15100" s="203"/>
      <c r="E15100" s="203"/>
      <c r="F15100" s="203"/>
    </row>
    <row r="15101" spans="2:6" ht="15.75">
      <c r="B15101" s="188"/>
      <c r="C15101" s="188"/>
      <c r="D15101" s="203"/>
      <c r="E15101" s="203"/>
      <c r="F15101" s="203"/>
    </row>
    <row r="15102" spans="2:6" ht="15.75">
      <c r="B15102" s="188"/>
      <c r="C15102" s="188"/>
      <c r="D15102" s="203"/>
      <c r="E15102" s="203"/>
      <c r="F15102" s="203"/>
    </row>
    <row r="15103" spans="2:6" ht="15.75">
      <c r="B15103" s="188"/>
      <c r="C15103" s="188"/>
      <c r="D15103" s="203"/>
      <c r="E15103" s="203"/>
      <c r="F15103" s="203"/>
    </row>
    <row r="15104" spans="2:6" ht="15.75">
      <c r="B15104" s="188"/>
      <c r="C15104" s="188"/>
      <c r="D15104" s="203"/>
      <c r="E15104" s="203"/>
      <c r="F15104" s="203"/>
    </row>
    <row r="15105" spans="2:6" ht="15.75">
      <c r="B15105" s="188"/>
      <c r="C15105" s="188"/>
      <c r="D15105" s="203"/>
      <c r="E15105" s="203"/>
      <c r="F15105" s="203"/>
    </row>
    <row r="15106" spans="2:6" ht="15.75">
      <c r="B15106" s="188"/>
      <c r="C15106" s="188"/>
      <c r="D15106" s="203"/>
      <c r="E15106" s="203"/>
      <c r="F15106" s="203"/>
    </row>
    <row r="15107" spans="2:6" ht="15.75">
      <c r="B15107" s="188"/>
      <c r="C15107" s="188"/>
      <c r="D15107" s="203"/>
      <c r="E15107" s="203"/>
      <c r="F15107" s="203"/>
    </row>
    <row r="15108" spans="2:6" ht="15.75">
      <c r="B15108" s="188"/>
      <c r="C15108" s="188"/>
      <c r="D15108" s="203"/>
      <c r="E15108" s="203"/>
      <c r="F15108" s="203"/>
    </row>
    <row r="15109" spans="2:6" ht="15.75">
      <c r="B15109" s="188"/>
      <c r="C15109" s="188"/>
      <c r="D15109" s="203"/>
      <c r="E15109" s="203"/>
      <c r="F15109" s="203"/>
    </row>
    <row r="15110" spans="2:6" ht="15.75">
      <c r="B15110" s="188"/>
      <c r="C15110" s="188"/>
      <c r="D15110" s="203"/>
      <c r="E15110" s="203"/>
      <c r="F15110" s="203"/>
    </row>
    <row r="15111" spans="2:6" ht="15.75">
      <c r="B15111" s="188"/>
      <c r="C15111" s="188"/>
      <c r="D15111" s="203"/>
      <c r="E15111" s="203"/>
      <c r="F15111" s="203"/>
    </row>
    <row r="15112" spans="2:6" ht="15.75">
      <c r="B15112" s="188"/>
      <c r="C15112" s="188"/>
      <c r="D15112" s="203"/>
      <c r="E15112" s="203"/>
      <c r="F15112" s="203"/>
    </row>
    <row r="15113" spans="2:6" ht="15.75">
      <c r="B15113" s="188"/>
      <c r="C15113" s="188"/>
      <c r="D15113" s="203"/>
      <c r="E15113" s="203"/>
      <c r="F15113" s="203"/>
    </row>
    <row r="15114" spans="2:6" ht="15.75">
      <c r="B15114" s="188"/>
      <c r="C15114" s="188"/>
      <c r="D15114" s="203"/>
      <c r="E15114" s="203"/>
      <c r="F15114" s="203"/>
    </row>
    <row r="15115" spans="2:6" ht="15.75">
      <c r="B15115" s="188"/>
      <c r="C15115" s="188"/>
      <c r="D15115" s="203"/>
      <c r="E15115" s="203"/>
      <c r="F15115" s="203"/>
    </row>
    <row r="15116" spans="2:6" ht="15.75">
      <c r="B15116" s="188"/>
      <c r="C15116" s="188"/>
      <c r="D15116" s="203"/>
      <c r="E15116" s="203"/>
      <c r="F15116" s="203"/>
    </row>
    <row r="15117" spans="2:6" ht="15.75">
      <c r="B15117" s="188"/>
      <c r="C15117" s="188"/>
      <c r="D15117" s="203"/>
      <c r="E15117" s="203"/>
      <c r="F15117" s="203"/>
    </row>
    <row r="15118" spans="2:6" ht="15.75">
      <c r="B15118" s="188"/>
      <c r="C15118" s="188"/>
      <c r="D15118" s="203"/>
      <c r="E15118" s="203"/>
      <c r="F15118" s="203"/>
    </row>
    <row r="15119" spans="2:6" ht="15.75">
      <c r="B15119" s="188"/>
      <c r="C15119" s="188"/>
      <c r="D15119" s="203"/>
      <c r="E15119" s="203"/>
      <c r="F15119" s="203"/>
    </row>
    <row r="15120" spans="2:6" ht="15.75">
      <c r="B15120" s="188"/>
      <c r="C15120" s="188"/>
      <c r="D15120" s="203"/>
      <c r="E15120" s="203"/>
      <c r="F15120" s="203"/>
    </row>
    <row r="15121" spans="2:6" ht="15.75">
      <c r="B15121" s="188"/>
      <c r="C15121" s="188"/>
      <c r="D15121" s="203"/>
      <c r="E15121" s="203"/>
      <c r="F15121" s="203"/>
    </row>
    <row r="15122" spans="2:6" ht="15.75">
      <c r="B15122" s="188"/>
      <c r="C15122" s="188"/>
      <c r="D15122" s="203"/>
      <c r="E15122" s="203"/>
      <c r="F15122" s="203"/>
    </row>
    <row r="15123" spans="2:6" ht="15.75">
      <c r="B15123" s="188"/>
      <c r="C15123" s="188"/>
      <c r="D15123" s="203"/>
      <c r="E15123" s="203"/>
      <c r="F15123" s="203"/>
    </row>
    <row r="15124" spans="2:6" ht="15.75">
      <c r="B15124" s="188"/>
      <c r="C15124" s="188"/>
      <c r="D15124" s="203"/>
      <c r="E15124" s="203"/>
      <c r="F15124" s="203"/>
    </row>
    <row r="15125" spans="2:6" ht="15.75">
      <c r="B15125" s="188"/>
      <c r="C15125" s="188"/>
      <c r="D15125" s="203"/>
      <c r="E15125" s="203"/>
      <c r="F15125" s="203"/>
    </row>
    <row r="15126" spans="2:6" ht="15.75">
      <c r="B15126" s="188"/>
      <c r="C15126" s="188"/>
      <c r="D15126" s="203"/>
      <c r="E15126" s="203"/>
      <c r="F15126" s="203"/>
    </row>
    <row r="15127" spans="2:6" ht="15.75">
      <c r="B15127" s="188"/>
      <c r="C15127" s="188"/>
      <c r="D15127" s="203"/>
      <c r="E15127" s="203"/>
      <c r="F15127" s="203"/>
    </row>
    <row r="15128" spans="2:6" ht="15.75">
      <c r="B15128" s="188"/>
      <c r="C15128" s="188"/>
      <c r="D15128" s="203"/>
      <c r="E15128" s="203"/>
      <c r="F15128" s="203"/>
    </row>
    <row r="15129" spans="2:6" ht="15.75">
      <c r="B15129" s="188"/>
      <c r="C15129" s="188"/>
      <c r="D15129" s="203"/>
      <c r="E15129" s="203"/>
      <c r="F15129" s="203"/>
    </row>
    <row r="15130" spans="2:6" ht="15.75">
      <c r="B15130" s="188"/>
      <c r="C15130" s="188"/>
      <c r="D15130" s="203"/>
      <c r="E15130" s="203"/>
      <c r="F15130" s="203"/>
    </row>
    <row r="15131" spans="2:6" ht="15.75">
      <c r="B15131" s="188"/>
      <c r="C15131" s="188"/>
      <c r="D15131" s="203"/>
      <c r="E15131" s="203"/>
      <c r="F15131" s="203"/>
    </row>
    <row r="15132" spans="2:6" ht="15.75">
      <c r="B15132" s="188"/>
      <c r="C15132" s="188"/>
      <c r="D15132" s="203"/>
      <c r="E15132" s="203"/>
      <c r="F15132" s="203"/>
    </row>
    <row r="15133" spans="2:6" ht="15.75">
      <c r="B15133" s="188"/>
      <c r="C15133" s="188"/>
      <c r="D15133" s="203"/>
      <c r="E15133" s="203"/>
      <c r="F15133" s="203"/>
    </row>
    <row r="15134" spans="2:6" ht="15.75">
      <c r="B15134" s="188"/>
      <c r="C15134" s="188"/>
      <c r="D15134" s="203"/>
      <c r="E15134" s="203"/>
      <c r="F15134" s="203"/>
    </row>
    <row r="15135" spans="2:6" ht="15.75">
      <c r="B15135" s="188"/>
      <c r="C15135" s="188"/>
      <c r="D15135" s="203"/>
      <c r="E15135" s="203"/>
      <c r="F15135" s="203"/>
    </row>
    <row r="15136" spans="2:6" ht="15.75">
      <c r="B15136" s="188"/>
      <c r="C15136" s="188"/>
      <c r="D15136" s="203"/>
      <c r="E15136" s="203"/>
      <c r="F15136" s="203"/>
    </row>
    <row r="15137" spans="2:6" ht="15.75">
      <c r="B15137" s="188"/>
      <c r="C15137" s="188"/>
      <c r="D15137" s="203"/>
      <c r="E15137" s="203"/>
      <c r="F15137" s="203"/>
    </row>
    <row r="15138" spans="2:6" ht="15.75">
      <c r="B15138" s="188"/>
      <c r="C15138" s="188"/>
      <c r="D15138" s="203"/>
      <c r="E15138" s="203"/>
      <c r="F15138" s="203"/>
    </row>
    <row r="15139" spans="2:6" ht="15.75">
      <c r="B15139" s="188"/>
      <c r="C15139" s="188"/>
      <c r="D15139" s="203"/>
      <c r="E15139" s="203"/>
      <c r="F15139" s="203"/>
    </row>
    <row r="15140" spans="2:6" ht="15.75">
      <c r="B15140" s="188"/>
      <c r="C15140" s="188"/>
      <c r="D15140" s="203"/>
      <c r="E15140" s="203"/>
      <c r="F15140" s="203"/>
    </row>
    <row r="15141" spans="2:6" ht="15.75">
      <c r="B15141" s="188"/>
      <c r="C15141" s="188"/>
      <c r="D15141" s="203"/>
      <c r="E15141" s="203"/>
      <c r="F15141" s="203"/>
    </row>
    <row r="15142" spans="2:6" ht="15.75">
      <c r="B15142" s="188"/>
      <c r="C15142" s="188"/>
      <c r="D15142" s="203"/>
      <c r="E15142" s="203"/>
      <c r="F15142" s="203"/>
    </row>
    <row r="15143" spans="2:6" ht="15.75">
      <c r="B15143" s="188"/>
      <c r="C15143" s="188"/>
      <c r="D15143" s="203"/>
      <c r="E15143" s="203"/>
      <c r="F15143" s="203"/>
    </row>
    <row r="15144" spans="2:6" ht="15.75">
      <c r="B15144" s="188"/>
      <c r="C15144" s="188"/>
      <c r="D15144" s="203"/>
      <c r="E15144" s="203"/>
      <c r="F15144" s="203"/>
    </row>
    <row r="15145" spans="2:6" ht="15.75">
      <c r="B15145" s="188"/>
      <c r="C15145" s="188"/>
      <c r="D15145" s="203"/>
      <c r="E15145" s="203"/>
      <c r="F15145" s="203"/>
    </row>
    <row r="15146" spans="2:6" ht="15.75">
      <c r="B15146" s="188"/>
      <c r="C15146" s="188"/>
      <c r="D15146" s="203"/>
      <c r="E15146" s="203"/>
      <c r="F15146" s="203"/>
    </row>
    <row r="15147" spans="2:6" ht="15.75">
      <c r="B15147" s="188"/>
      <c r="C15147" s="188"/>
      <c r="D15147" s="203"/>
      <c r="E15147" s="203"/>
      <c r="F15147" s="203"/>
    </row>
    <row r="15148" spans="2:6" ht="15.75">
      <c r="B15148" s="188"/>
      <c r="C15148" s="188"/>
      <c r="D15148" s="203"/>
      <c r="E15148" s="203"/>
      <c r="F15148" s="203"/>
    </row>
    <row r="15149" spans="2:6" ht="15.75">
      <c r="B15149" s="188"/>
      <c r="C15149" s="188"/>
      <c r="D15149" s="203"/>
      <c r="E15149" s="203"/>
      <c r="F15149" s="203"/>
    </row>
    <row r="15150" spans="2:6" ht="15.75">
      <c r="B15150" s="188"/>
      <c r="C15150" s="188"/>
      <c r="D15150" s="203"/>
      <c r="E15150" s="203"/>
      <c r="F15150" s="203"/>
    </row>
    <row r="15151" spans="2:6" ht="15.75">
      <c r="B15151" s="188"/>
      <c r="C15151" s="188"/>
      <c r="D15151" s="203"/>
      <c r="E15151" s="203"/>
      <c r="F15151" s="203"/>
    </row>
    <row r="15152" spans="2:6" ht="15.75">
      <c r="B15152" s="188"/>
      <c r="C15152" s="188"/>
      <c r="D15152" s="203"/>
      <c r="E15152" s="203"/>
      <c r="F15152" s="203"/>
    </row>
    <row r="15153" spans="2:6" ht="15.75">
      <c r="B15153" s="188"/>
      <c r="C15153" s="188"/>
      <c r="D15153" s="203"/>
      <c r="E15153" s="203"/>
      <c r="F15153" s="203"/>
    </row>
    <row r="15154" spans="2:6" ht="15.75">
      <c r="B15154" s="188"/>
      <c r="C15154" s="188"/>
      <c r="D15154" s="203"/>
      <c r="E15154" s="203"/>
      <c r="F15154" s="203"/>
    </row>
    <row r="15155" spans="2:6" ht="15.75">
      <c r="B15155" s="188"/>
      <c r="C15155" s="188"/>
      <c r="D15155" s="203"/>
      <c r="E15155" s="203"/>
      <c r="F15155" s="203"/>
    </row>
    <row r="15156" spans="2:6" ht="15.75">
      <c r="B15156" s="188"/>
      <c r="C15156" s="188"/>
      <c r="D15156" s="203"/>
      <c r="E15156" s="203"/>
      <c r="F15156" s="203"/>
    </row>
    <row r="15157" spans="2:6" ht="15.75">
      <c r="B15157" s="188"/>
      <c r="C15157" s="188"/>
      <c r="D15157" s="203"/>
      <c r="E15157" s="203"/>
      <c r="F15157" s="203"/>
    </row>
    <row r="15158" spans="2:6" ht="15.75">
      <c r="B15158" s="188"/>
      <c r="C15158" s="188"/>
      <c r="D15158" s="203"/>
      <c r="E15158" s="203"/>
      <c r="F15158" s="203"/>
    </row>
    <row r="15159" spans="2:6" ht="15.75">
      <c r="B15159" s="188"/>
      <c r="C15159" s="188"/>
      <c r="D15159" s="203"/>
      <c r="E15159" s="203"/>
      <c r="F15159" s="203"/>
    </row>
    <row r="15160" spans="2:6" ht="15.75">
      <c r="B15160" s="188"/>
      <c r="C15160" s="188"/>
      <c r="D15160" s="203"/>
      <c r="E15160" s="203"/>
      <c r="F15160" s="203"/>
    </row>
    <row r="15161" spans="2:6" ht="15.75">
      <c r="B15161" s="188"/>
      <c r="C15161" s="188"/>
      <c r="D15161" s="203"/>
      <c r="E15161" s="203"/>
      <c r="F15161" s="203"/>
    </row>
    <row r="15162" spans="2:6" ht="15.75">
      <c r="B15162" s="188"/>
      <c r="C15162" s="188"/>
      <c r="D15162" s="203"/>
      <c r="E15162" s="203"/>
      <c r="F15162" s="203"/>
    </row>
    <row r="15163" spans="2:6" ht="15.75">
      <c r="B15163" s="188"/>
      <c r="C15163" s="188"/>
      <c r="D15163" s="203"/>
      <c r="E15163" s="203"/>
      <c r="F15163" s="203"/>
    </row>
    <row r="15164" spans="2:6" ht="15.75">
      <c r="B15164" s="188"/>
      <c r="C15164" s="188"/>
      <c r="D15164" s="203"/>
      <c r="E15164" s="203"/>
      <c r="F15164" s="203"/>
    </row>
    <row r="15165" spans="2:6" ht="15.75">
      <c r="B15165" s="188"/>
      <c r="C15165" s="188"/>
      <c r="D15165" s="203"/>
      <c r="E15165" s="203"/>
      <c r="F15165" s="203"/>
    </row>
    <row r="15166" spans="2:6" ht="15.75">
      <c r="B15166" s="188"/>
      <c r="C15166" s="188"/>
      <c r="D15166" s="203"/>
      <c r="E15166" s="203"/>
      <c r="F15166" s="203"/>
    </row>
    <row r="15167" spans="2:6" ht="15.75">
      <c r="B15167" s="188"/>
      <c r="C15167" s="188"/>
      <c r="D15167" s="203"/>
      <c r="E15167" s="203"/>
      <c r="F15167" s="203"/>
    </row>
    <row r="15168" spans="2:6" ht="15.75">
      <c r="B15168" s="188"/>
      <c r="C15168" s="188"/>
      <c r="D15168" s="203"/>
      <c r="E15168" s="203"/>
      <c r="F15168" s="203"/>
    </row>
    <row r="15169" spans="2:6" ht="15.75">
      <c r="B15169" s="188"/>
      <c r="C15169" s="188"/>
      <c r="D15169" s="203"/>
      <c r="E15169" s="203"/>
      <c r="F15169" s="203"/>
    </row>
    <row r="15170" spans="2:6" ht="15.75">
      <c r="B15170" s="188"/>
      <c r="C15170" s="188"/>
      <c r="D15170" s="203"/>
      <c r="E15170" s="203"/>
      <c r="F15170" s="203"/>
    </row>
    <row r="15171" spans="2:6" ht="15.75">
      <c r="B15171" s="188"/>
      <c r="C15171" s="188"/>
      <c r="D15171" s="203"/>
      <c r="E15171" s="203"/>
      <c r="F15171" s="203"/>
    </row>
    <row r="15172" spans="2:6" ht="15.75">
      <c r="B15172" s="188"/>
      <c r="C15172" s="188"/>
      <c r="D15172" s="203"/>
      <c r="E15172" s="203"/>
      <c r="F15172" s="203"/>
    </row>
    <row r="15173" spans="2:6" ht="15.75">
      <c r="B15173" s="188"/>
      <c r="C15173" s="188"/>
      <c r="D15173" s="203"/>
      <c r="E15173" s="203"/>
      <c r="F15173" s="203"/>
    </row>
    <row r="15174" spans="2:6" ht="15.75">
      <c r="B15174" s="188"/>
      <c r="C15174" s="188"/>
      <c r="D15174" s="203"/>
      <c r="E15174" s="203"/>
      <c r="F15174" s="203"/>
    </row>
    <row r="15175" spans="2:6" ht="15.75">
      <c r="B15175" s="188"/>
      <c r="C15175" s="188"/>
      <c r="D15175" s="203"/>
      <c r="E15175" s="203"/>
      <c r="F15175" s="203"/>
    </row>
    <row r="15176" spans="2:6" ht="15.75">
      <c r="B15176" s="188"/>
      <c r="C15176" s="188"/>
      <c r="D15176" s="203"/>
      <c r="E15176" s="203"/>
      <c r="F15176" s="203"/>
    </row>
    <row r="15177" spans="2:6" ht="15.75">
      <c r="B15177" s="188"/>
      <c r="C15177" s="188"/>
      <c r="D15177" s="203"/>
      <c r="E15177" s="203"/>
      <c r="F15177" s="203"/>
    </row>
    <row r="15178" spans="2:6" ht="15.75">
      <c r="B15178" s="188"/>
      <c r="C15178" s="188"/>
      <c r="D15178" s="203"/>
      <c r="E15178" s="203"/>
      <c r="F15178" s="203"/>
    </row>
    <row r="15179" spans="2:6" ht="15.75">
      <c r="B15179" s="188"/>
      <c r="C15179" s="188"/>
      <c r="D15179" s="203"/>
      <c r="E15179" s="203"/>
      <c r="F15179" s="203"/>
    </row>
    <row r="15180" spans="2:6" ht="15.75">
      <c r="B15180" s="188"/>
      <c r="C15180" s="188"/>
      <c r="D15180" s="203"/>
      <c r="E15180" s="203"/>
      <c r="F15180" s="203"/>
    </row>
    <row r="15181" spans="2:6" ht="15.75">
      <c r="B15181" s="188"/>
      <c r="C15181" s="188"/>
      <c r="D15181" s="203"/>
      <c r="E15181" s="203"/>
      <c r="F15181" s="203"/>
    </row>
    <row r="15182" spans="2:6" ht="15.75">
      <c r="B15182" s="188"/>
      <c r="C15182" s="188"/>
      <c r="D15182" s="203"/>
      <c r="E15182" s="203"/>
      <c r="F15182" s="203"/>
    </row>
    <row r="15183" spans="2:6" ht="15.75">
      <c r="B15183" s="188"/>
      <c r="C15183" s="188"/>
      <c r="D15183" s="203"/>
      <c r="E15183" s="203"/>
      <c r="F15183" s="203"/>
    </row>
    <row r="15184" spans="2:6" ht="15.75">
      <c r="B15184" s="188"/>
      <c r="C15184" s="188"/>
      <c r="D15184" s="203"/>
      <c r="E15184" s="203"/>
      <c r="F15184" s="203"/>
    </row>
    <row r="15185" spans="2:6" ht="15.75">
      <c r="B15185" s="188"/>
      <c r="C15185" s="188"/>
      <c r="D15185" s="203"/>
      <c r="E15185" s="203"/>
      <c r="F15185" s="203"/>
    </row>
    <row r="15186" spans="2:6" ht="15.75">
      <c r="B15186" s="188"/>
      <c r="C15186" s="188"/>
      <c r="D15186" s="203"/>
      <c r="E15186" s="203"/>
      <c r="F15186" s="203"/>
    </row>
    <row r="15187" spans="2:6" ht="15.75">
      <c r="B15187" s="188"/>
      <c r="C15187" s="188"/>
      <c r="D15187" s="203"/>
      <c r="E15187" s="203"/>
      <c r="F15187" s="203"/>
    </row>
    <row r="15188" spans="2:6" ht="15.75">
      <c r="B15188" s="188"/>
      <c r="C15188" s="188"/>
      <c r="D15188" s="203"/>
      <c r="E15188" s="203"/>
      <c r="F15188" s="203"/>
    </row>
    <row r="15189" spans="2:6" ht="15.75">
      <c r="B15189" s="188"/>
      <c r="C15189" s="188"/>
      <c r="D15189" s="203"/>
      <c r="E15189" s="203"/>
      <c r="F15189" s="203"/>
    </row>
    <row r="15190" spans="2:6" ht="15.75">
      <c r="B15190" s="188"/>
      <c r="C15190" s="188"/>
      <c r="D15190" s="203"/>
      <c r="E15190" s="203"/>
      <c r="F15190" s="203"/>
    </row>
    <row r="15191" spans="2:6" ht="15.75">
      <c r="B15191" s="188"/>
      <c r="C15191" s="188"/>
      <c r="D15191" s="203"/>
      <c r="E15191" s="203"/>
      <c r="F15191" s="203"/>
    </row>
    <row r="15192" spans="2:6" ht="15.75">
      <c r="B15192" s="188"/>
      <c r="C15192" s="188"/>
      <c r="D15192" s="203"/>
      <c r="E15192" s="203"/>
      <c r="F15192" s="203"/>
    </row>
    <row r="15193" spans="2:6" ht="15.75">
      <c r="B15193" s="188"/>
      <c r="C15193" s="188"/>
      <c r="D15193" s="203"/>
      <c r="E15193" s="203"/>
      <c r="F15193" s="203"/>
    </row>
    <row r="15194" spans="2:6" ht="15.75">
      <c r="B15194" s="188"/>
      <c r="C15194" s="188"/>
      <c r="D15194" s="203"/>
      <c r="E15194" s="203"/>
      <c r="F15194" s="203"/>
    </row>
    <row r="15195" spans="2:6" ht="15.75">
      <c r="B15195" s="188"/>
      <c r="C15195" s="188"/>
      <c r="D15195" s="203"/>
      <c r="E15195" s="203"/>
      <c r="F15195" s="203"/>
    </row>
    <row r="15196" spans="2:6" ht="15.75">
      <c r="B15196" s="188"/>
      <c r="C15196" s="188"/>
      <c r="D15196" s="203"/>
      <c r="E15196" s="203"/>
      <c r="F15196" s="203"/>
    </row>
    <row r="15197" spans="2:6" ht="15.75">
      <c r="B15197" s="188"/>
      <c r="C15197" s="188"/>
      <c r="D15197" s="203"/>
      <c r="E15197" s="203"/>
      <c r="F15197" s="203"/>
    </row>
    <row r="15198" spans="2:6" ht="15.75">
      <c r="B15198" s="188"/>
      <c r="C15198" s="188"/>
      <c r="D15198" s="203"/>
      <c r="E15198" s="203"/>
      <c r="F15198" s="203"/>
    </row>
    <row r="15199" spans="2:6" ht="15.75">
      <c r="B15199" s="188"/>
      <c r="C15199" s="188"/>
      <c r="D15199" s="203"/>
      <c r="E15199" s="203"/>
      <c r="F15199" s="203"/>
    </row>
    <row r="15200" spans="2:6" ht="15.75">
      <c r="B15200" s="188"/>
      <c r="C15200" s="188"/>
      <c r="D15200" s="203"/>
      <c r="E15200" s="203"/>
      <c r="F15200" s="203"/>
    </row>
    <row r="15201" spans="2:6" ht="15.75">
      <c r="B15201" s="188"/>
      <c r="C15201" s="188"/>
      <c r="D15201" s="203"/>
      <c r="E15201" s="203"/>
      <c r="F15201" s="203"/>
    </row>
    <row r="15202" spans="2:6" ht="15.75">
      <c r="B15202" s="188"/>
      <c r="C15202" s="188"/>
      <c r="D15202" s="203"/>
      <c r="E15202" s="203"/>
      <c r="F15202" s="203"/>
    </row>
    <row r="15203" spans="2:6" ht="15.75">
      <c r="B15203" s="188"/>
      <c r="C15203" s="188"/>
      <c r="D15203" s="203"/>
      <c r="E15203" s="203"/>
      <c r="F15203" s="203"/>
    </row>
    <row r="15204" spans="2:6" ht="15.75">
      <c r="B15204" s="188"/>
      <c r="C15204" s="188"/>
      <c r="D15204" s="203"/>
      <c r="E15204" s="203"/>
      <c r="F15204" s="203"/>
    </row>
    <row r="15205" spans="2:6" ht="15.75">
      <c r="B15205" s="188"/>
      <c r="C15205" s="188"/>
      <c r="D15205" s="203"/>
      <c r="E15205" s="203"/>
      <c r="F15205" s="203"/>
    </row>
    <row r="15206" spans="2:6" ht="15.75">
      <c r="B15206" s="188"/>
      <c r="C15206" s="188"/>
      <c r="D15206" s="203"/>
      <c r="E15206" s="203"/>
      <c r="F15206" s="203"/>
    </row>
    <row r="15207" spans="2:6" ht="15.75">
      <c r="B15207" s="188"/>
      <c r="C15207" s="188"/>
      <c r="D15207" s="203"/>
      <c r="E15207" s="203"/>
      <c r="F15207" s="203"/>
    </row>
    <row r="15208" spans="2:6" ht="15.75">
      <c r="B15208" s="188"/>
      <c r="C15208" s="188"/>
      <c r="D15208" s="203"/>
      <c r="E15208" s="203"/>
      <c r="F15208" s="203"/>
    </row>
    <row r="15209" spans="2:6" ht="15.75">
      <c r="B15209" s="188"/>
      <c r="C15209" s="188"/>
      <c r="D15209" s="203"/>
      <c r="E15209" s="203"/>
      <c r="F15209" s="203"/>
    </row>
    <row r="15210" spans="2:6" ht="15.75">
      <c r="B15210" s="188"/>
      <c r="C15210" s="188"/>
      <c r="D15210" s="203"/>
      <c r="E15210" s="203"/>
      <c r="F15210" s="203"/>
    </row>
    <row r="15211" spans="2:6" ht="15.75">
      <c r="B15211" s="188"/>
      <c r="C15211" s="188"/>
      <c r="D15211" s="203"/>
      <c r="E15211" s="203"/>
      <c r="F15211" s="203"/>
    </row>
    <row r="15212" spans="2:6" ht="15.75">
      <c r="B15212" s="188"/>
      <c r="C15212" s="188"/>
      <c r="D15212" s="203"/>
      <c r="E15212" s="203"/>
      <c r="F15212" s="203"/>
    </row>
    <row r="15213" spans="2:6" ht="15.75">
      <c r="B15213" s="188"/>
      <c r="C15213" s="188"/>
      <c r="D15213" s="203"/>
      <c r="E15213" s="203"/>
      <c r="F15213" s="203"/>
    </row>
    <row r="15214" spans="2:6" ht="15.75">
      <c r="B15214" s="188"/>
      <c r="C15214" s="188"/>
      <c r="D15214" s="203"/>
      <c r="E15214" s="203"/>
      <c r="F15214" s="203"/>
    </row>
    <row r="15215" spans="2:6" ht="15.75">
      <c r="B15215" s="188"/>
      <c r="C15215" s="188"/>
      <c r="D15215" s="203"/>
      <c r="E15215" s="203"/>
      <c r="F15215" s="203"/>
    </row>
    <row r="15216" spans="2:6" ht="15.75">
      <c r="B15216" s="188"/>
      <c r="C15216" s="188"/>
      <c r="D15216" s="203"/>
      <c r="E15216" s="203"/>
      <c r="F15216" s="203"/>
    </row>
    <row r="15217" spans="2:6" ht="15.75">
      <c r="B15217" s="188"/>
      <c r="C15217" s="188"/>
      <c r="D15217" s="203"/>
      <c r="E15217" s="203"/>
      <c r="F15217" s="203"/>
    </row>
    <row r="15218" spans="2:6" ht="15.75">
      <c r="B15218" s="188"/>
      <c r="C15218" s="188"/>
      <c r="D15218" s="203"/>
      <c r="E15218" s="203"/>
      <c r="F15218" s="203"/>
    </row>
    <row r="15219" spans="2:6" ht="15.75">
      <c r="B15219" s="188"/>
      <c r="C15219" s="188"/>
      <c r="D15219" s="203"/>
      <c r="E15219" s="203"/>
      <c r="F15219" s="203"/>
    </row>
    <row r="15220" spans="2:6" ht="15.75">
      <c r="B15220" s="188"/>
      <c r="C15220" s="188"/>
      <c r="D15220" s="203"/>
      <c r="E15220" s="203"/>
      <c r="F15220" s="203"/>
    </row>
    <row r="15221" spans="2:6" ht="15.75">
      <c r="B15221" s="188"/>
      <c r="C15221" s="188"/>
      <c r="D15221" s="203"/>
      <c r="E15221" s="203"/>
      <c r="F15221" s="203"/>
    </row>
    <row r="15222" spans="2:6" ht="15.75">
      <c r="B15222" s="188"/>
      <c r="C15222" s="188"/>
      <c r="D15222" s="203"/>
      <c r="E15222" s="203"/>
      <c r="F15222" s="203"/>
    </row>
    <row r="15223" spans="2:6" ht="15.75">
      <c r="B15223" s="188"/>
      <c r="C15223" s="188"/>
      <c r="D15223" s="203"/>
      <c r="E15223" s="203"/>
      <c r="F15223" s="203"/>
    </row>
    <row r="15224" spans="2:6" ht="15.75">
      <c r="B15224" s="188"/>
      <c r="C15224" s="188"/>
      <c r="D15224" s="203"/>
      <c r="E15224" s="203"/>
      <c r="F15224" s="203"/>
    </row>
    <row r="15225" spans="2:6" ht="15.75">
      <c r="B15225" s="188"/>
      <c r="C15225" s="188"/>
      <c r="D15225" s="203"/>
      <c r="E15225" s="203"/>
      <c r="F15225" s="203"/>
    </row>
    <row r="15226" spans="2:6" ht="15.75">
      <c r="B15226" s="188"/>
      <c r="C15226" s="188"/>
      <c r="D15226" s="203"/>
      <c r="E15226" s="203"/>
      <c r="F15226" s="203"/>
    </row>
    <row r="15227" spans="2:6" ht="15.75">
      <c r="B15227" s="188"/>
      <c r="C15227" s="188"/>
      <c r="D15227" s="203"/>
      <c r="E15227" s="203"/>
      <c r="F15227" s="203"/>
    </row>
    <row r="15228" spans="2:6" ht="15.75">
      <c r="B15228" s="188"/>
      <c r="C15228" s="188"/>
      <c r="D15228" s="203"/>
      <c r="E15228" s="203"/>
      <c r="F15228" s="203"/>
    </row>
    <row r="15229" spans="2:6" ht="15.75">
      <c r="B15229" s="188"/>
      <c r="C15229" s="188"/>
      <c r="D15229" s="203"/>
      <c r="E15229" s="203"/>
      <c r="F15229" s="203"/>
    </row>
    <row r="15230" spans="2:6" ht="15.75">
      <c r="B15230" s="188"/>
      <c r="C15230" s="188"/>
      <c r="D15230" s="203"/>
      <c r="E15230" s="203"/>
      <c r="F15230" s="203"/>
    </row>
    <row r="15231" spans="2:6" ht="15.75">
      <c r="B15231" s="188"/>
      <c r="C15231" s="188"/>
      <c r="D15231" s="203"/>
      <c r="E15231" s="203"/>
      <c r="F15231" s="203"/>
    </row>
    <row r="15232" spans="2:6" ht="15.75">
      <c r="B15232" s="188"/>
      <c r="C15232" s="188"/>
      <c r="D15232" s="203"/>
      <c r="E15232" s="203"/>
      <c r="F15232" s="203"/>
    </row>
    <row r="15233" spans="2:6" ht="15.75">
      <c r="B15233" s="188"/>
      <c r="C15233" s="188"/>
      <c r="D15233" s="203"/>
      <c r="E15233" s="203"/>
      <c r="F15233" s="203"/>
    </row>
    <row r="15234" spans="2:6" ht="15.75">
      <c r="B15234" s="188"/>
      <c r="C15234" s="188"/>
      <c r="D15234" s="203"/>
      <c r="E15234" s="203"/>
      <c r="F15234" s="203"/>
    </row>
    <row r="15235" spans="2:6" ht="15.75">
      <c r="B15235" s="188"/>
      <c r="C15235" s="188"/>
      <c r="D15235" s="203"/>
      <c r="E15235" s="203"/>
      <c r="F15235" s="203"/>
    </row>
    <row r="15236" spans="2:6" ht="15.75">
      <c r="B15236" s="188"/>
      <c r="C15236" s="188"/>
      <c r="D15236" s="203"/>
      <c r="E15236" s="203"/>
      <c r="F15236" s="203"/>
    </row>
    <row r="15237" spans="2:6" ht="15.75">
      <c r="B15237" s="188"/>
      <c r="C15237" s="188"/>
      <c r="D15237" s="203"/>
      <c r="E15237" s="203"/>
      <c r="F15237" s="203"/>
    </row>
    <row r="15238" spans="2:6" ht="15.75">
      <c r="B15238" s="188"/>
      <c r="C15238" s="188"/>
      <c r="D15238" s="203"/>
      <c r="E15238" s="203"/>
      <c r="F15238" s="203"/>
    </row>
    <row r="15239" spans="2:6" ht="15.75">
      <c r="B15239" s="188"/>
      <c r="C15239" s="188"/>
      <c r="D15239" s="203"/>
      <c r="E15239" s="203"/>
      <c r="F15239" s="203"/>
    </row>
    <row r="15240" spans="2:6" ht="15.75">
      <c r="B15240" s="188"/>
      <c r="C15240" s="188"/>
      <c r="D15240" s="203"/>
      <c r="E15240" s="203"/>
      <c r="F15240" s="203"/>
    </row>
    <row r="15241" spans="2:6" ht="15.75">
      <c r="B15241" s="188"/>
      <c r="C15241" s="188"/>
      <c r="D15241" s="203"/>
      <c r="E15241" s="203"/>
      <c r="F15241" s="203"/>
    </row>
    <row r="15242" spans="2:6" ht="15.75">
      <c r="B15242" s="188"/>
      <c r="C15242" s="188"/>
      <c r="D15242" s="203"/>
      <c r="E15242" s="203"/>
      <c r="F15242" s="203"/>
    </row>
    <row r="15243" spans="2:6" ht="15.75">
      <c r="B15243" s="188"/>
      <c r="C15243" s="188"/>
      <c r="D15243" s="203"/>
      <c r="E15243" s="203"/>
      <c r="F15243" s="203"/>
    </row>
    <row r="15244" spans="2:6" ht="15.75">
      <c r="B15244" s="188"/>
      <c r="C15244" s="188"/>
      <c r="D15244" s="203"/>
      <c r="E15244" s="203"/>
      <c r="F15244" s="203"/>
    </row>
    <row r="15245" spans="2:6" ht="15.75">
      <c r="B15245" s="188"/>
      <c r="C15245" s="188"/>
      <c r="D15245" s="203"/>
      <c r="E15245" s="203"/>
      <c r="F15245" s="203"/>
    </row>
    <row r="15246" spans="2:6" ht="15.75">
      <c r="B15246" s="188"/>
      <c r="C15246" s="188"/>
      <c r="D15246" s="203"/>
      <c r="E15246" s="203"/>
      <c r="F15246" s="203"/>
    </row>
    <row r="15247" spans="2:6" ht="15.75">
      <c r="B15247" s="188"/>
      <c r="C15247" s="188"/>
      <c r="D15247" s="203"/>
      <c r="E15247" s="203"/>
      <c r="F15247" s="203"/>
    </row>
    <row r="15248" spans="2:6" ht="15.75">
      <c r="B15248" s="188"/>
      <c r="C15248" s="188"/>
      <c r="D15248" s="203"/>
      <c r="E15248" s="203"/>
      <c r="F15248" s="203"/>
    </row>
    <row r="15249" spans="2:6" ht="15.75">
      <c r="B15249" s="188"/>
      <c r="C15249" s="188"/>
      <c r="D15249" s="203"/>
      <c r="E15249" s="203"/>
      <c r="F15249" s="203"/>
    </row>
    <row r="15250" spans="2:6" ht="15.75">
      <c r="B15250" s="188"/>
      <c r="C15250" s="188"/>
      <c r="D15250" s="203"/>
      <c r="E15250" s="203"/>
      <c r="F15250" s="203"/>
    </row>
    <row r="15251" spans="2:6" ht="15.75">
      <c r="B15251" s="188"/>
      <c r="C15251" s="188"/>
      <c r="D15251" s="203"/>
      <c r="E15251" s="203"/>
      <c r="F15251" s="203"/>
    </row>
    <row r="15252" spans="2:6" ht="15.75">
      <c r="B15252" s="188"/>
      <c r="C15252" s="188"/>
      <c r="D15252" s="203"/>
      <c r="E15252" s="203"/>
      <c r="F15252" s="203"/>
    </row>
    <row r="15253" spans="2:6" ht="15.75">
      <c r="B15253" s="188"/>
      <c r="C15253" s="188"/>
      <c r="D15253" s="203"/>
      <c r="E15253" s="203"/>
      <c r="F15253" s="203"/>
    </row>
    <row r="15254" spans="2:6" ht="15.75">
      <c r="B15254" s="188"/>
      <c r="C15254" s="188"/>
      <c r="D15254" s="203"/>
      <c r="E15254" s="203"/>
      <c r="F15254" s="203"/>
    </row>
    <row r="15255" spans="2:6" ht="15.75">
      <c r="B15255" s="188"/>
      <c r="C15255" s="188"/>
      <c r="D15255" s="203"/>
      <c r="E15255" s="203"/>
      <c r="F15255" s="203"/>
    </row>
    <row r="15256" spans="2:6" ht="15.75">
      <c r="B15256" s="188"/>
      <c r="C15256" s="188"/>
      <c r="D15256" s="203"/>
      <c r="E15256" s="203"/>
      <c r="F15256" s="203"/>
    </row>
    <row r="15257" spans="2:6" ht="15.75">
      <c r="B15257" s="188"/>
      <c r="C15257" s="188"/>
      <c r="D15257" s="203"/>
      <c r="E15257" s="203"/>
      <c r="F15257" s="203"/>
    </row>
    <row r="15258" spans="2:6" ht="15.75">
      <c r="B15258" s="188"/>
      <c r="C15258" s="188"/>
      <c r="D15258" s="203"/>
      <c r="E15258" s="203"/>
      <c r="F15258" s="203"/>
    </row>
    <row r="15259" spans="2:6" ht="15.75">
      <c r="B15259" s="188"/>
      <c r="C15259" s="188"/>
      <c r="D15259" s="203"/>
      <c r="E15259" s="203"/>
      <c r="F15259" s="203"/>
    </row>
    <row r="15260" spans="2:6" ht="15.75">
      <c r="B15260" s="188"/>
      <c r="C15260" s="188"/>
      <c r="D15260" s="203"/>
      <c r="E15260" s="203"/>
      <c r="F15260" s="203"/>
    </row>
    <row r="15261" spans="2:6" ht="15.75">
      <c r="B15261" s="188"/>
      <c r="C15261" s="188"/>
      <c r="D15261" s="203"/>
      <c r="E15261" s="203"/>
      <c r="F15261" s="203"/>
    </row>
    <row r="15262" spans="2:6" ht="15.75">
      <c r="B15262" s="188"/>
      <c r="C15262" s="188"/>
      <c r="D15262" s="203"/>
      <c r="E15262" s="203"/>
      <c r="F15262" s="203"/>
    </row>
    <row r="15263" spans="2:6" ht="15.75">
      <c r="B15263" s="188"/>
      <c r="C15263" s="188"/>
      <c r="D15263" s="203"/>
      <c r="E15263" s="203"/>
      <c r="F15263" s="203"/>
    </row>
    <row r="15264" spans="2:6" ht="15.75">
      <c r="B15264" s="188"/>
      <c r="C15264" s="188"/>
      <c r="D15264" s="203"/>
      <c r="E15264" s="203"/>
      <c r="F15264" s="203"/>
    </row>
    <row r="15265" spans="2:6" ht="15.75">
      <c r="B15265" s="188"/>
      <c r="C15265" s="188"/>
      <c r="D15265" s="203"/>
      <c r="E15265" s="203"/>
      <c r="F15265" s="203"/>
    </row>
    <row r="15266" spans="2:6" ht="15.75">
      <c r="B15266" s="188"/>
      <c r="C15266" s="188"/>
      <c r="D15266" s="203"/>
      <c r="E15266" s="203"/>
      <c r="F15266" s="203"/>
    </row>
    <row r="15267" spans="2:6" ht="15.75">
      <c r="B15267" s="188"/>
      <c r="C15267" s="188"/>
      <c r="D15267" s="203"/>
      <c r="E15267" s="203"/>
      <c r="F15267" s="203"/>
    </row>
    <row r="15268" spans="2:6" ht="15.75">
      <c r="B15268" s="188"/>
      <c r="C15268" s="188"/>
      <c r="D15268" s="203"/>
      <c r="E15268" s="203"/>
      <c r="F15268" s="203"/>
    </row>
    <row r="15269" spans="2:6" ht="15.75">
      <c r="B15269" s="188"/>
      <c r="C15269" s="188"/>
      <c r="D15269" s="203"/>
      <c r="E15269" s="203"/>
      <c r="F15269" s="203"/>
    </row>
    <row r="15270" spans="2:6" ht="15.75">
      <c r="B15270" s="188"/>
      <c r="C15270" s="188"/>
      <c r="D15270" s="203"/>
      <c r="E15270" s="203"/>
      <c r="F15270" s="203"/>
    </row>
    <row r="15271" spans="2:6" ht="15.75">
      <c r="B15271" s="188"/>
      <c r="C15271" s="188"/>
      <c r="D15271" s="203"/>
      <c r="E15271" s="203"/>
      <c r="F15271" s="203"/>
    </row>
    <row r="15272" spans="2:6" ht="15.75">
      <c r="B15272" s="188"/>
      <c r="C15272" s="188"/>
      <c r="D15272" s="203"/>
      <c r="E15272" s="203"/>
      <c r="F15272" s="203"/>
    </row>
    <row r="15273" spans="2:6" ht="15.75">
      <c r="B15273" s="188"/>
      <c r="C15273" s="188"/>
      <c r="D15273" s="203"/>
      <c r="E15273" s="203"/>
      <c r="F15273" s="203"/>
    </row>
    <row r="15274" spans="2:6" ht="15.75">
      <c r="B15274" s="188"/>
      <c r="C15274" s="188"/>
      <c r="D15274" s="203"/>
      <c r="E15274" s="203"/>
      <c r="F15274" s="203"/>
    </row>
    <row r="15275" spans="2:6" ht="15.75">
      <c r="B15275" s="188"/>
      <c r="C15275" s="188"/>
      <c r="D15275" s="203"/>
      <c r="E15275" s="203"/>
      <c r="F15275" s="203"/>
    </row>
    <row r="15276" spans="2:6" ht="15.75">
      <c r="B15276" s="188"/>
      <c r="C15276" s="188"/>
      <c r="D15276" s="203"/>
      <c r="E15276" s="203"/>
      <c r="F15276" s="203"/>
    </row>
    <row r="15277" spans="2:6" ht="15.75">
      <c r="B15277" s="188"/>
      <c r="C15277" s="188"/>
      <c r="D15277" s="203"/>
      <c r="E15277" s="203"/>
      <c r="F15277" s="203"/>
    </row>
    <row r="15278" spans="2:6" ht="15.75">
      <c r="B15278" s="188"/>
      <c r="C15278" s="188"/>
      <c r="D15278" s="203"/>
      <c r="E15278" s="203"/>
      <c r="F15278" s="203"/>
    </row>
    <row r="15279" spans="2:6" ht="15.75">
      <c r="B15279" s="188"/>
      <c r="C15279" s="188"/>
      <c r="D15279" s="203"/>
      <c r="E15279" s="203"/>
      <c r="F15279" s="203"/>
    </row>
    <row r="15280" spans="2:6" ht="15.75">
      <c r="B15280" s="188"/>
      <c r="C15280" s="188"/>
      <c r="D15280" s="203"/>
      <c r="E15280" s="203"/>
      <c r="F15280" s="203"/>
    </row>
    <row r="15281" spans="2:6" ht="15.75">
      <c r="B15281" s="188"/>
      <c r="C15281" s="188"/>
      <c r="D15281" s="203"/>
      <c r="E15281" s="203"/>
      <c r="F15281" s="203"/>
    </row>
    <row r="15282" spans="2:6" ht="15.75">
      <c r="B15282" s="188"/>
      <c r="C15282" s="188"/>
      <c r="D15282" s="203"/>
      <c r="E15282" s="203"/>
      <c r="F15282" s="203"/>
    </row>
    <row r="15283" spans="2:6" ht="15.75">
      <c r="B15283" s="188"/>
      <c r="C15283" s="188"/>
      <c r="D15283" s="203"/>
      <c r="E15283" s="203"/>
      <c r="F15283" s="203"/>
    </row>
    <row r="15284" spans="2:6" ht="15.75">
      <c r="B15284" s="188"/>
      <c r="C15284" s="188"/>
      <c r="D15284" s="203"/>
      <c r="E15284" s="203"/>
      <c r="F15284" s="203"/>
    </row>
    <row r="15285" spans="2:6" ht="15.75">
      <c r="B15285" s="188"/>
      <c r="C15285" s="188"/>
      <c r="D15285" s="203"/>
      <c r="E15285" s="203"/>
      <c r="F15285" s="203"/>
    </row>
    <row r="15286" spans="2:6" ht="15.75">
      <c r="B15286" s="188"/>
      <c r="C15286" s="188"/>
      <c r="D15286" s="203"/>
      <c r="E15286" s="203"/>
      <c r="F15286" s="203"/>
    </row>
    <row r="15287" spans="2:6" ht="15.75">
      <c r="B15287" s="188"/>
      <c r="C15287" s="188"/>
      <c r="D15287" s="203"/>
      <c r="E15287" s="203"/>
      <c r="F15287" s="203"/>
    </row>
    <row r="15288" spans="2:6" ht="15.75">
      <c r="B15288" s="188"/>
      <c r="C15288" s="188"/>
      <c r="D15288" s="203"/>
      <c r="E15288" s="203"/>
      <c r="F15288" s="203"/>
    </row>
    <row r="15289" spans="2:6" ht="15.75">
      <c r="B15289" s="188"/>
      <c r="C15289" s="188"/>
      <c r="D15289" s="203"/>
      <c r="E15289" s="203"/>
      <c r="F15289" s="203"/>
    </row>
    <row r="15290" spans="2:6" ht="15.75">
      <c r="B15290" s="188"/>
      <c r="C15290" s="188"/>
      <c r="D15290" s="203"/>
      <c r="E15290" s="203"/>
      <c r="F15290" s="203"/>
    </row>
    <row r="15291" spans="2:6" ht="15.75">
      <c r="B15291" s="188"/>
      <c r="C15291" s="188"/>
      <c r="D15291" s="203"/>
      <c r="E15291" s="203"/>
      <c r="F15291" s="203"/>
    </row>
    <row r="15292" spans="2:6" ht="15.75">
      <c r="B15292" s="188"/>
      <c r="C15292" s="188"/>
      <c r="D15292" s="203"/>
      <c r="E15292" s="203"/>
      <c r="F15292" s="203"/>
    </row>
    <row r="15293" spans="2:6" ht="15.75">
      <c r="B15293" s="188"/>
      <c r="C15293" s="188"/>
      <c r="D15293" s="203"/>
      <c r="E15293" s="203"/>
      <c r="F15293" s="203"/>
    </row>
    <row r="15294" spans="2:6" ht="15.75">
      <c r="B15294" s="188"/>
      <c r="C15294" s="188"/>
      <c r="D15294" s="203"/>
      <c r="E15294" s="203"/>
      <c r="F15294" s="203"/>
    </row>
    <row r="15295" spans="2:6" ht="15.75">
      <c r="B15295" s="188"/>
      <c r="C15295" s="188"/>
      <c r="D15295" s="203"/>
      <c r="E15295" s="203"/>
      <c r="F15295" s="203"/>
    </row>
    <row r="15296" spans="2:6" ht="15.75">
      <c r="B15296" s="188"/>
      <c r="C15296" s="188"/>
      <c r="D15296" s="203"/>
      <c r="E15296" s="203"/>
      <c r="F15296" s="203"/>
    </row>
    <row r="15297" spans="2:6" ht="15.75">
      <c r="B15297" s="188"/>
      <c r="C15297" s="188"/>
      <c r="D15297" s="203"/>
      <c r="E15297" s="203"/>
      <c r="F15297" s="203"/>
    </row>
    <row r="15298" spans="2:6" ht="15.75">
      <c r="B15298" s="188"/>
      <c r="C15298" s="188"/>
      <c r="D15298" s="203"/>
      <c r="E15298" s="203"/>
      <c r="F15298" s="203"/>
    </row>
    <row r="15299" spans="2:6" ht="15.75">
      <c r="B15299" s="188"/>
      <c r="C15299" s="188"/>
      <c r="D15299" s="203"/>
      <c r="E15299" s="203"/>
      <c r="F15299" s="203"/>
    </row>
    <row r="15300" spans="2:6" ht="15.75">
      <c r="B15300" s="188"/>
      <c r="C15300" s="188"/>
      <c r="D15300" s="203"/>
      <c r="E15300" s="203"/>
      <c r="F15300" s="203"/>
    </row>
    <row r="15301" spans="2:6" ht="15.75">
      <c r="B15301" s="188"/>
      <c r="C15301" s="188"/>
      <c r="D15301" s="203"/>
      <c r="E15301" s="203"/>
      <c r="F15301" s="203"/>
    </row>
    <row r="15302" spans="2:6" ht="15.75">
      <c r="B15302" s="188"/>
      <c r="C15302" s="188"/>
      <c r="D15302" s="203"/>
      <c r="E15302" s="203"/>
      <c r="F15302" s="203"/>
    </row>
    <row r="15303" spans="2:6" ht="15.75">
      <c r="B15303" s="188"/>
      <c r="C15303" s="188"/>
      <c r="D15303" s="203"/>
      <c r="E15303" s="203"/>
      <c r="F15303" s="203"/>
    </row>
    <row r="15304" spans="2:6" ht="15.75">
      <c r="B15304" s="188"/>
      <c r="C15304" s="188"/>
      <c r="D15304" s="203"/>
      <c r="E15304" s="203"/>
      <c r="F15304" s="203"/>
    </row>
    <row r="15305" spans="2:6" ht="15.75">
      <c r="B15305" s="188"/>
      <c r="C15305" s="188"/>
      <c r="D15305" s="203"/>
      <c r="E15305" s="203"/>
      <c r="F15305" s="203"/>
    </row>
    <row r="15306" spans="2:6" ht="15.75">
      <c r="B15306" s="188"/>
      <c r="C15306" s="188"/>
      <c r="D15306" s="203"/>
      <c r="E15306" s="203"/>
      <c r="F15306" s="203"/>
    </row>
    <row r="15307" spans="2:6" ht="15.75">
      <c r="B15307" s="188"/>
      <c r="C15307" s="188"/>
      <c r="D15307" s="203"/>
      <c r="E15307" s="203"/>
      <c r="F15307" s="203"/>
    </row>
    <row r="15308" spans="2:6" ht="15.75">
      <c r="B15308" s="188"/>
      <c r="C15308" s="188"/>
      <c r="D15308" s="203"/>
      <c r="E15308" s="203"/>
      <c r="F15308" s="203"/>
    </row>
    <row r="15309" spans="2:6" ht="15.75">
      <c r="B15309" s="188"/>
      <c r="C15309" s="188"/>
      <c r="D15309" s="203"/>
      <c r="E15309" s="203"/>
      <c r="F15309" s="203"/>
    </row>
    <row r="15310" spans="2:6" ht="15.75">
      <c r="B15310" s="188"/>
      <c r="C15310" s="188"/>
      <c r="D15310" s="203"/>
      <c r="E15310" s="203"/>
      <c r="F15310" s="203"/>
    </row>
    <row r="15311" spans="2:6" ht="15.75">
      <c r="B15311" s="188"/>
      <c r="C15311" s="188"/>
      <c r="D15311" s="203"/>
      <c r="E15311" s="203"/>
      <c r="F15311" s="203"/>
    </row>
    <row r="15312" spans="2:6" ht="15.75">
      <c r="B15312" s="188"/>
      <c r="C15312" s="188"/>
      <c r="D15312" s="203"/>
      <c r="E15312" s="203"/>
      <c r="F15312" s="203"/>
    </row>
    <row r="15313" spans="2:6" ht="15.75">
      <c r="B15313" s="188"/>
      <c r="C15313" s="188"/>
      <c r="D15313" s="203"/>
      <c r="E15313" s="203"/>
      <c r="F15313" s="203"/>
    </row>
    <row r="15314" spans="2:6" ht="15.75">
      <c r="B15314" s="188"/>
      <c r="C15314" s="188"/>
      <c r="D15314" s="203"/>
      <c r="E15314" s="203"/>
      <c r="F15314" s="203"/>
    </row>
    <row r="15315" spans="2:6" ht="15.75">
      <c r="B15315" s="188"/>
      <c r="C15315" s="188"/>
      <c r="D15315" s="203"/>
      <c r="E15315" s="203"/>
      <c r="F15315" s="203"/>
    </row>
    <row r="15316" spans="2:6" ht="15.75">
      <c r="B15316" s="188"/>
      <c r="C15316" s="188"/>
      <c r="D15316" s="203"/>
      <c r="E15316" s="203"/>
      <c r="F15316" s="203"/>
    </row>
    <row r="15317" spans="2:6" ht="15.75">
      <c r="B15317" s="188"/>
      <c r="C15317" s="188"/>
      <c r="D15317" s="203"/>
      <c r="E15317" s="203"/>
      <c r="F15317" s="203"/>
    </row>
    <row r="15318" spans="2:6" ht="15.75">
      <c r="B15318" s="188"/>
      <c r="C15318" s="188"/>
      <c r="D15318" s="203"/>
      <c r="E15318" s="203"/>
      <c r="F15318" s="203"/>
    </row>
    <row r="15319" spans="2:6" ht="15.75">
      <c r="B15319" s="188"/>
      <c r="C15319" s="188"/>
      <c r="D15319" s="203"/>
      <c r="E15319" s="203"/>
      <c r="F15319" s="203"/>
    </row>
    <row r="15320" spans="2:6" ht="15.75">
      <c r="B15320" s="188"/>
      <c r="C15320" s="188"/>
      <c r="D15320" s="203"/>
      <c r="E15320" s="203"/>
      <c r="F15320" s="203"/>
    </row>
    <row r="15321" spans="2:6" ht="15.75">
      <c r="B15321" s="188"/>
      <c r="C15321" s="188"/>
      <c r="D15321" s="203"/>
      <c r="E15321" s="203"/>
      <c r="F15321" s="203"/>
    </row>
    <row r="15322" spans="2:6" ht="15.75">
      <c r="B15322" s="188"/>
      <c r="C15322" s="188"/>
      <c r="D15322" s="203"/>
      <c r="E15322" s="203"/>
      <c r="F15322" s="203"/>
    </row>
    <row r="15323" spans="2:6" ht="15.75">
      <c r="B15323" s="188"/>
      <c r="C15323" s="188"/>
      <c r="D15323" s="203"/>
      <c r="E15323" s="203"/>
      <c r="F15323" s="203"/>
    </row>
    <row r="15324" spans="2:6" ht="15.75">
      <c r="B15324" s="188"/>
      <c r="C15324" s="188"/>
      <c r="D15324" s="203"/>
      <c r="E15324" s="203"/>
      <c r="F15324" s="203"/>
    </row>
    <row r="15325" spans="2:6" ht="15.75">
      <c r="B15325" s="188"/>
      <c r="C15325" s="188"/>
      <c r="D15325" s="203"/>
      <c r="E15325" s="203"/>
      <c r="F15325" s="203"/>
    </row>
    <row r="15326" spans="2:6" ht="15.75">
      <c r="B15326" s="188"/>
      <c r="C15326" s="188"/>
      <c r="D15326" s="203"/>
      <c r="E15326" s="203"/>
      <c r="F15326" s="203"/>
    </row>
    <row r="15327" spans="2:6" ht="15.75">
      <c r="B15327" s="188"/>
      <c r="C15327" s="188"/>
      <c r="D15327" s="203"/>
      <c r="E15327" s="203"/>
      <c r="F15327" s="203"/>
    </row>
    <row r="15328" spans="2:6" ht="15.75">
      <c r="B15328" s="188"/>
      <c r="C15328" s="188"/>
      <c r="D15328" s="203"/>
      <c r="E15328" s="203"/>
      <c r="F15328" s="203"/>
    </row>
    <row r="15329" spans="2:6" ht="15.75">
      <c r="B15329" s="188"/>
      <c r="C15329" s="188"/>
      <c r="D15329" s="203"/>
      <c r="E15329" s="203"/>
      <c r="F15329" s="203"/>
    </row>
    <row r="15330" spans="2:6" ht="15.75">
      <c r="B15330" s="188"/>
      <c r="C15330" s="188"/>
      <c r="D15330" s="203"/>
      <c r="E15330" s="203"/>
      <c r="F15330" s="203"/>
    </row>
    <row r="15331" spans="2:6" ht="15.75">
      <c r="B15331" s="188"/>
      <c r="C15331" s="188"/>
      <c r="D15331" s="203"/>
      <c r="E15331" s="203"/>
      <c r="F15331" s="203"/>
    </row>
    <row r="15332" spans="2:6" ht="15.75">
      <c r="B15332" s="188"/>
      <c r="C15332" s="188"/>
      <c r="D15332" s="203"/>
      <c r="E15332" s="203"/>
      <c r="F15332" s="203"/>
    </row>
    <row r="15333" spans="2:6" ht="15.75">
      <c r="B15333" s="188"/>
      <c r="C15333" s="188"/>
      <c r="D15333" s="203"/>
      <c r="E15333" s="203"/>
      <c r="F15333" s="203"/>
    </row>
    <row r="15334" spans="2:6" ht="15.75">
      <c r="B15334" s="188"/>
      <c r="C15334" s="188"/>
      <c r="D15334" s="203"/>
      <c r="E15334" s="203"/>
      <c r="F15334" s="203"/>
    </row>
    <row r="15335" spans="2:6" ht="15.75">
      <c r="B15335" s="188"/>
      <c r="C15335" s="188"/>
      <c r="D15335" s="203"/>
      <c r="E15335" s="203"/>
      <c r="F15335" s="203"/>
    </row>
    <row r="15336" spans="2:6" ht="15.75">
      <c r="B15336" s="188"/>
      <c r="C15336" s="188"/>
      <c r="D15336" s="203"/>
      <c r="E15336" s="203"/>
      <c r="F15336" s="203"/>
    </row>
    <row r="15337" spans="2:6" ht="15.75">
      <c r="B15337" s="188"/>
      <c r="C15337" s="188"/>
      <c r="D15337" s="203"/>
      <c r="E15337" s="203"/>
      <c r="F15337" s="203"/>
    </row>
    <row r="15338" spans="2:6" ht="15.75">
      <c r="B15338" s="188"/>
      <c r="C15338" s="188"/>
      <c r="D15338" s="203"/>
      <c r="E15338" s="203"/>
      <c r="F15338" s="203"/>
    </row>
    <row r="15339" spans="2:6" ht="15.75">
      <c r="B15339" s="188"/>
      <c r="C15339" s="188"/>
      <c r="D15339" s="203"/>
      <c r="E15339" s="203"/>
      <c r="F15339" s="203"/>
    </row>
    <row r="15340" spans="2:6" ht="15.75">
      <c r="B15340" s="188"/>
      <c r="C15340" s="188"/>
      <c r="D15340" s="203"/>
      <c r="E15340" s="203"/>
      <c r="F15340" s="203"/>
    </row>
    <row r="15341" spans="2:6" ht="15.75">
      <c r="B15341" s="188"/>
      <c r="C15341" s="188"/>
      <c r="D15341" s="203"/>
      <c r="E15341" s="203"/>
      <c r="F15341" s="203"/>
    </row>
    <row r="15342" spans="2:6" ht="15.75">
      <c r="B15342" s="188"/>
      <c r="C15342" s="188"/>
      <c r="D15342" s="203"/>
      <c r="E15342" s="203"/>
      <c r="F15342" s="203"/>
    </row>
    <row r="15343" spans="2:6" ht="15.75">
      <c r="B15343" s="188"/>
      <c r="C15343" s="188"/>
      <c r="D15343" s="203"/>
      <c r="E15343" s="203"/>
      <c r="F15343" s="203"/>
    </row>
    <row r="15344" spans="2:6" ht="15.75">
      <c r="B15344" s="188"/>
      <c r="C15344" s="188"/>
      <c r="D15344" s="203"/>
      <c r="E15344" s="203"/>
      <c r="F15344" s="203"/>
    </row>
    <row r="15345" spans="2:6" ht="15.75">
      <c r="B15345" s="188"/>
      <c r="C15345" s="188"/>
      <c r="D15345" s="203"/>
      <c r="E15345" s="203"/>
      <c r="F15345" s="203"/>
    </row>
    <row r="15346" spans="2:6" ht="15.75">
      <c r="B15346" s="188"/>
      <c r="C15346" s="188"/>
      <c r="D15346" s="203"/>
      <c r="E15346" s="203"/>
      <c r="F15346" s="203"/>
    </row>
    <row r="15347" spans="2:6" ht="15.75">
      <c r="B15347" s="188"/>
      <c r="C15347" s="188"/>
      <c r="D15347" s="203"/>
      <c r="E15347" s="203"/>
      <c r="F15347" s="203"/>
    </row>
    <row r="15348" spans="2:6" ht="15.75">
      <c r="B15348" s="188"/>
      <c r="C15348" s="188"/>
      <c r="D15348" s="203"/>
      <c r="E15348" s="203"/>
      <c r="F15348" s="203"/>
    </row>
    <row r="15349" spans="2:6" ht="15.75">
      <c r="B15349" s="188"/>
      <c r="C15349" s="188"/>
      <c r="D15349" s="203"/>
      <c r="E15349" s="203"/>
      <c r="F15349" s="203"/>
    </row>
    <row r="15350" spans="2:6" ht="15.75">
      <c r="B15350" s="188"/>
      <c r="C15350" s="188"/>
      <c r="D15350" s="203"/>
      <c r="E15350" s="203"/>
      <c r="F15350" s="203"/>
    </row>
    <row r="15351" spans="2:6" ht="15.75">
      <c r="B15351" s="188"/>
      <c r="C15351" s="188"/>
      <c r="D15351" s="203"/>
      <c r="E15351" s="203"/>
      <c r="F15351" s="203"/>
    </row>
    <row r="15352" spans="2:6" ht="15.75">
      <c r="B15352" s="188"/>
      <c r="C15352" s="188"/>
      <c r="D15352" s="203"/>
      <c r="E15352" s="203"/>
      <c r="F15352" s="203"/>
    </row>
    <row r="15353" spans="2:6" ht="15.75">
      <c r="B15353" s="188"/>
      <c r="C15353" s="188"/>
      <c r="D15353" s="203"/>
      <c r="E15353" s="203"/>
      <c r="F15353" s="203"/>
    </row>
    <row r="15354" spans="2:6" ht="15.75">
      <c r="B15354" s="188"/>
      <c r="C15354" s="188"/>
      <c r="D15354" s="203"/>
      <c r="E15354" s="203"/>
      <c r="F15354" s="203"/>
    </row>
    <row r="15355" spans="2:6" ht="15.75">
      <c r="B15355" s="188"/>
      <c r="C15355" s="188"/>
      <c r="D15355" s="203"/>
      <c r="E15355" s="203"/>
      <c r="F15355" s="203"/>
    </row>
    <row r="15356" spans="2:6" ht="15.75">
      <c r="B15356" s="188"/>
      <c r="C15356" s="188"/>
      <c r="D15356" s="203"/>
      <c r="E15356" s="203"/>
      <c r="F15356" s="203"/>
    </row>
    <row r="15357" spans="2:6" ht="15.75">
      <c r="B15357" s="188"/>
      <c r="C15357" s="188"/>
      <c r="D15357" s="203"/>
      <c r="E15357" s="203"/>
      <c r="F15357" s="203"/>
    </row>
    <row r="15358" spans="2:6" ht="15.75">
      <c r="B15358" s="188"/>
      <c r="C15358" s="188"/>
      <c r="D15358" s="203"/>
      <c r="E15358" s="203"/>
      <c r="F15358" s="203"/>
    </row>
    <row r="15359" spans="2:6" ht="15.75">
      <c r="B15359" s="188"/>
      <c r="C15359" s="188"/>
      <c r="D15359" s="203"/>
      <c r="E15359" s="203"/>
      <c r="F15359" s="203"/>
    </row>
    <row r="15360" spans="2:6" ht="15.75">
      <c r="B15360" s="188"/>
      <c r="C15360" s="188"/>
      <c r="D15360" s="203"/>
      <c r="E15360" s="203"/>
      <c r="F15360" s="203"/>
    </row>
    <row r="15361" spans="2:6" ht="15.75">
      <c r="B15361" s="188"/>
      <c r="C15361" s="188"/>
      <c r="D15361" s="203"/>
      <c r="E15361" s="203"/>
      <c r="F15361" s="203"/>
    </row>
    <row r="15362" spans="2:6" ht="15.75">
      <c r="B15362" s="188"/>
      <c r="C15362" s="188"/>
      <c r="D15362" s="203"/>
      <c r="E15362" s="203"/>
      <c r="F15362" s="203"/>
    </row>
    <row r="15363" spans="2:6" ht="15.75">
      <c r="B15363" s="188"/>
      <c r="C15363" s="188"/>
      <c r="D15363" s="203"/>
      <c r="E15363" s="203"/>
      <c r="F15363" s="203"/>
    </row>
    <row r="15364" spans="2:6" ht="15.75">
      <c r="B15364" s="188"/>
      <c r="C15364" s="188"/>
      <c r="D15364" s="203"/>
      <c r="E15364" s="203"/>
      <c r="F15364" s="203"/>
    </row>
    <row r="15365" spans="2:6" ht="15.75">
      <c r="B15365" s="188"/>
      <c r="C15365" s="188"/>
      <c r="D15365" s="203"/>
      <c r="E15365" s="203"/>
      <c r="F15365" s="203"/>
    </row>
    <row r="15366" spans="2:6" ht="15.75">
      <c r="B15366" s="188"/>
      <c r="C15366" s="188"/>
      <c r="D15366" s="203"/>
      <c r="E15366" s="203"/>
      <c r="F15366" s="203"/>
    </row>
    <row r="15367" spans="2:6" ht="15.75">
      <c r="B15367" s="188"/>
      <c r="C15367" s="188"/>
      <c r="D15367" s="203"/>
      <c r="E15367" s="203"/>
      <c r="F15367" s="203"/>
    </row>
    <row r="15368" spans="2:6" ht="15.75">
      <c r="B15368" s="188"/>
      <c r="C15368" s="188"/>
      <c r="D15368" s="203"/>
      <c r="E15368" s="203"/>
      <c r="F15368" s="203"/>
    </row>
    <row r="15369" spans="2:6" ht="15.75">
      <c r="B15369" s="188"/>
      <c r="C15369" s="188"/>
      <c r="D15369" s="203"/>
      <c r="E15369" s="203"/>
      <c r="F15369" s="203"/>
    </row>
    <row r="15370" spans="2:6" ht="15.75">
      <c r="B15370" s="188"/>
      <c r="C15370" s="188"/>
      <c r="D15370" s="203"/>
      <c r="E15370" s="203"/>
      <c r="F15370" s="203"/>
    </row>
    <row r="15371" spans="2:6" ht="15.75">
      <c r="B15371" s="188"/>
      <c r="C15371" s="188"/>
      <c r="D15371" s="203"/>
      <c r="E15371" s="203"/>
      <c r="F15371" s="203"/>
    </row>
    <row r="15372" spans="2:6" ht="15.75">
      <c r="B15372" s="188"/>
      <c r="C15372" s="188"/>
      <c r="D15372" s="203"/>
      <c r="E15372" s="203"/>
      <c r="F15372" s="203"/>
    </row>
    <row r="15373" spans="2:6" ht="15.75">
      <c r="B15373" s="188"/>
      <c r="C15373" s="188"/>
      <c r="D15373" s="203"/>
      <c r="E15373" s="203"/>
      <c r="F15373" s="203"/>
    </row>
    <row r="15374" spans="2:6" ht="15.75">
      <c r="B15374" s="188"/>
      <c r="C15374" s="188"/>
      <c r="D15374" s="203"/>
      <c r="E15374" s="203"/>
      <c r="F15374" s="203"/>
    </row>
    <row r="15375" spans="2:6" ht="15.75">
      <c r="B15375" s="188"/>
      <c r="C15375" s="188"/>
      <c r="D15375" s="203"/>
      <c r="E15375" s="203"/>
      <c r="F15375" s="203"/>
    </row>
    <row r="15376" spans="2:6" ht="15.75">
      <c r="B15376" s="188"/>
      <c r="C15376" s="188"/>
      <c r="D15376" s="203"/>
      <c r="E15376" s="203"/>
      <c r="F15376" s="203"/>
    </row>
    <row r="15377" spans="2:6" ht="15.75">
      <c r="B15377" s="188"/>
      <c r="C15377" s="188"/>
      <c r="D15377" s="203"/>
      <c r="E15377" s="203"/>
      <c r="F15377" s="203"/>
    </row>
    <row r="15378" spans="2:6" ht="15.75">
      <c r="B15378" s="188"/>
      <c r="C15378" s="188"/>
      <c r="D15378" s="203"/>
      <c r="E15378" s="203"/>
      <c r="F15378" s="203"/>
    </row>
    <row r="15379" spans="2:6" ht="15.75">
      <c r="B15379" s="188"/>
      <c r="C15379" s="188"/>
      <c r="D15379" s="203"/>
      <c r="E15379" s="203"/>
      <c r="F15379" s="203"/>
    </row>
    <row r="15380" spans="2:6" ht="15.75">
      <c r="B15380" s="188"/>
      <c r="C15380" s="188"/>
      <c r="D15380" s="203"/>
      <c r="E15380" s="203"/>
      <c r="F15380" s="203"/>
    </row>
    <row r="15381" spans="2:6" ht="15.75">
      <c r="B15381" s="188"/>
      <c r="C15381" s="188"/>
      <c r="D15381" s="203"/>
      <c r="E15381" s="203"/>
      <c r="F15381" s="203"/>
    </row>
    <row r="15382" spans="2:6" ht="15.75">
      <c r="B15382" s="188"/>
      <c r="C15382" s="188"/>
      <c r="D15382" s="203"/>
      <c r="E15382" s="203"/>
      <c r="F15382" s="203"/>
    </row>
    <row r="15383" spans="2:6" ht="15.75">
      <c r="B15383" s="188"/>
      <c r="C15383" s="188"/>
      <c r="D15383" s="203"/>
      <c r="E15383" s="203"/>
      <c r="F15383" s="203"/>
    </row>
    <row r="15384" spans="2:6" ht="15.75">
      <c r="B15384" s="188"/>
      <c r="C15384" s="188"/>
      <c r="D15384" s="203"/>
      <c r="E15384" s="203"/>
      <c r="F15384" s="203"/>
    </row>
    <row r="15385" spans="2:6" ht="15.75">
      <c r="B15385" s="188"/>
      <c r="C15385" s="188"/>
      <c r="D15385" s="203"/>
      <c r="E15385" s="203"/>
      <c r="F15385" s="203"/>
    </row>
    <row r="15386" spans="2:6" ht="15.75">
      <c r="B15386" s="188"/>
      <c r="C15386" s="188"/>
      <c r="D15386" s="203"/>
      <c r="E15386" s="203"/>
      <c r="F15386" s="203"/>
    </row>
    <row r="15387" spans="2:6" ht="15.75">
      <c r="B15387" s="188"/>
      <c r="C15387" s="188"/>
      <c r="D15387" s="203"/>
      <c r="E15387" s="203"/>
      <c r="F15387" s="203"/>
    </row>
    <row r="15388" spans="2:6" ht="15.75">
      <c r="B15388" s="188"/>
      <c r="C15388" s="188"/>
      <c r="D15388" s="203"/>
      <c r="E15388" s="203"/>
      <c r="F15388" s="203"/>
    </row>
    <row r="15389" spans="2:6" ht="15.75">
      <c r="B15389" s="188"/>
      <c r="C15389" s="188"/>
      <c r="D15389" s="203"/>
      <c r="E15389" s="203"/>
      <c r="F15389" s="203"/>
    </row>
    <row r="15390" spans="2:6" ht="15.75">
      <c r="B15390" s="188"/>
      <c r="C15390" s="188"/>
      <c r="D15390" s="203"/>
      <c r="E15390" s="203"/>
      <c r="F15390" s="203"/>
    </row>
    <row r="15391" spans="2:6" ht="15.75">
      <c r="B15391" s="188"/>
      <c r="C15391" s="188"/>
      <c r="D15391" s="203"/>
      <c r="E15391" s="203"/>
      <c r="F15391" s="203"/>
    </row>
    <row r="15392" spans="2:6" ht="15.75">
      <c r="B15392" s="188"/>
      <c r="C15392" s="188"/>
      <c r="D15392" s="203"/>
      <c r="E15392" s="203"/>
      <c r="F15392" s="203"/>
    </row>
    <row r="15393" spans="2:6" ht="15.75">
      <c r="B15393" s="188"/>
      <c r="C15393" s="188"/>
      <c r="D15393" s="203"/>
      <c r="E15393" s="203"/>
      <c r="F15393" s="203"/>
    </row>
    <row r="15394" spans="2:6" ht="15.75">
      <c r="B15394" s="188"/>
      <c r="C15394" s="188"/>
      <c r="D15394" s="203"/>
      <c r="E15394" s="203"/>
      <c r="F15394" s="203"/>
    </row>
    <row r="15395" spans="2:6" ht="15.75">
      <c r="B15395" s="188"/>
      <c r="C15395" s="188"/>
      <c r="D15395" s="203"/>
      <c r="E15395" s="203"/>
      <c r="F15395" s="203"/>
    </row>
    <row r="15396" spans="2:6" ht="15.75">
      <c r="B15396" s="188"/>
      <c r="C15396" s="188"/>
      <c r="D15396" s="203"/>
      <c r="E15396" s="203"/>
      <c r="F15396" s="203"/>
    </row>
    <row r="15397" spans="2:6" ht="15.75">
      <c r="B15397" s="188"/>
      <c r="C15397" s="188"/>
      <c r="D15397" s="203"/>
      <c r="E15397" s="203"/>
      <c r="F15397" s="203"/>
    </row>
    <row r="15398" spans="2:6" ht="15.75">
      <c r="B15398" s="188"/>
      <c r="C15398" s="188"/>
      <c r="D15398" s="203"/>
      <c r="E15398" s="203"/>
      <c r="F15398" s="203"/>
    </row>
    <row r="15399" spans="2:6" ht="15.75">
      <c r="B15399" s="188"/>
      <c r="C15399" s="188"/>
      <c r="D15399" s="203"/>
      <c r="E15399" s="203"/>
      <c r="F15399" s="203"/>
    </row>
    <row r="15400" spans="2:6" ht="15.75">
      <c r="B15400" s="188"/>
      <c r="C15400" s="188"/>
      <c r="D15400" s="203"/>
      <c r="E15400" s="203"/>
      <c r="F15400" s="203"/>
    </row>
    <row r="15401" spans="2:6" ht="15.75">
      <c r="B15401" s="188"/>
      <c r="C15401" s="188"/>
      <c r="D15401" s="203"/>
      <c r="E15401" s="203"/>
      <c r="F15401" s="203"/>
    </row>
    <row r="15402" spans="2:6" ht="15.75">
      <c r="B15402" s="188"/>
      <c r="C15402" s="188"/>
      <c r="D15402" s="203"/>
      <c r="E15402" s="203"/>
      <c r="F15402" s="203"/>
    </row>
    <row r="15403" spans="2:6" ht="15.75">
      <c r="B15403" s="188"/>
      <c r="C15403" s="188"/>
      <c r="D15403" s="203"/>
      <c r="E15403" s="203"/>
      <c r="F15403" s="203"/>
    </row>
    <row r="15404" spans="2:6" ht="15.75">
      <c r="B15404" s="188"/>
      <c r="C15404" s="188"/>
      <c r="D15404" s="203"/>
      <c r="E15404" s="203"/>
      <c r="F15404" s="203"/>
    </row>
    <row r="15405" spans="2:6" ht="15.75">
      <c r="B15405" s="188"/>
      <c r="C15405" s="188"/>
      <c r="D15405" s="203"/>
      <c r="E15405" s="203"/>
      <c r="F15405" s="203"/>
    </row>
    <row r="15406" spans="2:6" ht="15.75">
      <c r="B15406" s="188"/>
      <c r="C15406" s="188"/>
      <c r="D15406" s="203"/>
      <c r="E15406" s="203"/>
      <c r="F15406" s="203"/>
    </row>
    <row r="15407" spans="2:6" ht="15.75">
      <c r="B15407" s="188"/>
      <c r="C15407" s="188"/>
      <c r="D15407" s="203"/>
      <c r="E15407" s="203"/>
      <c r="F15407" s="203"/>
    </row>
    <row r="15408" spans="2:6" ht="15.75">
      <c r="B15408" s="188"/>
      <c r="C15408" s="188"/>
      <c r="D15408" s="203"/>
      <c r="E15408" s="203"/>
      <c r="F15408" s="203"/>
    </row>
    <row r="15409" spans="2:6" ht="15.75">
      <c r="B15409" s="188"/>
      <c r="C15409" s="188"/>
      <c r="D15409" s="203"/>
      <c r="E15409" s="203"/>
      <c r="F15409" s="203"/>
    </row>
    <row r="15410" spans="2:6" ht="15.75">
      <c r="B15410" s="188"/>
      <c r="C15410" s="188"/>
      <c r="D15410" s="203"/>
      <c r="E15410" s="203"/>
      <c r="F15410" s="203"/>
    </row>
    <row r="15411" spans="2:6" ht="15.75">
      <c r="B15411" s="188"/>
      <c r="C15411" s="188"/>
      <c r="D15411" s="203"/>
      <c r="E15411" s="203"/>
      <c r="F15411" s="203"/>
    </row>
    <row r="15412" spans="2:6" ht="15.75">
      <c r="B15412" s="188"/>
      <c r="C15412" s="188"/>
      <c r="D15412" s="203"/>
      <c r="E15412" s="203"/>
      <c r="F15412" s="203"/>
    </row>
    <row r="15413" spans="2:6" ht="15.75">
      <c r="B15413" s="188"/>
      <c r="C15413" s="188"/>
      <c r="D15413" s="203"/>
      <c r="E15413" s="203"/>
      <c r="F15413" s="203"/>
    </row>
    <row r="15414" spans="2:6" ht="15.75">
      <c r="B15414" s="188"/>
      <c r="C15414" s="188"/>
      <c r="D15414" s="203"/>
      <c r="E15414" s="203"/>
      <c r="F15414" s="203"/>
    </row>
    <row r="15415" spans="2:6" ht="15.75">
      <c r="B15415" s="188"/>
      <c r="C15415" s="188"/>
      <c r="D15415" s="203"/>
      <c r="E15415" s="203"/>
      <c r="F15415" s="203"/>
    </row>
    <row r="15416" spans="2:6" ht="15.75">
      <c r="B15416" s="188"/>
      <c r="C15416" s="188"/>
      <c r="D15416" s="203"/>
      <c r="E15416" s="203"/>
      <c r="F15416" s="203"/>
    </row>
    <row r="15417" spans="2:6" ht="15.75">
      <c r="B15417" s="188"/>
      <c r="C15417" s="188"/>
      <c r="D15417" s="203"/>
      <c r="E15417" s="203"/>
      <c r="F15417" s="203"/>
    </row>
    <row r="15418" spans="2:6" ht="15.75">
      <c r="B15418" s="188"/>
      <c r="C15418" s="188"/>
      <c r="D15418" s="203"/>
      <c r="E15418" s="203"/>
      <c r="F15418" s="203"/>
    </row>
    <row r="15419" spans="2:6" ht="15.75">
      <c r="B15419" s="188"/>
      <c r="C15419" s="188"/>
      <c r="D15419" s="203"/>
      <c r="E15419" s="203"/>
      <c r="F15419" s="203"/>
    </row>
    <row r="15420" spans="2:6" ht="15.75">
      <c r="B15420" s="188"/>
      <c r="C15420" s="188"/>
      <c r="D15420" s="203"/>
      <c r="E15420" s="203"/>
      <c r="F15420" s="203"/>
    </row>
    <row r="15421" spans="2:6" ht="15.75">
      <c r="B15421" s="188"/>
      <c r="C15421" s="188"/>
      <c r="D15421" s="203"/>
      <c r="E15421" s="203"/>
      <c r="F15421" s="203"/>
    </row>
    <row r="15422" spans="2:6" ht="15.75">
      <c r="B15422" s="188"/>
      <c r="C15422" s="188"/>
      <c r="D15422" s="203"/>
      <c r="E15422" s="203"/>
      <c r="F15422" s="203"/>
    </row>
    <row r="15423" spans="2:6" ht="15.75">
      <c r="B15423" s="188"/>
      <c r="C15423" s="188"/>
      <c r="D15423" s="203"/>
      <c r="E15423" s="203"/>
      <c r="F15423" s="203"/>
    </row>
    <row r="15424" spans="2:6" ht="15.75">
      <c r="B15424" s="188"/>
      <c r="C15424" s="188"/>
      <c r="D15424" s="203"/>
      <c r="E15424" s="203"/>
      <c r="F15424" s="203"/>
    </row>
    <row r="15425" spans="2:6" ht="15.75">
      <c r="B15425" s="188"/>
      <c r="C15425" s="188"/>
      <c r="D15425" s="203"/>
      <c r="E15425" s="203"/>
      <c r="F15425" s="203"/>
    </row>
    <row r="15426" spans="2:6" ht="15.75">
      <c r="B15426" s="188"/>
      <c r="C15426" s="188"/>
      <c r="D15426" s="203"/>
      <c r="E15426" s="203"/>
      <c r="F15426" s="203"/>
    </row>
    <row r="15427" spans="2:6" ht="15.75">
      <c r="B15427" s="188"/>
      <c r="C15427" s="188"/>
      <c r="D15427" s="203"/>
      <c r="E15427" s="203"/>
      <c r="F15427" s="203"/>
    </row>
    <row r="15428" spans="2:6" ht="15.75">
      <c r="B15428" s="188"/>
      <c r="C15428" s="188"/>
      <c r="D15428" s="203"/>
      <c r="E15428" s="203"/>
      <c r="F15428" s="203"/>
    </row>
    <row r="15429" spans="2:6" ht="15.75">
      <c r="B15429" s="188"/>
      <c r="C15429" s="188"/>
      <c r="D15429" s="203"/>
      <c r="E15429" s="203"/>
      <c r="F15429" s="203"/>
    </row>
    <row r="15430" spans="2:6" ht="15.75">
      <c r="B15430" s="188"/>
      <c r="C15430" s="188"/>
      <c r="D15430" s="203"/>
      <c r="E15430" s="203"/>
      <c r="F15430" s="203"/>
    </row>
    <row r="15431" spans="2:6" ht="15.75">
      <c r="B15431" s="188"/>
      <c r="C15431" s="188"/>
      <c r="D15431" s="203"/>
      <c r="E15431" s="203"/>
      <c r="F15431" s="203"/>
    </row>
    <row r="15432" spans="2:6" ht="15.75">
      <c r="B15432" s="188"/>
      <c r="C15432" s="188"/>
      <c r="D15432" s="203"/>
      <c r="E15432" s="203"/>
      <c r="F15432" s="203"/>
    </row>
    <row r="15433" spans="2:6" ht="15.75">
      <c r="B15433" s="188"/>
      <c r="C15433" s="188"/>
      <c r="D15433" s="203"/>
      <c r="E15433" s="203"/>
      <c r="F15433" s="203"/>
    </row>
    <row r="15434" spans="2:6" ht="15.75">
      <c r="B15434" s="188"/>
      <c r="C15434" s="188"/>
      <c r="D15434" s="203"/>
      <c r="E15434" s="203"/>
      <c r="F15434" s="203"/>
    </row>
    <row r="15435" spans="2:6" ht="15.75">
      <c r="B15435" s="188"/>
      <c r="C15435" s="188"/>
      <c r="D15435" s="203"/>
      <c r="E15435" s="203"/>
      <c r="F15435" s="203"/>
    </row>
    <row r="15436" spans="2:6" ht="15.75">
      <c r="B15436" s="188"/>
      <c r="C15436" s="188"/>
      <c r="D15436" s="203"/>
      <c r="E15436" s="203"/>
      <c r="F15436" s="203"/>
    </row>
    <row r="15437" spans="2:6" ht="15.75">
      <c r="B15437" s="188"/>
      <c r="C15437" s="188"/>
      <c r="D15437" s="203"/>
      <c r="E15437" s="203"/>
      <c r="F15437" s="203"/>
    </row>
    <row r="15438" spans="2:6" ht="15.75">
      <c r="B15438" s="188"/>
      <c r="C15438" s="188"/>
      <c r="D15438" s="203"/>
      <c r="E15438" s="203"/>
      <c r="F15438" s="203"/>
    </row>
    <row r="15439" spans="2:6" ht="15.75">
      <c r="B15439" s="188"/>
      <c r="C15439" s="188"/>
      <c r="D15439" s="203"/>
      <c r="E15439" s="203"/>
      <c r="F15439" s="203"/>
    </row>
    <row r="15440" spans="2:6" ht="15.75">
      <c r="B15440" s="188"/>
      <c r="C15440" s="188"/>
      <c r="D15440" s="203"/>
      <c r="E15440" s="203"/>
      <c r="F15440" s="203"/>
    </row>
    <row r="15441" spans="2:6" ht="15.75">
      <c r="B15441" s="188"/>
      <c r="C15441" s="188"/>
      <c r="D15441" s="203"/>
      <c r="E15441" s="203"/>
      <c r="F15441" s="203"/>
    </row>
    <row r="15442" spans="2:6" ht="15.75">
      <c r="B15442" s="188"/>
      <c r="C15442" s="188"/>
      <c r="D15442" s="203"/>
      <c r="E15442" s="203"/>
      <c r="F15442" s="203"/>
    </row>
    <row r="15443" spans="2:6" ht="15.75">
      <c r="B15443" s="188"/>
      <c r="C15443" s="188"/>
      <c r="D15443" s="203"/>
      <c r="E15443" s="203"/>
      <c r="F15443" s="203"/>
    </row>
    <row r="15444" spans="2:6" ht="15.75">
      <c r="B15444" s="188"/>
      <c r="C15444" s="188"/>
      <c r="D15444" s="203"/>
      <c r="E15444" s="203"/>
      <c r="F15444" s="203"/>
    </row>
    <row r="15445" spans="2:6" ht="15.75">
      <c r="B15445" s="188"/>
      <c r="C15445" s="188"/>
      <c r="D15445" s="203"/>
      <c r="E15445" s="203"/>
      <c r="F15445" s="203"/>
    </row>
    <row r="15446" spans="2:6" ht="15.75">
      <c r="B15446" s="188"/>
      <c r="C15446" s="188"/>
      <c r="D15446" s="203"/>
      <c r="E15446" s="203"/>
      <c r="F15446" s="203"/>
    </row>
    <row r="15447" spans="2:6" ht="15.75">
      <c r="B15447" s="188"/>
      <c r="C15447" s="188"/>
      <c r="D15447" s="203"/>
      <c r="E15447" s="203"/>
      <c r="F15447" s="203"/>
    </row>
    <row r="15448" spans="2:6" ht="15.75">
      <c r="B15448" s="188"/>
      <c r="C15448" s="188"/>
      <c r="D15448" s="203"/>
      <c r="E15448" s="203"/>
      <c r="F15448" s="203"/>
    </row>
    <row r="15449" spans="2:6" ht="15.75">
      <c r="B15449" s="188"/>
      <c r="C15449" s="188"/>
      <c r="D15449" s="203"/>
      <c r="E15449" s="203"/>
      <c r="F15449" s="203"/>
    </row>
    <row r="15450" spans="2:6" ht="15.75">
      <c r="B15450" s="188"/>
      <c r="C15450" s="188"/>
      <c r="D15450" s="203"/>
      <c r="E15450" s="203"/>
      <c r="F15450" s="203"/>
    </row>
    <row r="15451" spans="2:6" ht="15.75">
      <c r="B15451" s="188"/>
      <c r="C15451" s="188"/>
      <c r="D15451" s="203"/>
      <c r="E15451" s="203"/>
      <c r="F15451" s="203"/>
    </row>
    <row r="15452" spans="2:6" ht="15.75">
      <c r="B15452" s="188"/>
      <c r="C15452" s="188"/>
      <c r="D15452" s="203"/>
      <c r="E15452" s="203"/>
      <c r="F15452" s="203"/>
    </row>
    <row r="15453" spans="2:6" ht="15.75">
      <c r="B15453" s="188"/>
      <c r="C15453" s="188"/>
      <c r="D15453" s="203"/>
      <c r="E15453" s="203"/>
      <c r="F15453" s="203"/>
    </row>
    <row r="15454" spans="2:6" ht="15.75">
      <c r="B15454" s="188"/>
      <c r="C15454" s="188"/>
      <c r="D15454" s="203"/>
      <c r="E15454" s="203"/>
      <c r="F15454" s="203"/>
    </row>
    <row r="15455" spans="2:6" ht="15.75">
      <c r="B15455" s="188"/>
      <c r="C15455" s="188"/>
      <c r="D15455" s="203"/>
      <c r="E15455" s="203"/>
      <c r="F15455" s="203"/>
    </row>
    <row r="15456" spans="2:6" ht="15.75">
      <c r="B15456" s="188"/>
      <c r="C15456" s="188"/>
      <c r="D15456" s="203"/>
      <c r="E15456" s="203"/>
      <c r="F15456" s="203"/>
    </row>
    <row r="15457" spans="2:6" ht="15.75">
      <c r="B15457" s="188"/>
      <c r="C15457" s="188"/>
      <c r="D15457" s="203"/>
      <c r="E15457" s="203"/>
      <c r="F15457" s="203"/>
    </row>
    <row r="15458" spans="2:6" ht="15.75">
      <c r="B15458" s="188"/>
      <c r="C15458" s="188"/>
      <c r="D15458" s="203"/>
      <c r="E15458" s="203"/>
      <c r="F15458" s="203"/>
    </row>
    <row r="15459" spans="2:6" ht="15.75">
      <c r="B15459" s="188"/>
      <c r="C15459" s="188"/>
      <c r="D15459" s="203"/>
      <c r="E15459" s="203"/>
      <c r="F15459" s="203"/>
    </row>
    <row r="15460" spans="2:6" ht="15.75">
      <c r="B15460" s="188"/>
      <c r="C15460" s="188"/>
      <c r="D15460" s="203"/>
      <c r="E15460" s="203"/>
      <c r="F15460" s="203"/>
    </row>
    <row r="15461" spans="2:6" ht="15.75">
      <c r="B15461" s="188"/>
      <c r="C15461" s="188"/>
      <c r="D15461" s="203"/>
      <c r="E15461" s="203"/>
      <c r="F15461" s="203"/>
    </row>
    <row r="15462" spans="2:6" ht="15.75">
      <c r="B15462" s="188"/>
      <c r="C15462" s="188"/>
      <c r="D15462" s="203"/>
      <c r="E15462" s="203"/>
      <c r="F15462" s="203"/>
    </row>
    <row r="15463" spans="2:6" ht="15.75">
      <c r="B15463" s="188"/>
      <c r="C15463" s="188"/>
      <c r="D15463" s="203"/>
      <c r="E15463" s="203"/>
      <c r="F15463" s="203"/>
    </row>
    <row r="15464" spans="2:6" ht="15.75">
      <c r="B15464" s="188"/>
      <c r="C15464" s="188"/>
      <c r="D15464" s="203"/>
      <c r="E15464" s="203"/>
      <c r="F15464" s="203"/>
    </row>
    <row r="15465" spans="2:6" ht="15.75">
      <c r="B15465" s="188"/>
      <c r="C15465" s="188"/>
      <c r="D15465" s="203"/>
      <c r="E15465" s="203"/>
      <c r="F15465" s="203"/>
    </row>
    <row r="15466" spans="2:6" ht="15.75">
      <c r="B15466" s="188"/>
      <c r="C15466" s="188"/>
      <c r="D15466" s="203"/>
      <c r="E15466" s="203"/>
      <c r="F15466" s="203"/>
    </row>
    <row r="15467" spans="2:6" ht="15.75">
      <c r="B15467" s="188"/>
      <c r="C15467" s="188"/>
      <c r="D15467" s="203"/>
      <c r="E15467" s="203"/>
      <c r="F15467" s="203"/>
    </row>
    <row r="15468" spans="2:6" ht="15.75">
      <c r="B15468" s="188"/>
      <c r="C15468" s="188"/>
      <c r="D15468" s="203"/>
      <c r="E15468" s="203"/>
      <c r="F15468" s="203"/>
    </row>
    <row r="15469" spans="2:6" ht="15.75">
      <c r="B15469" s="188"/>
      <c r="C15469" s="188"/>
      <c r="D15469" s="203"/>
      <c r="E15469" s="203"/>
      <c r="F15469" s="203"/>
    </row>
    <row r="15470" spans="2:6" ht="15.75">
      <c r="B15470" s="188"/>
      <c r="C15470" s="188"/>
      <c r="D15470" s="203"/>
      <c r="E15470" s="203"/>
      <c r="F15470" s="203"/>
    </row>
    <row r="15471" spans="2:6" ht="15.75">
      <c r="B15471" s="188"/>
      <c r="C15471" s="188"/>
      <c r="D15471" s="203"/>
      <c r="E15471" s="203"/>
      <c r="F15471" s="203"/>
    </row>
    <row r="15472" spans="2:6" ht="15.75">
      <c r="B15472" s="188"/>
      <c r="C15472" s="188"/>
      <c r="D15472" s="203"/>
      <c r="E15472" s="203"/>
      <c r="F15472" s="203"/>
    </row>
    <row r="15473" spans="2:6" ht="15.75">
      <c r="B15473" s="188"/>
      <c r="C15473" s="188"/>
      <c r="D15473" s="203"/>
      <c r="E15473" s="203"/>
      <c r="F15473" s="203"/>
    </row>
    <row r="15474" spans="2:6" ht="15.75">
      <c r="B15474" s="188"/>
      <c r="C15474" s="188"/>
      <c r="D15474" s="203"/>
      <c r="E15474" s="203"/>
      <c r="F15474" s="203"/>
    </row>
    <row r="15475" spans="2:6" ht="15.75">
      <c r="B15475" s="188"/>
      <c r="C15475" s="188"/>
      <c r="D15475" s="203"/>
      <c r="E15475" s="203"/>
      <c r="F15475" s="203"/>
    </row>
    <row r="15476" spans="2:6" ht="15.75">
      <c r="B15476" s="188"/>
      <c r="C15476" s="188"/>
      <c r="D15476" s="203"/>
      <c r="E15476" s="203"/>
      <c r="F15476" s="203"/>
    </row>
    <row r="15477" spans="2:6" ht="15.75">
      <c r="B15477" s="188"/>
      <c r="C15477" s="188"/>
      <c r="D15477" s="203"/>
      <c r="E15477" s="203"/>
      <c r="F15477" s="203"/>
    </row>
    <row r="15478" spans="2:6" ht="15.75">
      <c r="B15478" s="188"/>
      <c r="C15478" s="188"/>
      <c r="D15478" s="203"/>
      <c r="E15478" s="203"/>
      <c r="F15478" s="203"/>
    </row>
    <row r="15479" spans="2:6" ht="15.75">
      <c r="B15479" s="188"/>
      <c r="C15479" s="188"/>
      <c r="D15479" s="203"/>
      <c r="E15479" s="203"/>
      <c r="F15479" s="203"/>
    </row>
    <row r="15480" spans="2:6" ht="15.75">
      <c r="B15480" s="188"/>
      <c r="C15480" s="188"/>
      <c r="D15480" s="203"/>
      <c r="E15480" s="203"/>
      <c r="F15480" s="203"/>
    </row>
    <row r="15481" spans="2:6" ht="15.75">
      <c r="B15481" s="188"/>
      <c r="C15481" s="188"/>
      <c r="D15481" s="203"/>
      <c r="E15481" s="203"/>
      <c r="F15481" s="203"/>
    </row>
    <row r="15482" spans="2:6" ht="15.75">
      <c r="B15482" s="188"/>
      <c r="C15482" s="188"/>
      <c r="D15482" s="203"/>
      <c r="E15482" s="203"/>
      <c r="F15482" s="203"/>
    </row>
    <row r="15483" spans="2:6" ht="15.75">
      <c r="B15483" s="188"/>
      <c r="C15483" s="188"/>
      <c r="D15483" s="203"/>
      <c r="E15483" s="203"/>
      <c r="F15483" s="203"/>
    </row>
    <row r="15484" spans="2:6" ht="15.75">
      <c r="B15484" s="188"/>
      <c r="C15484" s="188"/>
      <c r="D15484" s="203"/>
      <c r="E15484" s="203"/>
      <c r="F15484" s="203"/>
    </row>
    <row r="15485" spans="2:6" ht="15.75">
      <c r="B15485" s="188"/>
      <c r="C15485" s="188"/>
      <c r="D15485" s="203"/>
      <c r="E15485" s="203"/>
      <c r="F15485" s="203"/>
    </row>
    <row r="15486" spans="2:6" ht="15.75">
      <c r="B15486" s="188"/>
      <c r="C15486" s="188"/>
      <c r="D15486" s="203"/>
      <c r="E15486" s="203"/>
      <c r="F15486" s="203"/>
    </row>
    <row r="15487" spans="2:6" ht="15.75">
      <c r="B15487" s="188"/>
      <c r="C15487" s="188"/>
      <c r="D15487" s="203"/>
      <c r="E15487" s="203"/>
      <c r="F15487" s="203"/>
    </row>
    <row r="15488" spans="2:6" ht="15.75">
      <c r="B15488" s="188"/>
      <c r="C15488" s="188"/>
      <c r="D15488" s="203"/>
      <c r="E15488" s="203"/>
      <c r="F15488" s="203"/>
    </row>
    <row r="15489" spans="2:6" ht="15.75">
      <c r="B15489" s="188"/>
      <c r="C15489" s="188"/>
      <c r="D15489" s="203"/>
      <c r="E15489" s="203"/>
      <c r="F15489" s="203"/>
    </row>
    <row r="15490" spans="2:6" ht="15.75">
      <c r="B15490" s="188"/>
      <c r="C15490" s="188"/>
      <c r="D15490" s="203"/>
      <c r="E15490" s="203"/>
      <c r="F15490" s="203"/>
    </row>
    <row r="15491" spans="2:6" ht="15.75">
      <c r="B15491" s="188"/>
      <c r="C15491" s="188"/>
      <c r="D15491" s="203"/>
      <c r="E15491" s="203"/>
      <c r="F15491" s="203"/>
    </row>
    <row r="15492" spans="2:6" ht="15.75">
      <c r="B15492" s="188"/>
      <c r="C15492" s="188"/>
      <c r="D15492" s="203"/>
      <c r="E15492" s="203"/>
      <c r="F15492" s="203"/>
    </row>
    <row r="15493" spans="2:6" ht="15.75">
      <c r="B15493" s="188"/>
      <c r="C15493" s="188"/>
      <c r="D15493" s="203"/>
      <c r="E15493" s="203"/>
      <c r="F15493" s="203"/>
    </row>
    <row r="15494" spans="2:6" ht="15.75">
      <c r="B15494" s="188"/>
      <c r="C15494" s="188"/>
      <c r="D15494" s="203"/>
      <c r="E15494" s="203"/>
      <c r="F15494" s="203"/>
    </row>
    <row r="15495" spans="2:6" ht="15.75">
      <c r="B15495" s="188"/>
      <c r="C15495" s="188"/>
      <c r="D15495" s="203"/>
      <c r="E15495" s="203"/>
      <c r="F15495" s="203"/>
    </row>
    <row r="15496" spans="2:6" ht="15.75">
      <c r="B15496" s="188"/>
      <c r="C15496" s="188"/>
      <c r="D15496" s="203"/>
      <c r="E15496" s="203"/>
      <c r="F15496" s="203"/>
    </row>
    <row r="15497" spans="2:6" ht="15.75">
      <c r="B15497" s="188"/>
      <c r="C15497" s="188"/>
      <c r="D15497" s="203"/>
      <c r="E15497" s="203"/>
      <c r="F15497" s="203"/>
    </row>
    <row r="15498" spans="2:6" ht="15.75">
      <c r="B15498" s="188"/>
      <c r="C15498" s="188"/>
      <c r="D15498" s="203"/>
      <c r="E15498" s="203"/>
      <c r="F15498" s="203"/>
    </row>
    <row r="15499" spans="2:6" ht="15.75">
      <c r="B15499" s="188"/>
      <c r="C15499" s="188"/>
      <c r="D15499" s="203"/>
      <c r="E15499" s="203"/>
      <c r="F15499" s="203"/>
    </row>
    <row r="15500" spans="2:6" ht="15.75">
      <c r="B15500" s="188"/>
      <c r="C15500" s="188"/>
      <c r="D15500" s="203"/>
      <c r="E15500" s="203"/>
      <c r="F15500" s="203"/>
    </row>
    <row r="15501" spans="2:6" ht="15.75">
      <c r="B15501" s="188"/>
      <c r="C15501" s="188"/>
      <c r="D15501" s="203"/>
      <c r="E15501" s="203"/>
      <c r="F15501" s="203"/>
    </row>
    <row r="15502" spans="2:6" ht="15.75">
      <c r="B15502" s="188"/>
      <c r="C15502" s="188"/>
      <c r="D15502" s="203"/>
      <c r="E15502" s="203"/>
      <c r="F15502" s="203"/>
    </row>
    <row r="15503" spans="2:6" ht="15.75">
      <c r="B15503" s="188"/>
      <c r="C15503" s="188"/>
      <c r="D15503" s="203"/>
      <c r="E15503" s="203"/>
      <c r="F15503" s="203"/>
    </row>
    <row r="15504" spans="2:6" ht="15.75">
      <c r="B15504" s="188"/>
      <c r="C15504" s="188"/>
      <c r="D15504" s="203"/>
      <c r="E15504" s="203"/>
      <c r="F15504" s="203"/>
    </row>
    <row r="15505" spans="2:6" ht="15.75">
      <c r="B15505" s="188"/>
      <c r="C15505" s="188"/>
      <c r="D15505" s="203"/>
      <c r="E15505" s="203"/>
      <c r="F15505" s="203"/>
    </row>
    <row r="15506" spans="2:6" ht="15.75">
      <c r="B15506" s="188"/>
      <c r="C15506" s="188"/>
      <c r="D15506" s="203"/>
      <c r="E15506" s="203"/>
      <c r="F15506" s="203"/>
    </row>
    <row r="15507" spans="2:6" ht="15.75">
      <c r="B15507" s="188"/>
      <c r="C15507" s="188"/>
      <c r="D15507" s="203"/>
      <c r="E15507" s="203"/>
      <c r="F15507" s="203"/>
    </row>
    <row r="15508" spans="2:6" ht="15.75">
      <c r="B15508" s="188"/>
      <c r="C15508" s="188"/>
      <c r="D15508" s="203"/>
      <c r="E15508" s="203"/>
      <c r="F15508" s="203"/>
    </row>
    <row r="15509" spans="2:6" ht="15.75">
      <c r="B15509" s="188"/>
      <c r="C15509" s="188"/>
      <c r="D15509" s="203"/>
      <c r="E15509" s="203"/>
      <c r="F15509" s="203"/>
    </row>
    <row r="15510" spans="2:6" ht="15.75">
      <c r="B15510" s="188"/>
      <c r="C15510" s="188"/>
      <c r="D15510" s="203"/>
      <c r="E15510" s="203"/>
      <c r="F15510" s="203"/>
    </row>
    <row r="15511" spans="2:6" ht="15.75">
      <c r="B15511" s="188"/>
      <c r="C15511" s="188"/>
      <c r="D15511" s="203"/>
      <c r="E15511" s="203"/>
      <c r="F15511" s="203"/>
    </row>
    <row r="15512" spans="2:6" ht="15.75">
      <c r="B15512" s="188"/>
      <c r="C15512" s="188"/>
      <c r="D15512" s="203"/>
      <c r="E15512" s="203"/>
      <c r="F15512" s="203"/>
    </row>
    <row r="15513" spans="2:6" ht="15.75">
      <c r="B15513" s="188"/>
      <c r="C15513" s="188"/>
      <c r="D15513" s="203"/>
      <c r="E15513" s="203"/>
      <c r="F15513" s="203"/>
    </row>
    <row r="15514" spans="2:6" ht="15.75">
      <c r="B15514" s="188"/>
      <c r="C15514" s="188"/>
      <c r="D15514" s="203"/>
      <c r="E15514" s="203"/>
      <c r="F15514" s="203"/>
    </row>
    <row r="15515" spans="2:6" ht="15.75">
      <c r="B15515" s="188"/>
      <c r="C15515" s="188"/>
      <c r="D15515" s="203"/>
      <c r="E15515" s="203"/>
      <c r="F15515" s="203"/>
    </row>
    <row r="15516" spans="2:6" ht="15.75">
      <c r="B15516" s="188"/>
      <c r="C15516" s="188"/>
      <c r="D15516" s="203"/>
      <c r="E15516" s="203"/>
      <c r="F15516" s="203"/>
    </row>
    <row r="15517" spans="2:6" ht="15.75">
      <c r="B15517" s="188"/>
      <c r="C15517" s="188"/>
      <c r="D15517" s="203"/>
      <c r="E15517" s="203"/>
      <c r="F15517" s="203"/>
    </row>
    <row r="15518" spans="2:6" ht="15.75">
      <c r="B15518" s="188"/>
      <c r="C15518" s="188"/>
      <c r="D15518" s="203"/>
      <c r="E15518" s="203"/>
      <c r="F15518" s="203"/>
    </row>
    <row r="15519" spans="2:6" ht="15.75">
      <c r="B15519" s="188"/>
      <c r="C15519" s="188"/>
      <c r="D15519" s="203"/>
      <c r="E15519" s="203"/>
      <c r="F15519" s="203"/>
    </row>
    <row r="15520" spans="2:6" ht="15.75">
      <c r="B15520" s="188"/>
      <c r="C15520" s="188"/>
      <c r="D15520" s="203"/>
      <c r="E15520" s="203"/>
      <c r="F15520" s="203"/>
    </row>
    <row r="15521" spans="2:6" ht="15.75">
      <c r="B15521" s="188"/>
      <c r="C15521" s="188"/>
      <c r="D15521" s="203"/>
      <c r="E15521" s="203"/>
      <c r="F15521" s="203"/>
    </row>
    <row r="15522" spans="2:6" ht="15.75">
      <c r="B15522" s="188"/>
      <c r="C15522" s="188"/>
      <c r="D15522" s="203"/>
      <c r="E15522" s="203"/>
      <c r="F15522" s="203"/>
    </row>
    <row r="15523" spans="2:6" ht="15.75">
      <c r="B15523" s="188"/>
      <c r="C15523" s="188"/>
      <c r="D15523" s="203"/>
      <c r="E15523" s="203"/>
      <c r="F15523" s="203"/>
    </row>
    <row r="15524" spans="2:6" ht="15.75">
      <c r="B15524" s="188"/>
      <c r="C15524" s="188"/>
      <c r="D15524" s="203"/>
      <c r="E15524" s="203"/>
      <c r="F15524" s="203"/>
    </row>
    <row r="15525" spans="2:6" ht="15.75">
      <c r="B15525" s="188"/>
      <c r="C15525" s="188"/>
      <c r="D15525" s="203"/>
      <c r="E15525" s="203"/>
      <c r="F15525" s="203"/>
    </row>
    <row r="15526" spans="2:6" ht="15.75">
      <c r="B15526" s="188"/>
      <c r="C15526" s="188"/>
      <c r="D15526" s="203"/>
      <c r="E15526" s="203"/>
      <c r="F15526" s="203"/>
    </row>
    <row r="15527" spans="2:6" ht="15.75">
      <c r="B15527" s="188"/>
      <c r="C15527" s="188"/>
      <c r="D15527" s="203"/>
      <c r="E15527" s="203"/>
      <c r="F15527" s="203"/>
    </row>
    <row r="15528" spans="2:6" ht="15.75">
      <c r="B15528" s="188"/>
      <c r="C15528" s="188"/>
      <c r="D15528" s="203"/>
      <c r="E15528" s="203"/>
      <c r="F15528" s="203"/>
    </row>
    <row r="15529" spans="2:6" ht="15.75">
      <c r="B15529" s="188"/>
      <c r="C15529" s="188"/>
      <c r="D15529" s="203"/>
      <c r="E15529" s="203"/>
      <c r="F15529" s="203"/>
    </row>
    <row r="15530" spans="2:6" ht="15.75">
      <c r="B15530" s="188"/>
      <c r="C15530" s="188"/>
      <c r="D15530" s="203"/>
      <c r="E15530" s="203"/>
      <c r="F15530" s="203"/>
    </row>
    <row r="15531" spans="2:6" ht="15.75">
      <c r="B15531" s="188"/>
      <c r="C15531" s="188"/>
      <c r="D15531" s="203"/>
      <c r="E15531" s="203"/>
      <c r="F15531" s="203"/>
    </row>
    <row r="15532" spans="2:6" ht="15.75">
      <c r="B15532" s="188"/>
      <c r="C15532" s="188"/>
      <c r="D15532" s="203"/>
      <c r="E15532" s="203"/>
      <c r="F15532" s="203"/>
    </row>
    <row r="15533" spans="2:6" ht="15.75">
      <c r="B15533" s="188"/>
      <c r="C15533" s="188"/>
      <c r="D15533" s="203"/>
      <c r="E15533" s="203"/>
      <c r="F15533" s="203"/>
    </row>
    <row r="15534" spans="2:6" ht="15.75">
      <c r="B15534" s="188"/>
      <c r="C15534" s="188"/>
      <c r="D15534" s="203"/>
      <c r="E15534" s="203"/>
      <c r="F15534" s="203"/>
    </row>
    <row r="15535" spans="2:6" ht="15.75">
      <c r="B15535" s="188"/>
      <c r="C15535" s="188"/>
      <c r="D15535" s="203"/>
      <c r="E15535" s="203"/>
      <c r="F15535" s="203"/>
    </row>
    <row r="15536" spans="2:6" ht="15.75">
      <c r="B15536" s="188"/>
      <c r="C15536" s="188"/>
      <c r="D15536" s="203"/>
      <c r="E15536" s="203"/>
      <c r="F15536" s="203"/>
    </row>
    <row r="15537" spans="2:6" ht="15.75">
      <c r="B15537" s="188"/>
      <c r="C15537" s="188"/>
      <c r="D15537" s="203"/>
      <c r="E15537" s="203"/>
      <c r="F15537" s="203"/>
    </row>
    <row r="15538" spans="2:6" ht="15.75">
      <c r="B15538" s="188"/>
      <c r="C15538" s="188"/>
      <c r="D15538" s="203"/>
      <c r="E15538" s="203"/>
      <c r="F15538" s="203"/>
    </row>
    <row r="15539" spans="2:6" ht="15.75">
      <c r="B15539" s="188"/>
      <c r="C15539" s="188"/>
      <c r="D15539" s="203"/>
      <c r="E15539" s="203"/>
      <c r="F15539" s="203"/>
    </row>
    <row r="15540" spans="2:6" ht="15.75">
      <c r="B15540" s="188"/>
      <c r="C15540" s="188"/>
      <c r="D15540" s="203"/>
      <c r="E15540" s="203"/>
      <c r="F15540" s="203"/>
    </row>
    <row r="15541" spans="2:6" ht="15.75">
      <c r="B15541" s="188"/>
      <c r="C15541" s="188"/>
      <c r="D15541" s="203"/>
      <c r="E15541" s="203"/>
      <c r="F15541" s="203"/>
    </row>
    <row r="15542" spans="2:6" ht="15.75">
      <c r="B15542" s="188"/>
      <c r="C15542" s="188"/>
      <c r="D15542" s="203"/>
      <c r="E15542" s="203"/>
      <c r="F15542" s="203"/>
    </row>
    <row r="15543" spans="2:6" ht="15.75">
      <c r="B15543" s="188"/>
      <c r="C15543" s="188"/>
      <c r="D15543" s="203"/>
      <c r="E15543" s="203"/>
      <c r="F15543" s="203"/>
    </row>
    <row r="15544" spans="2:6" ht="15.75">
      <c r="B15544" s="188"/>
      <c r="C15544" s="188"/>
      <c r="D15544" s="203"/>
      <c r="E15544" s="203"/>
      <c r="F15544" s="203"/>
    </row>
    <row r="15545" spans="2:6" ht="15.75">
      <c r="B15545" s="188"/>
      <c r="C15545" s="188"/>
      <c r="D15545" s="203"/>
      <c r="E15545" s="203"/>
      <c r="F15545" s="203"/>
    </row>
    <row r="15546" spans="2:6" ht="15.75">
      <c r="B15546" s="188"/>
      <c r="C15546" s="188"/>
      <c r="D15546" s="203"/>
      <c r="E15546" s="203"/>
      <c r="F15546" s="203"/>
    </row>
    <row r="15547" spans="2:6" ht="15.75">
      <c r="B15547" s="188"/>
      <c r="C15547" s="188"/>
      <c r="D15547" s="203"/>
      <c r="E15547" s="203"/>
      <c r="F15547" s="203"/>
    </row>
    <row r="15548" spans="2:6" ht="15.75">
      <c r="B15548" s="188"/>
      <c r="C15548" s="188"/>
      <c r="D15548" s="203"/>
      <c r="E15548" s="203"/>
      <c r="F15548" s="203"/>
    </row>
    <row r="15549" spans="2:6" ht="15.75">
      <c r="B15549" s="188"/>
      <c r="C15549" s="188"/>
      <c r="D15549" s="203"/>
      <c r="E15549" s="203"/>
      <c r="F15549" s="203"/>
    </row>
    <row r="15550" spans="2:6" ht="15.75">
      <c r="B15550" s="188"/>
      <c r="C15550" s="188"/>
      <c r="D15550" s="203"/>
      <c r="E15550" s="203"/>
      <c r="F15550" s="203"/>
    </row>
    <row r="15551" spans="2:6" ht="15.75">
      <c r="B15551" s="188"/>
      <c r="C15551" s="188"/>
      <c r="D15551" s="203"/>
      <c r="E15551" s="203"/>
      <c r="F15551" s="203"/>
    </row>
    <row r="15552" spans="2:6" ht="15.75">
      <c r="B15552" s="188"/>
      <c r="C15552" s="188"/>
      <c r="D15552" s="203"/>
      <c r="E15552" s="203"/>
      <c r="F15552" s="203"/>
    </row>
    <row r="15553" spans="2:6" ht="15.75">
      <c r="B15553" s="188"/>
      <c r="C15553" s="188"/>
      <c r="D15553" s="203"/>
      <c r="E15553" s="203"/>
      <c r="F15553" s="203"/>
    </row>
    <row r="15554" spans="2:6" ht="15.75">
      <c r="B15554" s="188"/>
      <c r="C15554" s="188"/>
      <c r="D15554" s="203"/>
      <c r="E15554" s="203"/>
      <c r="F15554" s="203"/>
    </row>
    <row r="15555" spans="2:6" ht="15.75">
      <c r="B15555" s="188"/>
      <c r="C15555" s="188"/>
      <c r="D15555" s="203"/>
      <c r="E15555" s="203"/>
      <c r="F15555" s="203"/>
    </row>
    <row r="15556" spans="2:6" ht="15.75">
      <c r="B15556" s="188"/>
      <c r="C15556" s="188"/>
      <c r="D15556" s="203"/>
      <c r="E15556" s="203"/>
      <c r="F15556" s="203"/>
    </row>
    <row r="15557" spans="2:6" ht="15.75">
      <c r="B15557" s="188"/>
      <c r="C15557" s="188"/>
      <c r="D15557" s="203"/>
      <c r="E15557" s="203"/>
      <c r="F15557" s="203"/>
    </row>
    <row r="15558" spans="2:6" ht="15.75">
      <c r="B15558" s="188"/>
      <c r="C15558" s="188"/>
      <c r="D15558" s="203"/>
      <c r="E15558" s="203"/>
      <c r="F15558" s="203"/>
    </row>
    <row r="15559" spans="2:6" ht="15.75">
      <c r="B15559" s="188"/>
      <c r="C15559" s="188"/>
      <c r="D15559" s="203"/>
      <c r="E15559" s="203"/>
      <c r="F15559" s="203"/>
    </row>
    <row r="15560" spans="2:6" ht="15.75">
      <c r="B15560" s="188"/>
      <c r="C15560" s="188"/>
      <c r="D15560" s="203"/>
      <c r="E15560" s="203"/>
      <c r="F15560" s="203"/>
    </row>
    <row r="15561" spans="2:6" ht="15.75">
      <c r="B15561" s="188"/>
      <c r="C15561" s="188"/>
      <c r="D15561" s="203"/>
      <c r="E15561" s="203"/>
      <c r="F15561" s="203"/>
    </row>
    <row r="15562" spans="2:6" ht="15.75">
      <c r="B15562" s="188"/>
      <c r="C15562" s="188"/>
      <c r="D15562" s="203"/>
      <c r="E15562" s="203"/>
      <c r="F15562" s="203"/>
    </row>
    <row r="15563" spans="2:6" ht="15.75">
      <c r="B15563" s="188"/>
      <c r="C15563" s="188"/>
      <c r="D15563" s="203"/>
      <c r="E15563" s="203"/>
      <c r="F15563" s="203"/>
    </row>
    <row r="15564" spans="2:6" ht="15.75">
      <c r="B15564" s="188"/>
      <c r="C15564" s="188"/>
      <c r="D15564" s="203"/>
      <c r="E15564" s="203"/>
      <c r="F15564" s="203"/>
    </row>
    <row r="15565" spans="2:6" ht="15.75">
      <c r="B15565" s="188"/>
      <c r="C15565" s="188"/>
      <c r="D15565" s="203"/>
      <c r="E15565" s="203"/>
      <c r="F15565" s="203"/>
    </row>
    <row r="15566" spans="2:6" ht="15.75">
      <c r="B15566" s="188"/>
      <c r="C15566" s="188"/>
      <c r="D15566" s="203"/>
      <c r="E15566" s="203"/>
      <c r="F15566" s="203"/>
    </row>
    <row r="15567" spans="2:6" ht="15.75">
      <c r="B15567" s="188"/>
      <c r="C15567" s="188"/>
      <c r="D15567" s="203"/>
      <c r="E15567" s="203"/>
      <c r="F15567" s="203"/>
    </row>
    <row r="15568" spans="2:6" ht="15.75">
      <c r="B15568" s="188"/>
      <c r="C15568" s="188"/>
      <c r="D15568" s="203"/>
      <c r="E15568" s="203"/>
      <c r="F15568" s="203"/>
    </row>
    <row r="15569" spans="2:6" ht="15.75">
      <c r="B15569" s="188"/>
      <c r="C15569" s="188"/>
      <c r="D15569" s="203"/>
      <c r="E15569" s="203"/>
      <c r="F15569" s="203"/>
    </row>
    <row r="15570" spans="2:6" ht="15.75">
      <c r="B15570" s="188"/>
      <c r="C15570" s="188"/>
      <c r="D15570" s="203"/>
      <c r="E15570" s="203"/>
      <c r="F15570" s="203"/>
    </row>
    <row r="15571" spans="2:6" ht="15.75">
      <c r="B15571" s="188"/>
      <c r="C15571" s="188"/>
      <c r="D15571" s="203"/>
      <c r="E15571" s="203"/>
      <c r="F15571" s="203"/>
    </row>
    <row r="15572" spans="2:6" ht="15.75">
      <c r="B15572" s="188"/>
      <c r="C15572" s="188"/>
      <c r="D15572" s="203"/>
      <c r="E15572" s="203"/>
      <c r="F15572" s="203"/>
    </row>
    <row r="15573" spans="2:6" ht="15.75">
      <c r="B15573" s="188"/>
      <c r="C15573" s="188"/>
      <c r="D15573" s="203"/>
      <c r="E15573" s="203"/>
      <c r="F15573" s="203"/>
    </row>
    <row r="15574" spans="2:6" ht="15.75">
      <c r="B15574" s="188"/>
      <c r="C15574" s="188"/>
      <c r="D15574" s="203"/>
      <c r="E15574" s="203"/>
      <c r="F15574" s="203"/>
    </row>
    <row r="15575" spans="2:6" ht="15.75">
      <c r="B15575" s="188"/>
      <c r="C15575" s="188"/>
      <c r="D15575" s="203"/>
      <c r="E15575" s="203"/>
      <c r="F15575" s="203"/>
    </row>
    <row r="15576" spans="2:6" ht="15.75">
      <c r="B15576" s="188"/>
      <c r="C15576" s="188"/>
      <c r="D15576" s="203"/>
      <c r="E15576" s="203"/>
      <c r="F15576" s="203"/>
    </row>
    <row r="15577" spans="2:6" ht="15.75">
      <c r="B15577" s="188"/>
      <c r="C15577" s="188"/>
      <c r="D15577" s="203"/>
      <c r="E15577" s="203"/>
      <c r="F15577" s="203"/>
    </row>
    <row r="15578" spans="2:6" ht="15.75">
      <c r="B15578" s="188"/>
      <c r="C15578" s="188"/>
      <c r="D15578" s="203"/>
      <c r="E15578" s="203"/>
      <c r="F15578" s="203"/>
    </row>
    <row r="15579" spans="2:6" ht="15.75">
      <c r="B15579" s="188"/>
      <c r="C15579" s="188"/>
      <c r="D15579" s="203"/>
      <c r="E15579" s="203"/>
      <c r="F15579" s="203"/>
    </row>
    <row r="15580" spans="2:6" ht="15.75">
      <c r="B15580" s="188"/>
      <c r="C15580" s="188"/>
      <c r="D15580" s="203"/>
      <c r="E15580" s="203"/>
      <c r="F15580" s="203"/>
    </row>
    <row r="15581" spans="2:6" ht="15.75">
      <c r="B15581" s="188"/>
      <c r="C15581" s="188"/>
      <c r="D15581" s="203"/>
      <c r="E15581" s="203"/>
      <c r="F15581" s="203"/>
    </row>
    <row r="15582" spans="2:6" ht="15.75">
      <c r="B15582" s="188"/>
      <c r="C15582" s="188"/>
      <c r="D15582" s="203"/>
      <c r="E15582" s="203"/>
      <c r="F15582" s="203"/>
    </row>
    <row r="15583" spans="2:6" ht="15.75">
      <c r="B15583" s="188"/>
      <c r="C15583" s="188"/>
      <c r="D15583" s="203"/>
      <c r="E15583" s="203"/>
      <c r="F15583" s="203"/>
    </row>
    <row r="15584" spans="2:6" ht="15.75">
      <c r="B15584" s="188"/>
      <c r="C15584" s="188"/>
      <c r="D15584" s="203"/>
      <c r="E15584" s="203"/>
      <c r="F15584" s="203"/>
    </row>
    <row r="15585" spans="2:6" ht="15.75">
      <c r="B15585" s="188"/>
      <c r="C15585" s="188"/>
      <c r="D15585" s="203"/>
      <c r="E15585" s="203"/>
      <c r="F15585" s="203"/>
    </row>
    <row r="15586" spans="2:6" ht="15.75">
      <c r="B15586" s="188"/>
      <c r="C15586" s="188"/>
      <c r="D15586" s="203"/>
      <c r="E15586" s="203"/>
      <c r="F15586" s="203"/>
    </row>
    <row r="15587" spans="2:6" ht="15.75">
      <c r="B15587" s="188"/>
      <c r="C15587" s="188"/>
      <c r="D15587" s="203"/>
      <c r="E15587" s="203"/>
      <c r="F15587" s="203"/>
    </row>
    <row r="15588" spans="2:6" ht="15.75">
      <c r="B15588" s="188"/>
      <c r="C15588" s="188"/>
      <c r="D15588" s="203"/>
      <c r="E15588" s="203"/>
      <c r="F15588" s="203"/>
    </row>
    <row r="15589" spans="2:6" ht="15.75">
      <c r="B15589" s="188"/>
      <c r="C15589" s="188"/>
      <c r="D15589" s="203"/>
      <c r="E15589" s="203"/>
      <c r="F15589" s="203"/>
    </row>
    <row r="15590" spans="2:6" ht="15.75">
      <c r="B15590" s="188"/>
      <c r="C15590" s="188"/>
      <c r="D15590" s="203"/>
      <c r="E15590" s="203"/>
      <c r="F15590" s="203"/>
    </row>
    <row r="15591" spans="2:6" ht="15.75">
      <c r="B15591" s="188"/>
      <c r="C15591" s="188"/>
      <c r="D15591" s="203"/>
      <c r="E15591" s="203"/>
      <c r="F15591" s="203"/>
    </row>
    <row r="15592" spans="2:6" ht="15.75">
      <c r="B15592" s="188"/>
      <c r="C15592" s="188"/>
      <c r="D15592" s="203"/>
      <c r="E15592" s="203"/>
      <c r="F15592" s="203"/>
    </row>
    <row r="15593" spans="2:6" ht="15.75">
      <c r="B15593" s="188"/>
      <c r="C15593" s="188"/>
      <c r="D15593" s="203"/>
      <c r="E15593" s="203"/>
      <c r="F15593" s="203"/>
    </row>
    <row r="15594" spans="2:6" ht="15.75">
      <c r="B15594" s="188"/>
      <c r="C15594" s="188"/>
      <c r="D15594" s="203"/>
      <c r="E15594" s="203"/>
      <c r="F15594" s="203"/>
    </row>
    <row r="15595" spans="2:6" ht="15.75">
      <c r="B15595" s="188"/>
      <c r="C15595" s="188"/>
      <c r="D15595" s="203"/>
      <c r="E15595" s="203"/>
      <c r="F15595" s="203"/>
    </row>
    <row r="15596" spans="2:6" ht="15.75">
      <c r="B15596" s="188"/>
      <c r="C15596" s="188"/>
      <c r="D15596" s="203"/>
      <c r="E15596" s="203"/>
      <c r="F15596" s="203"/>
    </row>
    <row r="15597" spans="2:6" ht="15.75">
      <c r="B15597" s="188"/>
      <c r="C15597" s="188"/>
      <c r="D15597" s="203"/>
      <c r="E15597" s="203"/>
      <c r="F15597" s="203"/>
    </row>
    <row r="15598" spans="2:6" ht="15.75">
      <c r="B15598" s="188"/>
      <c r="C15598" s="188"/>
      <c r="D15598" s="203"/>
      <c r="E15598" s="203"/>
      <c r="F15598" s="203"/>
    </row>
    <row r="15599" spans="2:6" ht="15.75">
      <c r="B15599" s="188"/>
      <c r="C15599" s="188"/>
      <c r="D15599" s="203"/>
      <c r="E15599" s="203"/>
      <c r="F15599" s="203"/>
    </row>
    <row r="15600" spans="2:6" ht="15.75">
      <c r="B15600" s="188"/>
      <c r="C15600" s="188"/>
      <c r="D15600" s="203"/>
      <c r="E15600" s="203"/>
      <c r="F15600" s="203"/>
    </row>
    <row r="15601" spans="2:6" ht="15.75">
      <c r="B15601" s="188"/>
      <c r="C15601" s="188"/>
      <c r="D15601" s="203"/>
      <c r="E15601" s="203"/>
      <c r="F15601" s="203"/>
    </row>
    <row r="15602" spans="2:6" ht="15.75">
      <c r="B15602" s="188"/>
      <c r="C15602" s="188"/>
      <c r="D15602" s="203"/>
      <c r="E15602" s="203"/>
      <c r="F15602" s="203"/>
    </row>
    <row r="15603" spans="2:6" ht="15.75">
      <c r="B15603" s="188"/>
      <c r="C15603" s="188"/>
      <c r="D15603" s="203"/>
      <c r="E15603" s="203"/>
      <c r="F15603" s="203"/>
    </row>
    <row r="15604" spans="2:6" ht="15.75">
      <c r="B15604" s="188"/>
      <c r="C15604" s="188"/>
      <c r="D15604" s="203"/>
      <c r="E15604" s="203"/>
      <c r="F15604" s="203"/>
    </row>
    <row r="15605" spans="2:6" ht="15.75">
      <c r="B15605" s="188"/>
      <c r="C15605" s="188"/>
      <c r="D15605" s="203"/>
      <c r="E15605" s="203"/>
      <c r="F15605" s="203"/>
    </row>
    <row r="15606" spans="2:6" ht="15.75">
      <c r="B15606" s="188"/>
      <c r="C15606" s="188"/>
      <c r="D15606" s="203"/>
      <c r="E15606" s="203"/>
      <c r="F15606" s="203"/>
    </row>
    <row r="15607" spans="2:6" ht="15.75">
      <c r="B15607" s="188"/>
      <c r="C15607" s="188"/>
      <c r="D15607" s="203"/>
      <c r="E15607" s="203"/>
      <c r="F15607" s="203"/>
    </row>
    <row r="15608" spans="2:6" ht="15.75">
      <c r="B15608" s="188"/>
      <c r="C15608" s="188"/>
      <c r="D15608" s="203"/>
      <c r="E15608" s="203"/>
      <c r="F15608" s="203"/>
    </row>
    <row r="15609" spans="2:6" ht="15.75">
      <c r="B15609" s="188"/>
      <c r="C15609" s="188"/>
      <c r="D15609" s="203"/>
      <c r="E15609" s="203"/>
      <c r="F15609" s="203"/>
    </row>
    <row r="15610" spans="2:6" ht="15.75">
      <c r="B15610" s="188"/>
      <c r="C15610" s="188"/>
      <c r="D15610" s="203"/>
      <c r="E15610" s="203"/>
      <c r="F15610" s="203"/>
    </row>
    <row r="15611" spans="2:6" ht="15.75">
      <c r="B15611" s="188"/>
      <c r="C15611" s="188"/>
      <c r="D15611" s="203"/>
      <c r="E15611" s="203"/>
      <c r="F15611" s="203"/>
    </row>
    <row r="15612" spans="2:6" ht="15.75">
      <c r="B15612" s="188"/>
      <c r="C15612" s="188"/>
      <c r="D15612" s="203"/>
      <c r="E15612" s="203"/>
      <c r="F15612" s="203"/>
    </row>
    <row r="15613" spans="2:6" ht="15.75">
      <c r="B15613" s="188"/>
      <c r="C15613" s="188"/>
      <c r="D15613" s="203"/>
      <c r="E15613" s="203"/>
      <c r="F15613" s="203"/>
    </row>
    <row r="15614" spans="2:6" ht="15.75">
      <c r="B15614" s="188"/>
      <c r="C15614" s="188"/>
      <c r="D15614" s="203"/>
      <c r="E15614" s="203"/>
      <c r="F15614" s="203"/>
    </row>
    <row r="15615" spans="2:6" ht="15.75">
      <c r="B15615" s="188"/>
      <c r="C15615" s="188"/>
      <c r="D15615" s="203"/>
      <c r="E15615" s="203"/>
      <c r="F15615" s="203"/>
    </row>
    <row r="15616" spans="2:6" ht="15.75">
      <c r="B15616" s="188"/>
      <c r="C15616" s="188"/>
      <c r="D15616" s="203"/>
      <c r="E15616" s="203"/>
      <c r="F15616" s="203"/>
    </row>
    <row r="15617" spans="2:6" ht="15.75">
      <c r="B15617" s="188"/>
      <c r="C15617" s="188"/>
      <c r="D15617" s="203"/>
      <c r="E15617" s="203"/>
      <c r="F15617" s="203"/>
    </row>
    <row r="15618" spans="2:6" ht="15.75">
      <c r="B15618" s="188"/>
      <c r="C15618" s="188"/>
      <c r="D15618" s="203"/>
      <c r="E15618" s="203"/>
      <c r="F15618" s="203"/>
    </row>
    <row r="15619" spans="2:6" ht="15.75">
      <c r="B15619" s="188"/>
      <c r="C15619" s="188"/>
      <c r="D15619" s="203"/>
      <c r="E15619" s="203"/>
      <c r="F15619" s="203"/>
    </row>
    <row r="15620" spans="2:6" ht="15.75">
      <c r="B15620" s="188"/>
      <c r="C15620" s="188"/>
      <c r="D15620" s="203"/>
      <c r="E15620" s="203"/>
      <c r="F15620" s="203"/>
    </row>
    <row r="15621" spans="2:6" ht="15.75">
      <c r="B15621" s="188"/>
      <c r="C15621" s="188"/>
      <c r="D15621" s="203"/>
      <c r="E15621" s="203"/>
      <c r="F15621" s="203"/>
    </row>
    <row r="15622" spans="2:6" ht="15.75">
      <c r="B15622" s="188"/>
      <c r="C15622" s="188"/>
      <c r="D15622" s="203"/>
      <c r="E15622" s="203"/>
      <c r="F15622" s="203"/>
    </row>
    <row r="15623" spans="2:6" ht="15.75">
      <c r="B15623" s="188"/>
      <c r="C15623" s="188"/>
      <c r="D15623" s="203"/>
      <c r="E15623" s="203"/>
      <c r="F15623" s="203"/>
    </row>
    <row r="15624" spans="2:6" ht="15.75">
      <c r="B15624" s="188"/>
      <c r="C15624" s="188"/>
      <c r="D15624" s="203"/>
      <c r="E15624" s="203"/>
      <c r="F15624" s="203"/>
    </row>
    <row r="15625" spans="2:6" ht="15.75">
      <c r="B15625" s="188"/>
      <c r="C15625" s="188"/>
      <c r="D15625" s="203"/>
      <c r="E15625" s="203"/>
      <c r="F15625" s="203"/>
    </row>
    <row r="15626" spans="2:6" ht="15.75">
      <c r="B15626" s="188"/>
      <c r="C15626" s="188"/>
      <c r="D15626" s="203"/>
      <c r="E15626" s="203"/>
      <c r="F15626" s="203"/>
    </row>
    <row r="15627" spans="2:6" ht="15.75">
      <c r="B15627" s="188"/>
      <c r="C15627" s="188"/>
      <c r="D15627" s="203"/>
      <c r="E15627" s="203"/>
      <c r="F15627" s="203"/>
    </row>
    <row r="15628" spans="2:6" ht="15.75">
      <c r="B15628" s="188"/>
      <c r="C15628" s="188"/>
      <c r="D15628" s="203"/>
      <c r="E15628" s="203"/>
      <c r="F15628" s="203"/>
    </row>
    <row r="15629" spans="2:6" ht="15.75">
      <c r="B15629" s="188"/>
      <c r="C15629" s="188"/>
      <c r="D15629" s="203"/>
      <c r="E15629" s="203"/>
      <c r="F15629" s="203"/>
    </row>
    <row r="15630" spans="2:6" ht="15.75">
      <c r="B15630" s="188"/>
      <c r="C15630" s="188"/>
      <c r="D15630" s="203"/>
      <c r="E15630" s="203"/>
      <c r="F15630" s="203"/>
    </row>
    <row r="15631" spans="2:6" ht="15.75">
      <c r="B15631" s="188"/>
      <c r="C15631" s="188"/>
      <c r="D15631" s="203"/>
      <c r="E15631" s="203"/>
      <c r="F15631" s="203"/>
    </row>
    <row r="15632" spans="2:6" ht="15.75">
      <c r="B15632" s="188"/>
      <c r="C15632" s="188"/>
      <c r="D15632" s="203"/>
      <c r="E15632" s="203"/>
      <c r="F15632" s="203"/>
    </row>
    <row r="15633" spans="2:6" ht="15.75">
      <c r="B15633" s="188"/>
      <c r="C15633" s="188"/>
      <c r="D15633" s="203"/>
      <c r="E15633" s="203"/>
      <c r="F15633" s="203"/>
    </row>
    <row r="15634" spans="2:6" ht="15.75">
      <c r="B15634" s="188"/>
      <c r="C15634" s="188"/>
      <c r="D15634" s="203"/>
      <c r="E15634" s="203"/>
      <c r="F15634" s="203"/>
    </row>
    <row r="15635" spans="2:6" ht="15.75">
      <c r="B15635" s="188"/>
      <c r="C15635" s="188"/>
      <c r="D15635" s="203"/>
      <c r="E15635" s="203"/>
      <c r="F15635" s="203"/>
    </row>
    <row r="15636" spans="2:6" ht="15.75">
      <c r="B15636" s="188"/>
      <c r="C15636" s="188"/>
      <c r="D15636" s="203"/>
      <c r="E15636" s="203"/>
      <c r="F15636" s="203"/>
    </row>
    <row r="15637" spans="2:6" ht="15.75">
      <c r="B15637" s="188"/>
      <c r="C15637" s="188"/>
      <c r="D15637" s="203"/>
      <c r="E15637" s="203"/>
      <c r="F15637" s="203"/>
    </row>
    <row r="15638" spans="2:6" ht="15.75">
      <c r="B15638" s="188"/>
      <c r="C15638" s="188"/>
      <c r="D15638" s="203"/>
      <c r="E15638" s="203"/>
      <c r="F15638" s="203"/>
    </row>
    <row r="15639" spans="2:6" ht="15.75">
      <c r="B15639" s="188"/>
      <c r="C15639" s="188"/>
      <c r="D15639" s="203"/>
      <c r="E15639" s="203"/>
      <c r="F15639" s="203"/>
    </row>
    <row r="15640" spans="2:6" ht="15.75">
      <c r="B15640" s="188"/>
      <c r="C15640" s="188"/>
      <c r="D15640" s="203"/>
      <c r="E15640" s="203"/>
      <c r="F15640" s="203"/>
    </row>
    <row r="15641" spans="2:6" ht="15.75">
      <c r="B15641" s="188"/>
      <c r="C15641" s="188"/>
      <c r="D15641" s="203"/>
      <c r="E15641" s="203"/>
      <c r="F15641" s="203"/>
    </row>
    <row r="15642" spans="2:6" ht="15.75">
      <c r="B15642" s="188"/>
      <c r="C15642" s="188"/>
      <c r="D15642" s="203"/>
      <c r="E15642" s="203"/>
      <c r="F15642" s="203"/>
    </row>
    <row r="15643" spans="2:6" ht="15.75">
      <c r="B15643" s="188"/>
      <c r="C15643" s="188"/>
      <c r="D15643" s="203"/>
      <c r="E15643" s="203"/>
      <c r="F15643" s="203"/>
    </row>
    <row r="15644" spans="2:6" ht="15.75">
      <c r="B15644" s="188"/>
      <c r="C15644" s="188"/>
      <c r="D15644" s="203"/>
      <c r="E15644" s="203"/>
      <c r="F15644" s="203"/>
    </row>
    <row r="15645" spans="2:6" ht="15.75">
      <c r="B15645" s="188"/>
      <c r="C15645" s="188"/>
      <c r="D15645" s="203"/>
      <c r="E15645" s="203"/>
      <c r="F15645" s="203"/>
    </row>
    <row r="15646" spans="2:6" ht="15.75">
      <c r="B15646" s="188"/>
      <c r="C15646" s="188"/>
      <c r="D15646" s="203"/>
      <c r="E15646" s="203"/>
      <c r="F15646" s="203"/>
    </row>
    <row r="15647" spans="2:6" ht="15.75">
      <c r="B15647" s="188"/>
      <c r="C15647" s="188"/>
      <c r="D15647" s="203"/>
      <c r="E15647" s="203"/>
      <c r="F15647" s="203"/>
    </row>
    <row r="15648" spans="2:6" ht="15.75">
      <c r="B15648" s="188"/>
      <c r="C15648" s="188"/>
      <c r="D15648" s="203"/>
      <c r="E15648" s="203"/>
      <c r="F15648" s="203"/>
    </row>
    <row r="15649" spans="2:6" ht="15.75">
      <c r="B15649" s="188"/>
      <c r="C15649" s="188"/>
      <c r="D15649" s="203"/>
      <c r="E15649" s="203"/>
      <c r="F15649" s="203"/>
    </row>
    <row r="15650" spans="2:6" ht="15.75">
      <c r="B15650" s="188"/>
      <c r="C15650" s="188"/>
      <c r="D15650" s="203"/>
      <c r="E15650" s="203"/>
      <c r="F15650" s="203"/>
    </row>
    <row r="15651" spans="2:6" ht="15.75">
      <c r="B15651" s="188"/>
      <c r="C15651" s="188"/>
      <c r="D15651" s="203"/>
      <c r="E15651" s="203"/>
      <c r="F15651" s="203"/>
    </row>
    <row r="15652" spans="2:6" ht="15.75">
      <c r="B15652" s="188"/>
      <c r="C15652" s="188"/>
      <c r="D15652" s="203"/>
      <c r="E15652" s="203"/>
      <c r="F15652" s="203"/>
    </row>
    <row r="15653" spans="2:6" ht="15.75">
      <c r="B15653" s="188"/>
      <c r="C15653" s="188"/>
      <c r="D15653" s="203"/>
      <c r="E15653" s="203"/>
      <c r="F15653" s="203"/>
    </row>
    <row r="15654" spans="2:6" ht="15.75">
      <c r="B15654" s="188"/>
      <c r="C15654" s="188"/>
      <c r="D15654" s="203"/>
      <c r="E15654" s="203"/>
      <c r="F15654" s="203"/>
    </row>
    <row r="15655" spans="2:6" ht="15.75">
      <c r="B15655" s="188"/>
      <c r="C15655" s="188"/>
      <c r="D15655" s="203"/>
      <c r="E15655" s="203"/>
      <c r="F15655" s="203"/>
    </row>
    <row r="15656" spans="2:6" ht="15.75">
      <c r="B15656" s="188"/>
      <c r="C15656" s="188"/>
      <c r="D15656" s="203"/>
      <c r="E15656" s="203"/>
      <c r="F15656" s="203"/>
    </row>
    <row r="15657" spans="2:6" ht="15.75">
      <c r="B15657" s="188"/>
      <c r="C15657" s="188"/>
      <c r="D15657" s="203"/>
      <c r="E15657" s="203"/>
      <c r="F15657" s="203"/>
    </row>
    <row r="15658" spans="2:6" ht="15.75">
      <c r="B15658" s="188"/>
      <c r="C15658" s="188"/>
      <c r="D15658" s="203"/>
      <c r="E15658" s="203"/>
      <c r="F15658" s="203"/>
    </row>
    <row r="15659" spans="2:6" ht="15.75">
      <c r="B15659" s="188"/>
      <c r="C15659" s="188"/>
      <c r="D15659" s="203"/>
      <c r="E15659" s="203"/>
      <c r="F15659" s="203"/>
    </row>
    <row r="15660" spans="2:6" ht="15.75">
      <c r="B15660" s="188"/>
      <c r="C15660" s="188"/>
      <c r="D15660" s="203"/>
      <c r="E15660" s="203"/>
      <c r="F15660" s="203"/>
    </row>
    <row r="15661" spans="2:6" ht="15.75">
      <c r="B15661" s="188"/>
      <c r="C15661" s="188"/>
      <c r="D15661" s="203"/>
      <c r="E15661" s="203"/>
      <c r="F15661" s="203"/>
    </row>
    <row r="15662" spans="2:6" ht="15.75">
      <c r="B15662" s="188"/>
      <c r="C15662" s="188"/>
      <c r="D15662" s="203"/>
      <c r="E15662" s="203"/>
      <c r="F15662" s="203"/>
    </row>
    <row r="15663" spans="2:6" ht="15.75">
      <c r="B15663" s="188"/>
      <c r="C15663" s="188"/>
      <c r="D15663" s="203"/>
      <c r="E15663" s="203"/>
      <c r="F15663" s="203"/>
    </row>
    <row r="15664" spans="2:6" ht="15.75">
      <c r="B15664" s="188"/>
      <c r="C15664" s="188"/>
      <c r="D15664" s="203"/>
      <c r="E15664" s="203"/>
      <c r="F15664" s="203"/>
    </row>
    <row r="15665" spans="2:6" ht="15.75">
      <c r="B15665" s="188"/>
      <c r="C15665" s="188"/>
      <c r="D15665" s="203"/>
      <c r="E15665" s="203"/>
      <c r="F15665" s="203"/>
    </row>
    <row r="15666" spans="2:6" ht="15.75">
      <c r="B15666" s="188"/>
      <c r="C15666" s="188"/>
      <c r="D15666" s="203"/>
      <c r="E15666" s="203"/>
      <c r="F15666" s="203"/>
    </row>
    <row r="15667" spans="2:6" ht="15.75">
      <c r="B15667" s="188"/>
      <c r="C15667" s="188"/>
      <c r="D15667" s="203"/>
      <c r="E15667" s="203"/>
      <c r="F15667" s="203"/>
    </row>
    <row r="15668" spans="2:6" ht="15.75">
      <c r="B15668" s="188"/>
      <c r="C15668" s="188"/>
      <c r="D15668" s="203"/>
      <c r="E15668" s="203"/>
      <c r="F15668" s="203"/>
    </row>
    <row r="15669" spans="2:6" ht="15.75">
      <c r="B15669" s="188"/>
      <c r="C15669" s="188"/>
      <c r="D15669" s="203"/>
      <c r="E15669" s="203"/>
      <c r="F15669" s="203"/>
    </row>
    <row r="15670" spans="2:6" ht="15.75">
      <c r="B15670" s="188"/>
      <c r="C15670" s="188"/>
      <c r="D15670" s="203"/>
      <c r="E15670" s="203"/>
      <c r="F15670" s="203"/>
    </row>
    <row r="15671" spans="2:6" ht="15.75">
      <c r="B15671" s="188"/>
      <c r="C15671" s="188"/>
      <c r="D15671" s="203"/>
      <c r="E15671" s="203"/>
      <c r="F15671" s="203"/>
    </row>
    <row r="15672" spans="2:6" ht="15.75">
      <c r="B15672" s="188"/>
      <c r="C15672" s="188"/>
      <c r="D15672" s="203"/>
      <c r="E15672" s="203"/>
      <c r="F15672" s="203"/>
    </row>
    <row r="15673" spans="2:6" ht="15.75">
      <c r="B15673" s="188"/>
      <c r="C15673" s="188"/>
      <c r="D15673" s="203"/>
      <c r="E15673" s="203"/>
      <c r="F15673" s="203"/>
    </row>
    <row r="15674" spans="2:6" ht="15.75">
      <c r="B15674" s="188"/>
      <c r="C15674" s="188"/>
      <c r="D15674" s="203"/>
      <c r="E15674" s="203"/>
      <c r="F15674" s="203"/>
    </row>
    <row r="15675" spans="2:6" ht="15.75">
      <c r="B15675" s="188"/>
      <c r="C15675" s="188"/>
      <c r="D15675" s="203"/>
      <c r="E15675" s="203"/>
      <c r="F15675" s="203"/>
    </row>
    <row r="15676" spans="2:6" ht="15.75">
      <c r="B15676" s="188"/>
      <c r="C15676" s="188"/>
      <c r="D15676" s="203"/>
      <c r="E15676" s="203"/>
      <c r="F15676" s="203"/>
    </row>
    <row r="15677" spans="2:6" ht="15.75">
      <c r="B15677" s="188"/>
      <c r="C15677" s="188"/>
      <c r="D15677" s="203"/>
      <c r="E15677" s="203"/>
      <c r="F15677" s="203"/>
    </row>
    <row r="15678" spans="2:6" ht="15.75">
      <c r="B15678" s="188"/>
      <c r="C15678" s="188"/>
      <c r="D15678" s="203"/>
      <c r="E15678" s="203"/>
      <c r="F15678" s="203"/>
    </row>
    <row r="15679" spans="2:6" ht="15.75">
      <c r="B15679" s="188"/>
      <c r="C15679" s="188"/>
      <c r="D15679" s="203"/>
      <c r="E15679" s="203"/>
      <c r="F15679" s="203"/>
    </row>
    <row r="15680" spans="2:6" ht="15.75">
      <c r="B15680" s="188"/>
      <c r="C15680" s="188"/>
      <c r="D15680" s="203"/>
      <c r="E15680" s="203"/>
      <c r="F15680" s="203"/>
    </row>
    <row r="15681" spans="2:6" ht="15.75">
      <c r="B15681" s="188"/>
      <c r="C15681" s="188"/>
      <c r="D15681" s="203"/>
      <c r="E15681" s="203"/>
      <c r="F15681" s="203"/>
    </row>
    <row r="15682" spans="2:6" ht="15.75">
      <c r="B15682" s="188"/>
      <c r="C15682" s="188"/>
      <c r="D15682" s="203"/>
      <c r="E15682" s="203"/>
      <c r="F15682" s="203"/>
    </row>
    <row r="15683" spans="2:6" ht="15.75">
      <c r="B15683" s="188"/>
      <c r="C15683" s="188"/>
      <c r="D15683" s="203"/>
      <c r="E15683" s="203"/>
      <c r="F15683" s="203"/>
    </row>
    <row r="15684" spans="2:6" ht="15.75">
      <c r="B15684" s="188"/>
      <c r="C15684" s="188"/>
      <c r="D15684" s="203"/>
      <c r="E15684" s="203"/>
      <c r="F15684" s="203"/>
    </row>
    <row r="15685" spans="2:6" ht="15.75">
      <c r="B15685" s="188"/>
      <c r="C15685" s="188"/>
      <c r="D15685" s="203"/>
      <c r="E15685" s="203"/>
      <c r="F15685" s="203"/>
    </row>
    <row r="15686" spans="2:6" ht="15.75">
      <c r="B15686" s="188"/>
      <c r="C15686" s="188"/>
      <c r="D15686" s="203"/>
      <c r="E15686" s="203"/>
      <c r="F15686" s="203"/>
    </row>
    <row r="15687" spans="2:6" ht="15.75">
      <c r="B15687" s="188"/>
      <c r="C15687" s="188"/>
      <c r="D15687" s="203"/>
      <c r="E15687" s="203"/>
      <c r="F15687" s="203"/>
    </row>
    <row r="15688" spans="2:6" ht="15.75">
      <c r="B15688" s="188"/>
      <c r="C15688" s="188"/>
      <c r="D15688" s="203"/>
      <c r="E15688" s="203"/>
      <c r="F15688" s="203"/>
    </row>
    <row r="15689" spans="2:6" ht="15.75">
      <c r="B15689" s="188"/>
      <c r="C15689" s="188"/>
      <c r="D15689" s="203"/>
      <c r="E15689" s="203"/>
      <c r="F15689" s="203"/>
    </row>
    <row r="15690" spans="2:6" ht="15.75">
      <c r="B15690" s="188"/>
      <c r="C15690" s="188"/>
      <c r="D15690" s="203"/>
      <c r="E15690" s="203"/>
      <c r="F15690" s="203"/>
    </row>
    <row r="15691" spans="2:6" ht="15.75">
      <c r="B15691" s="188"/>
      <c r="C15691" s="188"/>
      <c r="D15691" s="203"/>
      <c r="E15691" s="203"/>
      <c r="F15691" s="203"/>
    </row>
    <row r="15692" spans="2:6" ht="15.75">
      <c r="B15692" s="188"/>
      <c r="C15692" s="188"/>
      <c r="D15692" s="203"/>
      <c r="E15692" s="203"/>
      <c r="F15692" s="203"/>
    </row>
    <row r="15693" spans="2:6" ht="15.75">
      <c r="B15693" s="188"/>
      <c r="C15693" s="188"/>
      <c r="D15693" s="203"/>
      <c r="E15693" s="203"/>
      <c r="F15693" s="203"/>
    </row>
    <row r="15694" spans="2:6" ht="15.75">
      <c r="B15694" s="188"/>
      <c r="C15694" s="188"/>
      <c r="D15694" s="203"/>
      <c r="E15694" s="203"/>
      <c r="F15694" s="203"/>
    </row>
    <row r="15695" spans="2:6" ht="15.75">
      <c r="B15695" s="188"/>
      <c r="C15695" s="188"/>
      <c r="D15695" s="203"/>
      <c r="E15695" s="203"/>
      <c r="F15695" s="203"/>
    </row>
    <row r="15696" spans="2:6" ht="15.75">
      <c r="B15696" s="188"/>
      <c r="C15696" s="188"/>
      <c r="D15696" s="203"/>
      <c r="E15696" s="203"/>
      <c r="F15696" s="203"/>
    </row>
    <row r="15697" spans="2:6" ht="15.75">
      <c r="B15697" s="188"/>
      <c r="C15697" s="188"/>
      <c r="D15697" s="203"/>
      <c r="E15697" s="203"/>
      <c r="F15697" s="203"/>
    </row>
    <row r="15698" spans="2:6" ht="15.75">
      <c r="B15698" s="188"/>
      <c r="C15698" s="188"/>
      <c r="D15698" s="203"/>
      <c r="E15698" s="203"/>
      <c r="F15698" s="203"/>
    </row>
    <row r="15699" spans="2:6" ht="15.75">
      <c r="B15699" s="188"/>
      <c r="C15699" s="188"/>
      <c r="D15699" s="203"/>
      <c r="E15699" s="203"/>
      <c r="F15699" s="203"/>
    </row>
    <row r="15700" spans="2:6" ht="15.75">
      <c r="B15700" s="188"/>
      <c r="C15700" s="188"/>
      <c r="D15700" s="203"/>
      <c r="E15700" s="203"/>
      <c r="F15700" s="203"/>
    </row>
    <row r="15701" spans="2:6" ht="15.75">
      <c r="B15701" s="188"/>
      <c r="C15701" s="188"/>
      <c r="D15701" s="203"/>
      <c r="E15701" s="203"/>
      <c r="F15701" s="203"/>
    </row>
    <row r="15702" spans="2:6" ht="15.75">
      <c r="B15702" s="188"/>
      <c r="C15702" s="188"/>
      <c r="D15702" s="203"/>
      <c r="E15702" s="203"/>
      <c r="F15702" s="203"/>
    </row>
    <row r="15703" spans="2:6" ht="15.75">
      <c r="B15703" s="188"/>
      <c r="C15703" s="188"/>
      <c r="D15703" s="203"/>
      <c r="E15703" s="203"/>
      <c r="F15703" s="203"/>
    </row>
    <row r="15704" spans="2:6" ht="15.75">
      <c r="B15704" s="188"/>
      <c r="C15704" s="188"/>
      <c r="D15704" s="203"/>
      <c r="E15704" s="203"/>
      <c r="F15704" s="203"/>
    </row>
    <row r="15705" spans="2:6" ht="15.75">
      <c r="B15705" s="188"/>
      <c r="C15705" s="188"/>
      <c r="D15705" s="203"/>
      <c r="E15705" s="203"/>
      <c r="F15705" s="203"/>
    </row>
    <row r="15706" spans="2:6" ht="15.75">
      <c r="B15706" s="188"/>
      <c r="C15706" s="188"/>
      <c r="D15706" s="203"/>
      <c r="E15706" s="203"/>
      <c r="F15706" s="203"/>
    </row>
    <row r="15707" spans="2:6" ht="15.75">
      <c r="B15707" s="188"/>
      <c r="C15707" s="188"/>
      <c r="D15707" s="203"/>
      <c r="E15707" s="203"/>
      <c r="F15707" s="203"/>
    </row>
    <row r="15708" spans="2:6" ht="15.75">
      <c r="B15708" s="188"/>
      <c r="C15708" s="188"/>
      <c r="D15708" s="203"/>
      <c r="E15708" s="203"/>
      <c r="F15708" s="203"/>
    </row>
    <row r="15709" spans="2:6" ht="15.75">
      <c r="B15709" s="188"/>
      <c r="C15709" s="188"/>
      <c r="D15709" s="203"/>
      <c r="E15709" s="203"/>
      <c r="F15709" s="203"/>
    </row>
    <row r="15710" spans="2:6" ht="15.75">
      <c r="B15710" s="188"/>
      <c r="C15710" s="188"/>
      <c r="D15710" s="203"/>
      <c r="E15710" s="203"/>
      <c r="F15710" s="203"/>
    </row>
    <row r="15711" spans="2:6" ht="15.75">
      <c r="B15711" s="188"/>
      <c r="C15711" s="188"/>
      <c r="D15711" s="203"/>
      <c r="E15711" s="203"/>
      <c r="F15711" s="203"/>
    </row>
    <row r="15712" spans="2:6" ht="15.75">
      <c r="B15712" s="188"/>
      <c r="C15712" s="188"/>
      <c r="D15712" s="203"/>
      <c r="E15712" s="203"/>
      <c r="F15712" s="203"/>
    </row>
    <row r="15713" spans="2:6" ht="15.75">
      <c r="B15713" s="188"/>
      <c r="C15713" s="188"/>
      <c r="D15713" s="203"/>
      <c r="E15713" s="203"/>
      <c r="F15713" s="203"/>
    </row>
    <row r="15714" spans="2:6" ht="15.75">
      <c r="B15714" s="188"/>
      <c r="C15714" s="188"/>
      <c r="D15714" s="203"/>
      <c r="E15714" s="203"/>
      <c r="F15714" s="203"/>
    </row>
    <row r="15715" spans="2:6" ht="15.75">
      <c r="B15715" s="188"/>
      <c r="C15715" s="188"/>
      <c r="D15715" s="203"/>
      <c r="E15715" s="203"/>
      <c r="F15715" s="203"/>
    </row>
    <row r="15716" spans="2:6" ht="15.75">
      <c r="B15716" s="188"/>
      <c r="C15716" s="188"/>
      <c r="D15716" s="203"/>
      <c r="E15716" s="203"/>
      <c r="F15716" s="203"/>
    </row>
    <row r="15717" spans="2:6" ht="15.75">
      <c r="B15717" s="188"/>
      <c r="C15717" s="188"/>
      <c r="D15717" s="203"/>
      <c r="E15717" s="203"/>
      <c r="F15717" s="203"/>
    </row>
    <row r="15718" spans="2:6" ht="15.75">
      <c r="B15718" s="188"/>
      <c r="C15718" s="188"/>
      <c r="D15718" s="203"/>
      <c r="E15718" s="203"/>
      <c r="F15718" s="203"/>
    </row>
    <row r="15719" spans="2:6" ht="15.75">
      <c r="B15719" s="188"/>
      <c r="C15719" s="188"/>
      <c r="D15719" s="203"/>
      <c r="E15719" s="203"/>
      <c r="F15719" s="203"/>
    </row>
    <row r="15720" spans="2:6" ht="15.75">
      <c r="B15720" s="188"/>
      <c r="C15720" s="188"/>
      <c r="D15720" s="203"/>
      <c r="E15720" s="203"/>
      <c r="F15720" s="203"/>
    </row>
    <row r="15721" spans="2:6" ht="15.75">
      <c r="B15721" s="188"/>
      <c r="C15721" s="188"/>
      <c r="D15721" s="203"/>
      <c r="E15721" s="203"/>
      <c r="F15721" s="203"/>
    </row>
    <row r="15722" spans="2:6" ht="15.75">
      <c r="B15722" s="188"/>
      <c r="C15722" s="188"/>
      <c r="D15722" s="203"/>
      <c r="E15722" s="203"/>
      <c r="F15722" s="203"/>
    </row>
    <row r="15723" spans="2:6" ht="15.75">
      <c r="B15723" s="188"/>
      <c r="C15723" s="188"/>
      <c r="D15723" s="203"/>
      <c r="E15723" s="203"/>
      <c r="F15723" s="203"/>
    </row>
    <row r="15724" spans="2:6" ht="15.75">
      <c r="B15724" s="188"/>
      <c r="C15724" s="188"/>
      <c r="D15724" s="203"/>
      <c r="E15724" s="203"/>
      <c r="F15724" s="203"/>
    </row>
    <row r="15725" spans="2:6" ht="15.75">
      <c r="B15725" s="188"/>
      <c r="C15725" s="188"/>
      <c r="D15725" s="203"/>
      <c r="E15725" s="203"/>
      <c r="F15725" s="203"/>
    </row>
    <row r="15726" spans="2:6" ht="15.75">
      <c r="B15726" s="188"/>
      <c r="C15726" s="188"/>
      <c r="D15726" s="203"/>
      <c r="E15726" s="203"/>
      <c r="F15726" s="203"/>
    </row>
    <row r="15727" spans="2:6" ht="15.75">
      <c r="B15727" s="188"/>
      <c r="C15727" s="188"/>
      <c r="D15727" s="203"/>
      <c r="E15727" s="203"/>
      <c r="F15727" s="203"/>
    </row>
    <row r="15728" spans="2:6" ht="15.75">
      <c r="B15728" s="188"/>
      <c r="C15728" s="188"/>
      <c r="D15728" s="203"/>
      <c r="E15728" s="203"/>
      <c r="F15728" s="203"/>
    </row>
    <row r="15729" spans="2:6" ht="15.75">
      <c r="B15729" s="188"/>
      <c r="C15729" s="188"/>
      <c r="D15729" s="203"/>
      <c r="E15729" s="203"/>
      <c r="F15729" s="203"/>
    </row>
    <row r="15730" spans="2:6" ht="15.75">
      <c r="B15730" s="188"/>
      <c r="C15730" s="188"/>
      <c r="D15730" s="203"/>
      <c r="E15730" s="203"/>
      <c r="F15730" s="203"/>
    </row>
    <row r="15731" spans="2:6" ht="15.75">
      <c r="B15731" s="188"/>
      <c r="C15731" s="188"/>
      <c r="D15731" s="203"/>
      <c r="E15731" s="203"/>
      <c r="F15731" s="203"/>
    </row>
    <row r="15732" spans="2:6" ht="15.75">
      <c r="B15732" s="188"/>
      <c r="C15732" s="188"/>
      <c r="D15732" s="203"/>
      <c r="E15732" s="203"/>
      <c r="F15732" s="203"/>
    </row>
    <row r="15733" spans="2:6" ht="15.75">
      <c r="B15733" s="188"/>
      <c r="C15733" s="188"/>
      <c r="D15733" s="203"/>
      <c r="E15733" s="203"/>
      <c r="F15733" s="203"/>
    </row>
    <row r="15734" spans="2:6" ht="15.75">
      <c r="B15734" s="188"/>
      <c r="C15734" s="188"/>
      <c r="D15734" s="203"/>
      <c r="E15734" s="203"/>
      <c r="F15734" s="203"/>
    </row>
    <row r="15735" spans="2:6" ht="15.75">
      <c r="B15735" s="188"/>
      <c r="C15735" s="188"/>
      <c r="D15735" s="203"/>
      <c r="E15735" s="203"/>
      <c r="F15735" s="203"/>
    </row>
    <row r="15736" spans="2:6" ht="15.75">
      <c r="B15736" s="188"/>
      <c r="C15736" s="188"/>
      <c r="D15736" s="203"/>
      <c r="E15736" s="203"/>
      <c r="F15736" s="203"/>
    </row>
    <row r="15737" spans="2:6" ht="15.75">
      <c r="B15737" s="188"/>
      <c r="C15737" s="188"/>
      <c r="D15737" s="203"/>
      <c r="E15737" s="203"/>
      <c r="F15737" s="203"/>
    </row>
    <row r="15738" spans="2:6" ht="15.75">
      <c r="B15738" s="188"/>
      <c r="C15738" s="188"/>
      <c r="D15738" s="203"/>
      <c r="E15738" s="203"/>
      <c r="F15738" s="203"/>
    </row>
    <row r="15739" spans="2:6" ht="15.75">
      <c r="B15739" s="188"/>
      <c r="C15739" s="188"/>
      <c r="D15739" s="203"/>
      <c r="E15739" s="203"/>
      <c r="F15739" s="203"/>
    </row>
    <row r="15740" spans="2:6" ht="15.75">
      <c r="B15740" s="188"/>
      <c r="C15740" s="188"/>
      <c r="D15740" s="203"/>
      <c r="E15740" s="203"/>
      <c r="F15740" s="203"/>
    </row>
    <row r="15741" spans="2:6" ht="15.75">
      <c r="B15741" s="188"/>
      <c r="C15741" s="188"/>
      <c r="D15741" s="203"/>
      <c r="E15741" s="203"/>
      <c r="F15741" s="203"/>
    </row>
    <row r="15742" spans="2:6" ht="15.75">
      <c r="B15742" s="188"/>
      <c r="C15742" s="188"/>
      <c r="D15742" s="203"/>
      <c r="E15742" s="203"/>
      <c r="F15742" s="203"/>
    </row>
    <row r="15743" spans="2:6" ht="15.75">
      <c r="B15743" s="188"/>
      <c r="C15743" s="188"/>
      <c r="D15743" s="203"/>
      <c r="E15743" s="203"/>
      <c r="F15743" s="203"/>
    </row>
    <row r="15744" spans="2:6" ht="15.75">
      <c r="B15744" s="188"/>
      <c r="C15744" s="188"/>
      <c r="D15744" s="203"/>
      <c r="E15744" s="203"/>
      <c r="F15744" s="203"/>
    </row>
    <row r="15745" spans="2:6" ht="15.75">
      <c r="B15745" s="188"/>
      <c r="C15745" s="188"/>
      <c r="D15745" s="203"/>
      <c r="E15745" s="203"/>
      <c r="F15745" s="203"/>
    </row>
    <row r="15746" spans="2:6" ht="15.75">
      <c r="B15746" s="188"/>
      <c r="C15746" s="188"/>
      <c r="D15746" s="203"/>
      <c r="E15746" s="203"/>
      <c r="F15746" s="203"/>
    </row>
    <row r="15747" spans="2:6" ht="15.75">
      <c r="B15747" s="188"/>
      <c r="C15747" s="188"/>
      <c r="D15747" s="203"/>
      <c r="E15747" s="203"/>
      <c r="F15747" s="203"/>
    </row>
    <row r="15748" spans="2:6" ht="15.75">
      <c r="B15748" s="188"/>
      <c r="C15748" s="188"/>
      <c r="D15748" s="203"/>
      <c r="E15748" s="203"/>
      <c r="F15748" s="203"/>
    </row>
    <row r="15749" spans="2:6" ht="15.75">
      <c r="B15749" s="188"/>
      <c r="C15749" s="188"/>
      <c r="D15749" s="203"/>
      <c r="E15749" s="203"/>
      <c r="F15749" s="203"/>
    </row>
    <row r="15750" spans="2:6" ht="15.75">
      <c r="B15750" s="188"/>
      <c r="C15750" s="188"/>
      <c r="D15750" s="203"/>
      <c r="E15750" s="203"/>
      <c r="F15750" s="203"/>
    </row>
    <row r="15751" spans="2:6" ht="15.75">
      <c r="B15751" s="188"/>
      <c r="C15751" s="188"/>
      <c r="D15751" s="203"/>
      <c r="E15751" s="203"/>
      <c r="F15751" s="203"/>
    </row>
    <row r="15752" spans="2:6" ht="15.75">
      <c r="B15752" s="188"/>
      <c r="C15752" s="188"/>
      <c r="D15752" s="203"/>
      <c r="E15752" s="203"/>
      <c r="F15752" s="203"/>
    </row>
    <row r="15753" spans="2:6" ht="15.75">
      <c r="B15753" s="188"/>
      <c r="C15753" s="188"/>
      <c r="D15753" s="203"/>
      <c r="E15753" s="203"/>
      <c r="F15753" s="203"/>
    </row>
    <row r="15754" spans="2:6" ht="15.75">
      <c r="B15754" s="188"/>
      <c r="C15754" s="188"/>
      <c r="D15754" s="203"/>
      <c r="E15754" s="203"/>
      <c r="F15754" s="203"/>
    </row>
    <row r="15755" spans="2:6" ht="15.75">
      <c r="B15755" s="188"/>
      <c r="C15755" s="188"/>
      <c r="D15755" s="203"/>
      <c r="E15755" s="203"/>
      <c r="F15755" s="203"/>
    </row>
    <row r="15756" spans="2:6" ht="15.75">
      <c r="B15756" s="188"/>
      <c r="C15756" s="188"/>
      <c r="D15756" s="203"/>
      <c r="E15756" s="203"/>
      <c r="F15756" s="203"/>
    </row>
    <row r="15757" spans="2:6" ht="15.75">
      <c r="B15757" s="188"/>
      <c r="C15757" s="188"/>
      <c r="D15757" s="203"/>
      <c r="E15757" s="203"/>
      <c r="F15757" s="203"/>
    </row>
    <row r="15758" spans="2:6" ht="15.75">
      <c r="B15758" s="188"/>
      <c r="C15758" s="188"/>
      <c r="D15758" s="203"/>
      <c r="E15758" s="203"/>
      <c r="F15758" s="203"/>
    </row>
    <row r="15759" spans="2:6" ht="15.75">
      <c r="B15759" s="188"/>
      <c r="C15759" s="188"/>
      <c r="D15759" s="203"/>
      <c r="E15759" s="203"/>
      <c r="F15759" s="203"/>
    </row>
    <row r="15760" spans="2:6" ht="15.75">
      <c r="B15760" s="188"/>
      <c r="C15760" s="188"/>
      <c r="D15760" s="203"/>
      <c r="E15760" s="203"/>
      <c r="F15760" s="203"/>
    </row>
    <row r="15761" spans="2:6" ht="15.75">
      <c r="B15761" s="188"/>
      <c r="C15761" s="188"/>
      <c r="D15761" s="203"/>
      <c r="E15761" s="203"/>
      <c r="F15761" s="203"/>
    </row>
    <row r="15762" spans="2:6" ht="15.75">
      <c r="B15762" s="188"/>
      <c r="C15762" s="188"/>
      <c r="D15762" s="203"/>
      <c r="E15762" s="203"/>
      <c r="F15762" s="203"/>
    </row>
    <row r="15763" spans="2:6" ht="15.75">
      <c r="B15763" s="188"/>
      <c r="C15763" s="188"/>
      <c r="D15763" s="203"/>
      <c r="E15763" s="203"/>
      <c r="F15763" s="203"/>
    </row>
    <row r="15764" spans="2:6" ht="15.75">
      <c r="B15764" s="188"/>
      <c r="C15764" s="188"/>
      <c r="D15764" s="203"/>
      <c r="E15764" s="203"/>
      <c r="F15764" s="203"/>
    </row>
    <row r="15765" spans="2:6" ht="15.75">
      <c r="B15765" s="188"/>
      <c r="C15765" s="188"/>
      <c r="D15765" s="203"/>
      <c r="E15765" s="203"/>
      <c r="F15765" s="203"/>
    </row>
    <row r="15766" spans="2:6" ht="15.75">
      <c r="B15766" s="188"/>
      <c r="C15766" s="188"/>
      <c r="D15766" s="203"/>
      <c r="E15766" s="203"/>
      <c r="F15766" s="203"/>
    </row>
    <row r="15767" spans="2:6" ht="15.75">
      <c r="B15767" s="188"/>
      <c r="C15767" s="188"/>
      <c r="D15767" s="203"/>
      <c r="E15767" s="203"/>
      <c r="F15767" s="203"/>
    </row>
    <row r="15768" spans="2:6" ht="15.75">
      <c r="B15768" s="188"/>
      <c r="C15768" s="188"/>
      <c r="D15768" s="203"/>
      <c r="E15768" s="203"/>
      <c r="F15768" s="203"/>
    </row>
    <row r="15769" spans="2:6" ht="15.75">
      <c r="B15769" s="188"/>
      <c r="C15769" s="188"/>
      <c r="D15769" s="203"/>
      <c r="E15769" s="203"/>
      <c r="F15769" s="203"/>
    </row>
    <row r="15770" spans="2:6" ht="15.75">
      <c r="B15770" s="188"/>
      <c r="C15770" s="188"/>
      <c r="D15770" s="203"/>
      <c r="E15770" s="203"/>
      <c r="F15770" s="203"/>
    </row>
    <row r="15771" spans="2:6" ht="15.75">
      <c r="B15771" s="188"/>
      <c r="C15771" s="188"/>
      <c r="D15771" s="203"/>
      <c r="E15771" s="203"/>
      <c r="F15771" s="203"/>
    </row>
    <row r="15772" spans="2:6" ht="15.75">
      <c r="B15772" s="188"/>
      <c r="C15772" s="188"/>
      <c r="D15772" s="203"/>
      <c r="E15772" s="203"/>
      <c r="F15772" s="203"/>
    </row>
    <row r="15773" spans="2:6" ht="15.75">
      <c r="B15773" s="188"/>
      <c r="C15773" s="188"/>
      <c r="D15773" s="203"/>
      <c r="E15773" s="203"/>
      <c r="F15773" s="203"/>
    </row>
    <row r="15774" spans="2:6" ht="15.75">
      <c r="B15774" s="188"/>
      <c r="C15774" s="188"/>
      <c r="D15774" s="203"/>
      <c r="E15774" s="203"/>
      <c r="F15774" s="203"/>
    </row>
    <row r="15775" spans="2:6" ht="15.75">
      <c r="B15775" s="188"/>
      <c r="C15775" s="188"/>
      <c r="D15775" s="203"/>
      <c r="E15775" s="203"/>
      <c r="F15775" s="203"/>
    </row>
    <row r="15776" spans="2:6" ht="15.75">
      <c r="B15776" s="188"/>
      <c r="C15776" s="188"/>
      <c r="D15776" s="203"/>
      <c r="E15776" s="203"/>
      <c r="F15776" s="203"/>
    </row>
    <row r="15777" spans="2:6" ht="15.75">
      <c r="B15777" s="188"/>
      <c r="C15777" s="188"/>
      <c r="D15777" s="203"/>
      <c r="E15777" s="203"/>
      <c r="F15777" s="203"/>
    </row>
    <row r="15778" spans="2:6" ht="15.75">
      <c r="B15778" s="188"/>
      <c r="C15778" s="188"/>
      <c r="D15778" s="203"/>
      <c r="E15778" s="203"/>
      <c r="F15778" s="203"/>
    </row>
    <row r="15779" spans="2:6" ht="15.75">
      <c r="B15779" s="188"/>
      <c r="C15779" s="188"/>
      <c r="D15779" s="203"/>
      <c r="E15779" s="203"/>
      <c r="F15779" s="203"/>
    </row>
    <row r="15780" spans="2:6" ht="15.75">
      <c r="B15780" s="188"/>
      <c r="C15780" s="188"/>
      <c r="D15780" s="203"/>
      <c r="E15780" s="203"/>
      <c r="F15780" s="203"/>
    </row>
    <row r="15781" spans="2:6" ht="15.75">
      <c r="B15781" s="188"/>
      <c r="C15781" s="188"/>
      <c r="D15781" s="203"/>
      <c r="E15781" s="203"/>
      <c r="F15781" s="203"/>
    </row>
    <row r="15782" spans="2:6" ht="15.75">
      <c r="B15782" s="188"/>
      <c r="C15782" s="188"/>
      <c r="D15782" s="203"/>
      <c r="E15782" s="203"/>
      <c r="F15782" s="203"/>
    </row>
    <row r="15783" spans="2:6" ht="15.75">
      <c r="B15783" s="188"/>
      <c r="C15783" s="188"/>
      <c r="D15783" s="203"/>
      <c r="E15783" s="203"/>
      <c r="F15783" s="203"/>
    </row>
    <row r="15784" spans="2:6" ht="15.75">
      <c r="B15784" s="188"/>
      <c r="C15784" s="188"/>
      <c r="D15784" s="203"/>
      <c r="E15784" s="203"/>
      <c r="F15784" s="203"/>
    </row>
    <row r="15785" spans="2:6" ht="15.75">
      <c r="B15785" s="188"/>
      <c r="C15785" s="188"/>
      <c r="D15785" s="203"/>
      <c r="E15785" s="203"/>
      <c r="F15785" s="203"/>
    </row>
    <row r="15786" spans="2:6" ht="15.75">
      <c r="B15786" s="188"/>
      <c r="C15786" s="188"/>
      <c r="D15786" s="203"/>
      <c r="E15786" s="203"/>
      <c r="F15786" s="203"/>
    </row>
    <row r="15787" spans="2:6" ht="15.75">
      <c r="B15787" s="188"/>
      <c r="C15787" s="188"/>
      <c r="D15787" s="203"/>
      <c r="E15787" s="203"/>
      <c r="F15787" s="203"/>
    </row>
    <row r="15788" spans="2:6" ht="15.75">
      <c r="B15788" s="188"/>
      <c r="C15788" s="188"/>
      <c r="D15788" s="203"/>
      <c r="E15788" s="203"/>
      <c r="F15788" s="203"/>
    </row>
    <row r="15789" spans="2:6" ht="15.75">
      <c r="B15789" s="188"/>
      <c r="C15789" s="188"/>
      <c r="D15789" s="203"/>
      <c r="E15789" s="203"/>
      <c r="F15789" s="203"/>
    </row>
    <row r="15790" spans="2:6" ht="15.75">
      <c r="B15790" s="188"/>
      <c r="C15790" s="188"/>
      <c r="D15790" s="203"/>
      <c r="E15790" s="203"/>
      <c r="F15790" s="203"/>
    </row>
    <row r="15791" spans="2:6" ht="15.75">
      <c r="B15791" s="188"/>
      <c r="C15791" s="188"/>
      <c r="D15791" s="203"/>
      <c r="E15791" s="203"/>
      <c r="F15791" s="203"/>
    </row>
    <row r="15792" spans="2:6" ht="15.75">
      <c r="B15792" s="188"/>
      <c r="C15792" s="188"/>
      <c r="D15792" s="203"/>
      <c r="E15792" s="203"/>
      <c r="F15792" s="203"/>
    </row>
    <row r="15793" spans="2:6" ht="15.75">
      <c r="B15793" s="188"/>
      <c r="C15793" s="188"/>
      <c r="D15793" s="203"/>
      <c r="E15793" s="203"/>
      <c r="F15793" s="203"/>
    </row>
    <row r="15794" spans="2:6" ht="15.75">
      <c r="B15794" s="188"/>
      <c r="C15794" s="188"/>
      <c r="D15794" s="203"/>
      <c r="E15794" s="203"/>
      <c r="F15794" s="203"/>
    </row>
    <row r="15795" spans="2:6" ht="15.75">
      <c r="B15795" s="188"/>
      <c r="C15795" s="188"/>
      <c r="D15795" s="203"/>
      <c r="E15795" s="203"/>
      <c r="F15795" s="203"/>
    </row>
    <row r="15796" spans="2:6" ht="15.75">
      <c r="B15796" s="188"/>
      <c r="C15796" s="188"/>
      <c r="D15796" s="203"/>
      <c r="E15796" s="203"/>
      <c r="F15796" s="203"/>
    </row>
    <row r="15797" spans="2:6" ht="15.75">
      <c r="B15797" s="188"/>
      <c r="C15797" s="188"/>
      <c r="D15797" s="203"/>
      <c r="E15797" s="203"/>
      <c r="F15797" s="203"/>
    </row>
    <row r="15798" spans="2:6" ht="15.75">
      <c r="B15798" s="188"/>
      <c r="C15798" s="188"/>
      <c r="D15798" s="203"/>
      <c r="E15798" s="203"/>
      <c r="F15798" s="203"/>
    </row>
    <row r="15799" spans="2:6" ht="15.75">
      <c r="B15799" s="188"/>
      <c r="C15799" s="188"/>
      <c r="D15799" s="203"/>
      <c r="E15799" s="203"/>
      <c r="F15799" s="203"/>
    </row>
    <row r="15800" spans="2:6" ht="15.75">
      <c r="B15800" s="188"/>
      <c r="C15800" s="188"/>
      <c r="D15800" s="203"/>
      <c r="E15800" s="203"/>
      <c r="F15800" s="203"/>
    </row>
    <row r="15801" spans="2:6" ht="15.75">
      <c r="B15801" s="188"/>
      <c r="C15801" s="188"/>
      <c r="D15801" s="203"/>
      <c r="E15801" s="203"/>
      <c r="F15801" s="203"/>
    </row>
    <row r="15802" spans="2:6" ht="15.75">
      <c r="B15802" s="188"/>
      <c r="C15802" s="188"/>
      <c r="D15802" s="203"/>
      <c r="E15802" s="203"/>
      <c r="F15802" s="203"/>
    </row>
    <row r="15803" spans="2:6" ht="15.75">
      <c r="B15803" s="188"/>
      <c r="C15803" s="188"/>
      <c r="D15803" s="203"/>
      <c r="E15803" s="203"/>
      <c r="F15803" s="203"/>
    </row>
    <row r="15804" spans="2:6" ht="15.75">
      <c r="B15804" s="188"/>
      <c r="C15804" s="188"/>
      <c r="D15804" s="203"/>
      <c r="E15804" s="203"/>
      <c r="F15804" s="203"/>
    </row>
    <row r="15805" spans="2:6" ht="15.75">
      <c r="B15805" s="188"/>
      <c r="C15805" s="188"/>
      <c r="D15805" s="203"/>
      <c r="E15805" s="203"/>
      <c r="F15805" s="203"/>
    </row>
    <row r="15806" spans="2:6" ht="15.75">
      <c r="B15806" s="188"/>
      <c r="C15806" s="188"/>
      <c r="D15806" s="203"/>
      <c r="E15806" s="203"/>
      <c r="F15806" s="203"/>
    </row>
    <row r="15807" spans="2:6" ht="15.75">
      <c r="B15807" s="188"/>
      <c r="C15807" s="188"/>
      <c r="D15807" s="203"/>
      <c r="E15807" s="203"/>
      <c r="F15807" s="203"/>
    </row>
    <row r="15808" spans="2:6" ht="15.75">
      <c r="B15808" s="188"/>
      <c r="C15808" s="188"/>
      <c r="D15808" s="203"/>
      <c r="E15808" s="203"/>
      <c r="F15808" s="203"/>
    </row>
    <row r="15809" spans="2:6" ht="15.75">
      <c r="B15809" s="188"/>
      <c r="C15809" s="188"/>
      <c r="D15809" s="203"/>
      <c r="E15809" s="203"/>
      <c r="F15809" s="203"/>
    </row>
    <row r="15810" spans="2:6" ht="15.75">
      <c r="B15810" s="188"/>
      <c r="C15810" s="188"/>
      <c r="D15810" s="203"/>
      <c r="E15810" s="203"/>
      <c r="F15810" s="203"/>
    </row>
    <row r="15811" spans="2:6" ht="15.75">
      <c r="B15811" s="188"/>
      <c r="C15811" s="188"/>
      <c r="D15811" s="203"/>
      <c r="E15811" s="203"/>
      <c r="F15811" s="203"/>
    </row>
    <row r="15812" spans="2:6" ht="15.75">
      <c r="B15812" s="188"/>
      <c r="C15812" s="188"/>
      <c r="D15812" s="203"/>
      <c r="E15812" s="203"/>
      <c r="F15812" s="203"/>
    </row>
    <row r="15813" spans="2:6" ht="15.75">
      <c r="B15813" s="188"/>
      <c r="C15813" s="188"/>
      <c r="D15813" s="203"/>
      <c r="E15813" s="203"/>
      <c r="F15813" s="203"/>
    </row>
    <row r="15814" spans="2:6" ht="15.75">
      <c r="B15814" s="188"/>
      <c r="C15814" s="188"/>
      <c r="D15814" s="203"/>
      <c r="E15814" s="203"/>
      <c r="F15814" s="203"/>
    </row>
    <row r="15815" spans="2:6" ht="15.75">
      <c r="B15815" s="188"/>
      <c r="C15815" s="188"/>
      <c r="D15815" s="203"/>
      <c r="E15815" s="203"/>
      <c r="F15815" s="203"/>
    </row>
    <row r="15816" spans="2:6" ht="15.75">
      <c r="B15816" s="188"/>
      <c r="C15816" s="188"/>
      <c r="D15816" s="203"/>
      <c r="E15816" s="203"/>
      <c r="F15816" s="203"/>
    </row>
    <row r="15817" spans="2:6" ht="15.75">
      <c r="B15817" s="188"/>
      <c r="C15817" s="188"/>
      <c r="D15817" s="203"/>
      <c r="E15817" s="203"/>
      <c r="F15817" s="203"/>
    </row>
    <row r="15818" spans="2:6" ht="15.75">
      <c r="B15818" s="188"/>
      <c r="C15818" s="188"/>
      <c r="D15818" s="203"/>
      <c r="E15818" s="203"/>
      <c r="F15818" s="203"/>
    </row>
    <row r="15819" spans="2:6" ht="15.75">
      <c r="B15819" s="188"/>
      <c r="C15819" s="188"/>
      <c r="D15819" s="203"/>
      <c r="E15819" s="203"/>
      <c r="F15819" s="203"/>
    </row>
    <row r="15820" spans="2:6" ht="15.75">
      <c r="B15820" s="188"/>
      <c r="C15820" s="188"/>
      <c r="D15820" s="203"/>
      <c r="E15820" s="203"/>
      <c r="F15820" s="203"/>
    </row>
    <row r="15821" spans="2:6" ht="15.75">
      <c r="B15821" s="188"/>
      <c r="C15821" s="188"/>
      <c r="D15821" s="203"/>
      <c r="E15821" s="203"/>
      <c r="F15821" s="203"/>
    </row>
    <row r="15822" spans="2:6" ht="15.75">
      <c r="B15822" s="188"/>
      <c r="C15822" s="188"/>
      <c r="D15822" s="203"/>
      <c r="E15822" s="203"/>
      <c r="F15822" s="203"/>
    </row>
    <row r="15823" spans="2:6" ht="15.75">
      <c r="B15823" s="188"/>
      <c r="C15823" s="188"/>
      <c r="D15823" s="203"/>
      <c r="E15823" s="203"/>
      <c r="F15823" s="203"/>
    </row>
    <row r="15824" spans="2:6" ht="15.75">
      <c r="B15824" s="188"/>
      <c r="C15824" s="188"/>
      <c r="D15824" s="203"/>
      <c r="E15824" s="203"/>
      <c r="F15824" s="203"/>
    </row>
    <row r="15825" spans="2:6" ht="15.75">
      <c r="B15825" s="188"/>
      <c r="C15825" s="188"/>
      <c r="D15825" s="203"/>
      <c r="E15825" s="203"/>
      <c r="F15825" s="203"/>
    </row>
    <row r="15826" spans="2:6" ht="15.75">
      <c r="B15826" s="188"/>
      <c r="C15826" s="188"/>
      <c r="D15826" s="203"/>
      <c r="E15826" s="203"/>
      <c r="F15826" s="203"/>
    </row>
    <row r="15827" spans="2:6" ht="15.75">
      <c r="B15827" s="188"/>
      <c r="C15827" s="188"/>
      <c r="D15827" s="203"/>
      <c r="E15827" s="203"/>
      <c r="F15827" s="203"/>
    </row>
    <row r="15828" spans="2:6" ht="15.75">
      <c r="B15828" s="188"/>
      <c r="C15828" s="188"/>
      <c r="D15828" s="203"/>
      <c r="E15828" s="203"/>
      <c r="F15828" s="203"/>
    </row>
    <row r="15829" spans="2:6" ht="15.75">
      <c r="B15829" s="188"/>
      <c r="C15829" s="188"/>
      <c r="D15829" s="203"/>
      <c r="E15829" s="203"/>
      <c r="F15829" s="203"/>
    </row>
    <row r="15830" spans="2:6" ht="15.75">
      <c r="B15830" s="188"/>
      <c r="C15830" s="188"/>
      <c r="D15830" s="203"/>
      <c r="E15830" s="203"/>
      <c r="F15830" s="203"/>
    </row>
    <row r="15831" spans="2:6" ht="15.75">
      <c r="B15831" s="188"/>
      <c r="C15831" s="188"/>
      <c r="D15831" s="203"/>
      <c r="E15831" s="203"/>
      <c r="F15831" s="203"/>
    </row>
    <row r="15832" spans="2:6" ht="15.75">
      <c r="B15832" s="188"/>
      <c r="C15832" s="188"/>
      <c r="D15832" s="203"/>
      <c r="E15832" s="203"/>
      <c r="F15832" s="203"/>
    </row>
    <row r="15833" spans="2:6" ht="15.75">
      <c r="B15833" s="188"/>
      <c r="C15833" s="188"/>
      <c r="D15833" s="203"/>
      <c r="E15833" s="203"/>
      <c r="F15833" s="203"/>
    </row>
    <row r="15834" spans="2:6" ht="15.75">
      <c r="B15834" s="188"/>
      <c r="C15834" s="188"/>
      <c r="D15834" s="203"/>
      <c r="E15834" s="203"/>
      <c r="F15834" s="203"/>
    </row>
    <row r="15835" spans="2:6" ht="15.75">
      <c r="B15835" s="188"/>
      <c r="C15835" s="188"/>
      <c r="D15835" s="203"/>
      <c r="E15835" s="203"/>
      <c r="F15835" s="203"/>
    </row>
    <row r="15836" spans="2:6" ht="15.75">
      <c r="B15836" s="188"/>
      <c r="C15836" s="188"/>
      <c r="D15836" s="203"/>
      <c r="E15836" s="203"/>
      <c r="F15836" s="203"/>
    </row>
    <row r="15837" spans="2:6" ht="15.75">
      <c r="B15837" s="188"/>
      <c r="C15837" s="188"/>
      <c r="D15837" s="203"/>
      <c r="E15837" s="203"/>
      <c r="F15837" s="203"/>
    </row>
    <row r="15838" spans="2:6" ht="15.75">
      <c r="B15838" s="188"/>
      <c r="C15838" s="188"/>
      <c r="D15838" s="203"/>
      <c r="E15838" s="203"/>
      <c r="F15838" s="203"/>
    </row>
    <row r="15839" spans="2:6" ht="15.75">
      <c r="B15839" s="188"/>
      <c r="C15839" s="188"/>
      <c r="D15839" s="203"/>
      <c r="E15839" s="203"/>
      <c r="F15839" s="203"/>
    </row>
    <row r="15840" spans="2:6" ht="15.75">
      <c r="B15840" s="188"/>
      <c r="C15840" s="188"/>
      <c r="D15840" s="203"/>
      <c r="E15840" s="203"/>
      <c r="F15840" s="203"/>
    </row>
    <row r="15841" spans="2:6" ht="15.75">
      <c r="B15841" s="188"/>
      <c r="C15841" s="188"/>
      <c r="D15841" s="203"/>
      <c r="E15841" s="203"/>
      <c r="F15841" s="203"/>
    </row>
    <row r="15842" spans="2:6" ht="15.75">
      <c r="B15842" s="188"/>
      <c r="C15842" s="188"/>
      <c r="D15842" s="203"/>
      <c r="E15842" s="203"/>
      <c r="F15842" s="203"/>
    </row>
    <row r="15843" spans="2:6" ht="15.75">
      <c r="B15843" s="188"/>
      <c r="C15843" s="188"/>
      <c r="D15843" s="203"/>
      <c r="E15843" s="203"/>
      <c r="F15843" s="203"/>
    </row>
    <row r="15844" spans="2:6" ht="15.75">
      <c r="B15844" s="188"/>
      <c r="C15844" s="188"/>
      <c r="D15844" s="203"/>
      <c r="E15844" s="203"/>
      <c r="F15844" s="203"/>
    </row>
    <row r="15845" spans="2:6" ht="15.75">
      <c r="B15845" s="188"/>
      <c r="C15845" s="188"/>
      <c r="D15845" s="203"/>
      <c r="E15845" s="203"/>
      <c r="F15845" s="203"/>
    </row>
    <row r="15846" spans="2:6" ht="15.75">
      <c r="B15846" s="188"/>
      <c r="C15846" s="188"/>
      <c r="D15846" s="203"/>
      <c r="E15846" s="203"/>
      <c r="F15846" s="203"/>
    </row>
    <row r="15847" spans="2:6" ht="15.75">
      <c r="B15847" s="188"/>
      <c r="C15847" s="188"/>
      <c r="D15847" s="203"/>
      <c r="E15847" s="203"/>
      <c r="F15847" s="203"/>
    </row>
    <row r="15848" spans="2:6" ht="15.75">
      <c r="B15848" s="188"/>
      <c r="C15848" s="188"/>
      <c r="D15848" s="203"/>
      <c r="E15848" s="203"/>
      <c r="F15848" s="203"/>
    </row>
    <row r="15849" spans="2:6" ht="15.75">
      <c r="B15849" s="188"/>
      <c r="C15849" s="188"/>
      <c r="D15849" s="203"/>
      <c r="E15849" s="203"/>
      <c r="F15849" s="203"/>
    </row>
    <row r="15850" spans="2:6" ht="15.75">
      <c r="B15850" s="188"/>
      <c r="C15850" s="188"/>
      <c r="D15850" s="203"/>
      <c r="E15850" s="203"/>
      <c r="F15850" s="203"/>
    </row>
    <row r="15851" spans="2:6" ht="15.75">
      <c r="B15851" s="188"/>
      <c r="C15851" s="188"/>
      <c r="D15851" s="203"/>
      <c r="E15851" s="203"/>
      <c r="F15851" s="203"/>
    </row>
    <row r="15852" spans="2:6" ht="15.75">
      <c r="B15852" s="188"/>
      <c r="C15852" s="188"/>
      <c r="D15852" s="203"/>
      <c r="E15852" s="203"/>
      <c r="F15852" s="203"/>
    </row>
    <row r="15853" spans="2:6" ht="15.75">
      <c r="B15853" s="188"/>
      <c r="C15853" s="188"/>
      <c r="D15853" s="203"/>
      <c r="E15853" s="203"/>
      <c r="F15853" s="203"/>
    </row>
    <row r="15854" spans="2:6" ht="15.75">
      <c r="B15854" s="188"/>
      <c r="C15854" s="188"/>
      <c r="D15854" s="203"/>
      <c r="E15854" s="203"/>
      <c r="F15854" s="203"/>
    </row>
    <row r="15855" spans="2:6" ht="15.75">
      <c r="B15855" s="188"/>
      <c r="C15855" s="188"/>
      <c r="D15855" s="203"/>
      <c r="E15855" s="203"/>
      <c r="F15855" s="203"/>
    </row>
    <row r="15856" spans="2:6" ht="15.75">
      <c r="B15856" s="188"/>
      <c r="C15856" s="188"/>
      <c r="D15856" s="203"/>
      <c r="E15856" s="203"/>
      <c r="F15856" s="203"/>
    </row>
    <row r="15857" spans="2:6" ht="15.75">
      <c r="B15857" s="188"/>
      <c r="C15857" s="188"/>
      <c r="D15857" s="203"/>
      <c r="E15857" s="203"/>
      <c r="F15857" s="203"/>
    </row>
    <row r="15858" spans="2:6" ht="15.75">
      <c r="B15858" s="188"/>
      <c r="C15858" s="188"/>
      <c r="D15858" s="203"/>
      <c r="E15858" s="203"/>
      <c r="F15858" s="203"/>
    </row>
    <row r="15859" spans="2:6" ht="15.75">
      <c r="B15859" s="188"/>
      <c r="C15859" s="188"/>
      <c r="D15859" s="203"/>
      <c r="E15859" s="203"/>
      <c r="F15859" s="203"/>
    </row>
    <row r="15860" spans="2:6" ht="15.75">
      <c r="B15860" s="188"/>
      <c r="C15860" s="188"/>
      <c r="D15860" s="203"/>
      <c r="E15860" s="203"/>
      <c r="F15860" s="203"/>
    </row>
    <row r="15861" spans="2:6" ht="15.75">
      <c r="B15861" s="188"/>
      <c r="C15861" s="188"/>
      <c r="D15861" s="203"/>
      <c r="E15861" s="203"/>
      <c r="F15861" s="203"/>
    </row>
    <row r="15862" spans="2:6" ht="15.75">
      <c r="B15862" s="188"/>
      <c r="C15862" s="188"/>
      <c r="D15862" s="203"/>
      <c r="E15862" s="203"/>
      <c r="F15862" s="203"/>
    </row>
    <row r="15863" spans="2:6" ht="15.75">
      <c r="B15863" s="188"/>
      <c r="C15863" s="188"/>
      <c r="D15863" s="203"/>
      <c r="E15863" s="203"/>
      <c r="F15863" s="203"/>
    </row>
    <row r="15864" spans="2:6" ht="15.75">
      <c r="B15864" s="188"/>
      <c r="C15864" s="188"/>
      <c r="D15864" s="203"/>
      <c r="E15864" s="203"/>
      <c r="F15864" s="203"/>
    </row>
    <row r="15865" spans="2:6" ht="15.75">
      <c r="B15865" s="188"/>
      <c r="C15865" s="188"/>
      <c r="D15865" s="203"/>
      <c r="E15865" s="203"/>
      <c r="F15865" s="203"/>
    </row>
    <row r="15866" spans="2:6" ht="15.75">
      <c r="B15866" s="188"/>
      <c r="C15866" s="188"/>
      <c r="D15866" s="203"/>
      <c r="E15866" s="203"/>
      <c r="F15866" s="203"/>
    </row>
    <row r="15867" spans="2:6" ht="15.75">
      <c r="B15867" s="188"/>
      <c r="C15867" s="188"/>
      <c r="D15867" s="203"/>
      <c r="E15867" s="203"/>
      <c r="F15867" s="203"/>
    </row>
    <row r="15868" spans="2:6" ht="15.75">
      <c r="B15868" s="188"/>
      <c r="C15868" s="188"/>
      <c r="D15868" s="203"/>
      <c r="E15868" s="203"/>
      <c r="F15868" s="203"/>
    </row>
    <row r="15869" spans="2:6" ht="15.75">
      <c r="B15869" s="188"/>
      <c r="C15869" s="188"/>
      <c r="D15869" s="203"/>
      <c r="E15869" s="203"/>
      <c r="F15869" s="203"/>
    </row>
    <row r="15870" spans="2:6" ht="15.75">
      <c r="B15870" s="188"/>
      <c r="C15870" s="188"/>
      <c r="D15870" s="203"/>
      <c r="E15870" s="203"/>
      <c r="F15870" s="203"/>
    </row>
    <row r="15871" spans="2:6" ht="15.75">
      <c r="B15871" s="188"/>
      <c r="C15871" s="188"/>
      <c r="D15871" s="203"/>
      <c r="E15871" s="203"/>
      <c r="F15871" s="203"/>
    </row>
    <row r="15872" spans="2:6" ht="15.75">
      <c r="B15872" s="188"/>
      <c r="C15872" s="188"/>
      <c r="D15872" s="203"/>
      <c r="E15872" s="203"/>
      <c r="F15872" s="203"/>
    </row>
    <row r="15873" spans="2:6" ht="15.75">
      <c r="B15873" s="188"/>
      <c r="C15873" s="188"/>
      <c r="D15873" s="203"/>
      <c r="E15873" s="203"/>
      <c r="F15873" s="203"/>
    </row>
    <row r="15874" spans="2:6" ht="15.75">
      <c r="B15874" s="188"/>
      <c r="C15874" s="188"/>
      <c r="D15874" s="203"/>
      <c r="E15874" s="203"/>
      <c r="F15874" s="203"/>
    </row>
    <row r="15875" spans="2:6" ht="15.75">
      <c r="B15875" s="188"/>
      <c r="C15875" s="188"/>
      <c r="D15875" s="203"/>
      <c r="E15875" s="203"/>
      <c r="F15875" s="203"/>
    </row>
    <row r="15876" spans="2:6" ht="15.75">
      <c r="B15876" s="188"/>
      <c r="C15876" s="188"/>
      <c r="D15876" s="203"/>
      <c r="E15876" s="203"/>
      <c r="F15876" s="203"/>
    </row>
    <row r="15877" spans="2:6" ht="15.75">
      <c r="B15877" s="188"/>
      <c r="C15877" s="188"/>
      <c r="D15877" s="203"/>
      <c r="E15877" s="203"/>
      <c r="F15877" s="203"/>
    </row>
    <row r="15878" spans="2:6" ht="15.75">
      <c r="B15878" s="188"/>
      <c r="C15878" s="188"/>
      <c r="D15878" s="203"/>
      <c r="E15878" s="203"/>
      <c r="F15878" s="203"/>
    </row>
    <row r="15879" spans="2:6" ht="15.75">
      <c r="B15879" s="188"/>
      <c r="C15879" s="188"/>
      <c r="D15879" s="203"/>
      <c r="E15879" s="203"/>
      <c r="F15879" s="203"/>
    </row>
    <row r="15880" spans="2:6" ht="15.75">
      <c r="B15880" s="188"/>
      <c r="C15880" s="188"/>
      <c r="D15880" s="203"/>
      <c r="E15880" s="203"/>
      <c r="F15880" s="203"/>
    </row>
    <row r="15881" spans="2:6" ht="15.75">
      <c r="B15881" s="188"/>
      <c r="C15881" s="188"/>
      <c r="D15881" s="203"/>
      <c r="E15881" s="203"/>
      <c r="F15881" s="203"/>
    </row>
    <row r="15882" spans="2:6" ht="15.75">
      <c r="B15882" s="188"/>
      <c r="C15882" s="188"/>
      <c r="D15882" s="203"/>
      <c r="E15882" s="203"/>
      <c r="F15882" s="203"/>
    </row>
    <row r="15883" spans="2:6" ht="15.75">
      <c r="B15883" s="188"/>
      <c r="C15883" s="188"/>
      <c r="D15883" s="203"/>
      <c r="E15883" s="203"/>
      <c r="F15883" s="203"/>
    </row>
    <row r="15884" spans="2:6" ht="15.75">
      <c r="B15884" s="188"/>
      <c r="C15884" s="188"/>
      <c r="D15884" s="203"/>
      <c r="E15884" s="203"/>
      <c r="F15884" s="203"/>
    </row>
    <row r="15885" spans="2:6" ht="15.75">
      <c r="B15885" s="188"/>
      <c r="C15885" s="188"/>
      <c r="D15885" s="203"/>
      <c r="E15885" s="203"/>
      <c r="F15885" s="203"/>
    </row>
    <row r="15886" spans="2:6" ht="15.75">
      <c r="B15886" s="188"/>
      <c r="C15886" s="188"/>
      <c r="D15886" s="203"/>
      <c r="E15886" s="203"/>
      <c r="F15886" s="203"/>
    </row>
    <row r="15887" spans="2:6" ht="15.75">
      <c r="B15887" s="188"/>
      <c r="C15887" s="188"/>
      <c r="D15887" s="203"/>
      <c r="E15887" s="203"/>
      <c r="F15887" s="203"/>
    </row>
    <row r="15888" spans="2:6" ht="15.75">
      <c r="B15888" s="188"/>
      <c r="C15888" s="188"/>
      <c r="D15888" s="203"/>
      <c r="E15888" s="203"/>
      <c r="F15888" s="203"/>
    </row>
    <row r="15889" spans="2:6" ht="15.75">
      <c r="B15889" s="188"/>
      <c r="C15889" s="188"/>
      <c r="D15889" s="203"/>
      <c r="E15889" s="203"/>
      <c r="F15889" s="203"/>
    </row>
    <row r="15890" spans="2:6" ht="15.75">
      <c r="B15890" s="188"/>
      <c r="C15890" s="188"/>
      <c r="D15890" s="203"/>
      <c r="E15890" s="203"/>
      <c r="F15890" s="203"/>
    </row>
    <row r="15891" spans="2:6" ht="15.75">
      <c r="B15891" s="188"/>
      <c r="C15891" s="188"/>
      <c r="D15891" s="203"/>
      <c r="E15891" s="203"/>
      <c r="F15891" s="203"/>
    </row>
    <row r="15892" spans="2:6" ht="15.75">
      <c r="B15892" s="188"/>
      <c r="C15892" s="188"/>
      <c r="D15892" s="203"/>
      <c r="E15892" s="203"/>
      <c r="F15892" s="203"/>
    </row>
    <row r="15893" spans="2:6" ht="15.75">
      <c r="B15893" s="188"/>
      <c r="C15893" s="188"/>
      <c r="D15893" s="203"/>
      <c r="E15893" s="203"/>
      <c r="F15893" s="203"/>
    </row>
    <row r="15894" spans="2:6" ht="15.75">
      <c r="B15894" s="188"/>
      <c r="C15894" s="188"/>
      <c r="D15894" s="203"/>
      <c r="E15894" s="203"/>
      <c r="F15894" s="203"/>
    </row>
    <row r="15895" spans="2:6" ht="15.75">
      <c r="B15895" s="188"/>
      <c r="C15895" s="188"/>
      <c r="D15895" s="203"/>
      <c r="E15895" s="203"/>
      <c r="F15895" s="203"/>
    </row>
    <row r="15896" spans="2:6" ht="15.75">
      <c r="B15896" s="188"/>
      <c r="C15896" s="188"/>
      <c r="D15896" s="203"/>
      <c r="E15896" s="203"/>
      <c r="F15896" s="203"/>
    </row>
    <row r="15897" spans="2:6" ht="15.75">
      <c r="B15897" s="188"/>
      <c r="C15897" s="188"/>
      <c r="D15897" s="203"/>
      <c r="E15897" s="203"/>
      <c r="F15897" s="203"/>
    </row>
    <row r="15898" spans="2:6" ht="15.75">
      <c r="B15898" s="188"/>
      <c r="C15898" s="188"/>
      <c r="D15898" s="203"/>
      <c r="E15898" s="203"/>
      <c r="F15898" s="203"/>
    </row>
    <row r="15899" spans="2:6" ht="15.75">
      <c r="B15899" s="188"/>
      <c r="C15899" s="188"/>
      <c r="D15899" s="203"/>
      <c r="E15899" s="203"/>
      <c r="F15899" s="203"/>
    </row>
    <row r="15900" spans="2:6" ht="15.75">
      <c r="B15900" s="188"/>
      <c r="C15900" s="188"/>
      <c r="D15900" s="203"/>
      <c r="E15900" s="203"/>
      <c r="F15900" s="203"/>
    </row>
    <row r="15901" spans="2:6" ht="15.75">
      <c r="B15901" s="188"/>
      <c r="C15901" s="188"/>
      <c r="D15901" s="203"/>
      <c r="E15901" s="203"/>
      <c r="F15901" s="203"/>
    </row>
    <row r="15902" spans="2:6" ht="15.75">
      <c r="B15902" s="188"/>
      <c r="C15902" s="188"/>
      <c r="D15902" s="203"/>
      <c r="E15902" s="203"/>
      <c r="F15902" s="203"/>
    </row>
    <row r="15903" spans="2:6" ht="15.75">
      <c r="B15903" s="188"/>
      <c r="C15903" s="188"/>
      <c r="D15903" s="203"/>
      <c r="E15903" s="203"/>
      <c r="F15903" s="203"/>
    </row>
    <row r="15904" spans="2:6" ht="15.75">
      <c r="B15904" s="188"/>
      <c r="C15904" s="188"/>
      <c r="D15904" s="203"/>
      <c r="E15904" s="203"/>
      <c r="F15904" s="203"/>
    </row>
    <row r="15905" spans="2:6" ht="15.75">
      <c r="B15905" s="188"/>
      <c r="C15905" s="188"/>
      <c r="D15905" s="203"/>
      <c r="E15905" s="203"/>
      <c r="F15905" s="203"/>
    </row>
    <row r="15906" spans="2:6" ht="15.75">
      <c r="B15906" s="188"/>
      <c r="C15906" s="188"/>
      <c r="D15906" s="203"/>
      <c r="E15906" s="203"/>
      <c r="F15906" s="203"/>
    </row>
    <row r="15907" spans="2:6" ht="15.75">
      <c r="B15907" s="188"/>
      <c r="C15907" s="188"/>
      <c r="D15907" s="203"/>
      <c r="E15907" s="203"/>
      <c r="F15907" s="203"/>
    </row>
    <row r="15908" spans="2:6" ht="15.75">
      <c r="B15908" s="188"/>
      <c r="C15908" s="188"/>
      <c r="D15908" s="203"/>
      <c r="E15908" s="203"/>
      <c r="F15908" s="203"/>
    </row>
    <row r="15909" spans="2:6" ht="15.75">
      <c r="B15909" s="188"/>
      <c r="C15909" s="188"/>
      <c r="D15909" s="203"/>
      <c r="E15909" s="203"/>
      <c r="F15909" s="203"/>
    </row>
    <row r="15910" spans="2:6" ht="15.75">
      <c r="B15910" s="188"/>
      <c r="C15910" s="188"/>
      <c r="D15910" s="203"/>
      <c r="E15910" s="203"/>
      <c r="F15910" s="203"/>
    </row>
    <row r="15911" spans="2:6" ht="15.75">
      <c r="B15911" s="188"/>
      <c r="C15911" s="188"/>
      <c r="D15911" s="203"/>
      <c r="E15911" s="203"/>
      <c r="F15911" s="203"/>
    </row>
    <row r="15912" spans="2:6" ht="15.75">
      <c r="B15912" s="188"/>
      <c r="C15912" s="188"/>
      <c r="D15912" s="203"/>
      <c r="E15912" s="203"/>
      <c r="F15912" s="203"/>
    </row>
    <row r="15913" spans="2:6" ht="15.75">
      <c r="B15913" s="188"/>
      <c r="C15913" s="188"/>
      <c r="D15913" s="203"/>
      <c r="E15913" s="203"/>
      <c r="F15913" s="203"/>
    </row>
    <row r="15914" spans="2:6" ht="15.75">
      <c r="B15914" s="188"/>
      <c r="C15914" s="188"/>
      <c r="D15914" s="203"/>
      <c r="E15914" s="203"/>
      <c r="F15914" s="203"/>
    </row>
    <row r="15915" spans="2:6" ht="15.75">
      <c r="B15915" s="188"/>
      <c r="C15915" s="188"/>
      <c r="D15915" s="203"/>
      <c r="E15915" s="203"/>
      <c r="F15915" s="203"/>
    </row>
    <row r="15916" spans="2:6" ht="15.75">
      <c r="B15916" s="188"/>
      <c r="C15916" s="188"/>
      <c r="D15916" s="203"/>
      <c r="E15916" s="203"/>
      <c r="F15916" s="203"/>
    </row>
    <row r="15917" spans="2:6" ht="15.75">
      <c r="B15917" s="188"/>
      <c r="C15917" s="188"/>
      <c r="D15917" s="203"/>
      <c r="E15917" s="203"/>
      <c r="F15917" s="203"/>
    </row>
    <row r="15918" spans="2:6" ht="15.75">
      <c r="B15918" s="188"/>
      <c r="C15918" s="188"/>
      <c r="D15918" s="203"/>
      <c r="E15918" s="203"/>
      <c r="F15918" s="203"/>
    </row>
    <row r="15919" spans="2:6" ht="15.75">
      <c r="B15919" s="188"/>
      <c r="C15919" s="188"/>
      <c r="D15919" s="203"/>
      <c r="E15919" s="203"/>
      <c r="F15919" s="203"/>
    </row>
    <row r="15920" spans="2:6" ht="15.75">
      <c r="B15920" s="188"/>
      <c r="C15920" s="188"/>
      <c r="D15920" s="203"/>
      <c r="E15920" s="203"/>
      <c r="F15920" s="203"/>
    </row>
    <row r="15921" spans="2:6" ht="15.75">
      <c r="B15921" s="188"/>
      <c r="C15921" s="188"/>
      <c r="D15921" s="203"/>
      <c r="E15921" s="203"/>
      <c r="F15921" s="203"/>
    </row>
    <row r="15922" spans="2:6" ht="15.75">
      <c r="B15922" s="188"/>
      <c r="C15922" s="188"/>
      <c r="D15922" s="203"/>
      <c r="E15922" s="203"/>
      <c r="F15922" s="203"/>
    </row>
    <row r="15923" spans="2:6" ht="15.75">
      <c r="B15923" s="188"/>
      <c r="C15923" s="188"/>
      <c r="D15923" s="203"/>
      <c r="E15923" s="203"/>
      <c r="F15923" s="203"/>
    </row>
    <row r="15924" spans="2:6" ht="15.75">
      <c r="B15924" s="188"/>
      <c r="C15924" s="188"/>
      <c r="D15924" s="203"/>
      <c r="E15924" s="203"/>
      <c r="F15924" s="203"/>
    </row>
    <row r="15925" spans="2:6" ht="15.75">
      <c r="B15925" s="188"/>
      <c r="C15925" s="188"/>
      <c r="D15925" s="203"/>
      <c r="E15925" s="203"/>
      <c r="F15925" s="203"/>
    </row>
    <row r="15926" spans="2:6" ht="15.75">
      <c r="B15926" s="188"/>
      <c r="C15926" s="188"/>
      <c r="D15926" s="203"/>
      <c r="E15926" s="203"/>
      <c r="F15926" s="203"/>
    </row>
    <row r="15927" spans="2:6" ht="15.75">
      <c r="B15927" s="188"/>
      <c r="C15927" s="188"/>
      <c r="D15927" s="203"/>
      <c r="E15927" s="203"/>
      <c r="F15927" s="203"/>
    </row>
    <row r="15928" spans="2:6" ht="15.75">
      <c r="B15928" s="188"/>
      <c r="C15928" s="188"/>
      <c r="D15928" s="203"/>
      <c r="E15928" s="203"/>
      <c r="F15928" s="203"/>
    </row>
    <row r="15929" spans="2:6" ht="15.75">
      <c r="B15929" s="188"/>
      <c r="C15929" s="188"/>
      <c r="D15929" s="203"/>
      <c r="E15929" s="203"/>
      <c r="F15929" s="203"/>
    </row>
    <row r="15930" spans="2:6" ht="15.75">
      <c r="B15930" s="188"/>
      <c r="C15930" s="188"/>
      <c r="D15930" s="203"/>
      <c r="E15930" s="203"/>
      <c r="F15930" s="203"/>
    </row>
    <row r="15931" spans="2:6" ht="15.75">
      <c r="B15931" s="188"/>
      <c r="C15931" s="188"/>
      <c r="D15931" s="203"/>
      <c r="E15931" s="203"/>
      <c r="F15931" s="203"/>
    </row>
    <row r="15932" spans="2:6" ht="15.75">
      <c r="B15932" s="188"/>
      <c r="C15932" s="188"/>
      <c r="D15932" s="203"/>
      <c r="E15932" s="203"/>
      <c r="F15932" s="203"/>
    </row>
    <row r="15933" spans="2:6" ht="15.75">
      <c r="B15933" s="188"/>
      <c r="C15933" s="188"/>
      <c r="D15933" s="203"/>
      <c r="E15933" s="203"/>
      <c r="F15933" s="203"/>
    </row>
    <row r="15934" spans="2:6" ht="15.75">
      <c r="B15934" s="188"/>
      <c r="C15934" s="188"/>
      <c r="D15934" s="203"/>
      <c r="E15934" s="203"/>
      <c r="F15934" s="203"/>
    </row>
    <row r="15935" spans="2:6" ht="15.75">
      <c r="B15935" s="188"/>
      <c r="C15935" s="188"/>
      <c r="D15935" s="203"/>
      <c r="E15935" s="203"/>
      <c r="F15935" s="203"/>
    </row>
    <row r="15936" spans="2:6" ht="15.75">
      <c r="B15936" s="188"/>
      <c r="C15936" s="188"/>
      <c r="D15936" s="203"/>
      <c r="E15936" s="203"/>
      <c r="F15936" s="203"/>
    </row>
    <row r="15937" spans="2:6" ht="15.75">
      <c r="B15937" s="188"/>
      <c r="C15937" s="188"/>
      <c r="D15937" s="203"/>
      <c r="E15937" s="203"/>
      <c r="F15937" s="203"/>
    </row>
    <row r="15938" spans="2:6" ht="15.75">
      <c r="B15938" s="188"/>
      <c r="C15938" s="188"/>
      <c r="D15938" s="203"/>
      <c r="E15938" s="203"/>
      <c r="F15938" s="203"/>
    </row>
    <row r="15939" spans="2:6" ht="15.75">
      <c r="B15939" s="188"/>
      <c r="C15939" s="188"/>
      <c r="D15939" s="203"/>
      <c r="E15939" s="203"/>
      <c r="F15939" s="203"/>
    </row>
    <row r="15940" spans="2:6" ht="15.75">
      <c r="B15940" s="188"/>
      <c r="C15940" s="188"/>
      <c r="D15940" s="203"/>
      <c r="E15940" s="203"/>
      <c r="F15940" s="203"/>
    </row>
    <row r="15941" spans="2:6" ht="15.75">
      <c r="B15941" s="188"/>
      <c r="C15941" s="188"/>
      <c r="D15941" s="203"/>
      <c r="E15941" s="203"/>
      <c r="F15941" s="203"/>
    </row>
    <row r="15942" spans="2:6" ht="15.75">
      <c r="B15942" s="188"/>
      <c r="C15942" s="188"/>
      <c r="D15942" s="203"/>
      <c r="E15942" s="203"/>
      <c r="F15942" s="203"/>
    </row>
    <row r="15943" spans="2:6" ht="15.75">
      <c r="B15943" s="188"/>
      <c r="C15943" s="188"/>
      <c r="D15943" s="203"/>
      <c r="E15943" s="203"/>
      <c r="F15943" s="203"/>
    </row>
    <row r="15944" spans="2:6" ht="15.75">
      <c r="B15944" s="188"/>
      <c r="C15944" s="188"/>
      <c r="D15944" s="203"/>
      <c r="E15944" s="203"/>
      <c r="F15944" s="203"/>
    </row>
    <row r="15945" spans="2:6" ht="15.75">
      <c r="B15945" s="188"/>
      <c r="C15945" s="188"/>
      <c r="D15945" s="203"/>
      <c r="E15945" s="203"/>
      <c r="F15945" s="203"/>
    </row>
    <row r="15946" spans="2:6" ht="15.75">
      <c r="B15946" s="188"/>
      <c r="C15946" s="188"/>
      <c r="D15946" s="203"/>
      <c r="E15946" s="203"/>
      <c r="F15946" s="203"/>
    </row>
    <row r="15947" spans="2:6" ht="15.75">
      <c r="B15947" s="188"/>
      <c r="C15947" s="188"/>
      <c r="D15947" s="203"/>
      <c r="E15947" s="203"/>
      <c r="F15947" s="203"/>
    </row>
    <row r="15948" spans="2:6" ht="15.75">
      <c r="B15948" s="188"/>
      <c r="C15948" s="188"/>
      <c r="D15948" s="203"/>
      <c r="E15948" s="203"/>
      <c r="F15948" s="203"/>
    </row>
    <row r="15949" spans="2:6" ht="15.75">
      <c r="B15949" s="188"/>
      <c r="C15949" s="188"/>
      <c r="D15949" s="203"/>
      <c r="E15949" s="203"/>
      <c r="F15949" s="203"/>
    </row>
    <row r="15950" spans="2:6" ht="15.75">
      <c r="B15950" s="188"/>
      <c r="C15950" s="188"/>
      <c r="D15950" s="203"/>
      <c r="E15950" s="203"/>
      <c r="F15950" s="203"/>
    </row>
    <row r="15951" spans="2:6" ht="15.75">
      <c r="B15951" s="188"/>
      <c r="C15951" s="188"/>
      <c r="D15951" s="203"/>
      <c r="E15951" s="203"/>
      <c r="F15951" s="203"/>
    </row>
    <row r="15952" spans="2:6" ht="15.75">
      <c r="B15952" s="188"/>
      <c r="C15952" s="188"/>
      <c r="D15952" s="203"/>
      <c r="E15952" s="203"/>
      <c r="F15952" s="203"/>
    </row>
    <row r="15953" spans="2:6" ht="15.75">
      <c r="B15953" s="188"/>
      <c r="C15953" s="188"/>
      <c r="D15953" s="203"/>
      <c r="E15953" s="203"/>
      <c r="F15953" s="203"/>
    </row>
    <row r="15954" spans="2:6" ht="15.75">
      <c r="B15954" s="188"/>
      <c r="C15954" s="188"/>
      <c r="D15954" s="203"/>
      <c r="E15954" s="203"/>
      <c r="F15954" s="203"/>
    </row>
    <row r="15955" spans="2:6" ht="15.75">
      <c r="B15955" s="188"/>
      <c r="C15955" s="188"/>
      <c r="D15955" s="203"/>
      <c r="E15955" s="203"/>
      <c r="F15955" s="203"/>
    </row>
    <row r="15956" spans="2:6" ht="15.75">
      <c r="B15956" s="188"/>
      <c r="C15956" s="188"/>
      <c r="D15956" s="203"/>
      <c r="E15956" s="203"/>
      <c r="F15956" s="203"/>
    </row>
    <row r="15957" spans="2:6" ht="15.75">
      <c r="B15957" s="188"/>
      <c r="C15957" s="188"/>
      <c r="D15957" s="203"/>
      <c r="E15957" s="203"/>
      <c r="F15957" s="203"/>
    </row>
    <row r="15958" spans="2:6" ht="15.75">
      <c r="B15958" s="188"/>
      <c r="C15958" s="188"/>
      <c r="D15958" s="203"/>
      <c r="E15958" s="203"/>
      <c r="F15958" s="203"/>
    </row>
    <row r="15959" spans="2:6" ht="15.75">
      <c r="B15959" s="188"/>
      <c r="C15959" s="188"/>
      <c r="D15959" s="203"/>
      <c r="E15959" s="203"/>
      <c r="F15959" s="203"/>
    </row>
    <row r="15960" spans="2:6" ht="15.75">
      <c r="B15960" s="188"/>
      <c r="C15960" s="188"/>
      <c r="D15960" s="203"/>
      <c r="E15960" s="203"/>
      <c r="F15960" s="203"/>
    </row>
    <row r="15961" spans="2:6" ht="15.75">
      <c r="B15961" s="188"/>
      <c r="C15961" s="188"/>
      <c r="D15961" s="203"/>
      <c r="E15961" s="203"/>
      <c r="F15961" s="203"/>
    </row>
    <row r="15962" spans="2:6" ht="15.75">
      <c r="B15962" s="188"/>
      <c r="C15962" s="188"/>
      <c r="D15962" s="203"/>
      <c r="E15962" s="203"/>
      <c r="F15962" s="203"/>
    </row>
    <row r="15963" spans="2:6" ht="15.75">
      <c r="B15963" s="188"/>
      <c r="C15963" s="188"/>
      <c r="D15963" s="203"/>
      <c r="E15963" s="203"/>
      <c r="F15963" s="203"/>
    </row>
    <row r="15964" spans="2:6" ht="15.75">
      <c r="B15964" s="188"/>
      <c r="C15964" s="188"/>
      <c r="D15964" s="203"/>
      <c r="E15964" s="203"/>
      <c r="F15964" s="203"/>
    </row>
    <row r="15965" spans="2:6" ht="15.75">
      <c r="B15965" s="188"/>
      <c r="C15965" s="188"/>
      <c r="D15965" s="203"/>
      <c r="E15965" s="203"/>
      <c r="F15965" s="203"/>
    </row>
    <row r="15966" spans="2:6" ht="15.75">
      <c r="B15966" s="188"/>
      <c r="C15966" s="188"/>
      <c r="D15966" s="203"/>
      <c r="E15966" s="203"/>
      <c r="F15966" s="203"/>
    </row>
    <row r="15967" spans="2:6" ht="15.75">
      <c r="B15967" s="188"/>
      <c r="C15967" s="188"/>
      <c r="D15967" s="203"/>
      <c r="E15967" s="203"/>
      <c r="F15967" s="203"/>
    </row>
    <row r="15968" spans="2:6" ht="15.75">
      <c r="B15968" s="188"/>
      <c r="C15968" s="188"/>
      <c r="D15968" s="203"/>
      <c r="E15968" s="203"/>
      <c r="F15968" s="203"/>
    </row>
    <row r="15969" spans="2:6" ht="15.75">
      <c r="B15969" s="188"/>
      <c r="C15969" s="188"/>
      <c r="D15969" s="203"/>
      <c r="E15969" s="203"/>
      <c r="F15969" s="203"/>
    </row>
    <row r="15970" spans="2:6" ht="15.75">
      <c r="B15970" s="188"/>
      <c r="C15970" s="188"/>
      <c r="D15970" s="203"/>
      <c r="E15970" s="203"/>
      <c r="F15970" s="203"/>
    </row>
    <row r="15971" spans="2:6" ht="15.75">
      <c r="B15971" s="188"/>
      <c r="C15971" s="188"/>
      <c r="D15971" s="203"/>
      <c r="E15971" s="203"/>
      <c r="F15971" s="203"/>
    </row>
    <row r="15972" spans="2:6" ht="15.75">
      <c r="B15972" s="188"/>
      <c r="C15972" s="188"/>
      <c r="D15972" s="203"/>
      <c r="E15972" s="203"/>
      <c r="F15972" s="203"/>
    </row>
    <row r="15973" spans="2:6" ht="15.75">
      <c r="B15973" s="188"/>
      <c r="C15973" s="188"/>
      <c r="D15973" s="203"/>
      <c r="E15973" s="203"/>
      <c r="F15973" s="203"/>
    </row>
    <row r="15974" spans="2:6" ht="15.75">
      <c r="B15974" s="188"/>
      <c r="C15974" s="188"/>
      <c r="D15974" s="203"/>
      <c r="E15974" s="203"/>
      <c r="F15974" s="203"/>
    </row>
    <row r="15975" spans="2:6" ht="15.75">
      <c r="B15975" s="188"/>
      <c r="C15975" s="188"/>
      <c r="D15975" s="203"/>
      <c r="E15975" s="203"/>
      <c r="F15975" s="203"/>
    </row>
    <row r="15976" spans="2:6" ht="15.75">
      <c r="B15976" s="188"/>
      <c r="C15976" s="188"/>
      <c r="D15976" s="203"/>
      <c r="E15976" s="203"/>
      <c r="F15976" s="203"/>
    </row>
    <row r="15977" spans="2:6" ht="15.75">
      <c r="B15977" s="188"/>
      <c r="C15977" s="188"/>
      <c r="D15977" s="203"/>
      <c r="E15977" s="203"/>
      <c r="F15977" s="203"/>
    </row>
    <row r="15978" spans="2:6" ht="15.75">
      <c r="B15978" s="188"/>
      <c r="C15978" s="188"/>
      <c r="D15978" s="203"/>
      <c r="E15978" s="203"/>
      <c r="F15978" s="203"/>
    </row>
    <row r="15979" spans="2:6" ht="15.75">
      <c r="B15979" s="188"/>
      <c r="C15979" s="188"/>
      <c r="D15979" s="203"/>
      <c r="E15979" s="203"/>
      <c r="F15979" s="203"/>
    </row>
    <row r="15980" spans="2:6" ht="15.75">
      <c r="B15980" s="188"/>
      <c r="C15980" s="188"/>
      <c r="D15980" s="203"/>
      <c r="E15980" s="203"/>
      <c r="F15980" s="203"/>
    </row>
    <row r="15981" spans="2:6" ht="15.75">
      <c r="B15981" s="188"/>
      <c r="C15981" s="188"/>
      <c r="D15981" s="203"/>
      <c r="E15981" s="203"/>
      <c r="F15981" s="203"/>
    </row>
    <row r="15982" spans="2:6" ht="15.75">
      <c r="B15982" s="188"/>
      <c r="C15982" s="188"/>
      <c r="D15982" s="203"/>
      <c r="E15982" s="203"/>
      <c r="F15982" s="203"/>
    </row>
    <row r="15983" spans="2:6" ht="15.75">
      <c r="B15983" s="188"/>
      <c r="C15983" s="188"/>
      <c r="D15983" s="203"/>
      <c r="E15983" s="203"/>
      <c r="F15983" s="203"/>
    </row>
    <row r="15984" spans="2:6" ht="15.75">
      <c r="B15984" s="188"/>
      <c r="C15984" s="188"/>
      <c r="D15984" s="203"/>
      <c r="E15984" s="203"/>
      <c r="F15984" s="203"/>
    </row>
    <row r="15985" spans="2:6" ht="15.75">
      <c r="B15985" s="188"/>
      <c r="C15985" s="188"/>
      <c r="D15985" s="203"/>
      <c r="E15985" s="203"/>
      <c r="F15985" s="203"/>
    </row>
    <row r="15986" spans="2:6" ht="15.75">
      <c r="B15986" s="188"/>
      <c r="C15986" s="188"/>
      <c r="D15986" s="203"/>
      <c r="E15986" s="203"/>
      <c r="F15986" s="203"/>
    </row>
    <row r="15987" spans="2:6" ht="15.75">
      <c r="B15987" s="188"/>
      <c r="C15987" s="188"/>
      <c r="D15987" s="203"/>
      <c r="E15987" s="203"/>
      <c r="F15987" s="203"/>
    </row>
    <row r="15988" spans="2:6" ht="15.75">
      <c r="B15988" s="188"/>
      <c r="C15988" s="188"/>
      <c r="D15988" s="203"/>
      <c r="E15988" s="203"/>
      <c r="F15988" s="203"/>
    </row>
    <row r="15989" spans="2:6" ht="15.75">
      <c r="B15989" s="188"/>
      <c r="C15989" s="188"/>
      <c r="D15989" s="203"/>
      <c r="E15989" s="203"/>
      <c r="F15989" s="203"/>
    </row>
    <row r="15990" spans="2:6" ht="15.75">
      <c r="B15990" s="188"/>
      <c r="C15990" s="188"/>
      <c r="D15990" s="203"/>
      <c r="E15990" s="203"/>
      <c r="F15990" s="203"/>
    </row>
    <row r="15991" spans="2:6" ht="15.75">
      <c r="B15991" s="188"/>
      <c r="C15991" s="188"/>
      <c r="D15991" s="203"/>
      <c r="E15991" s="203"/>
      <c r="F15991" s="203"/>
    </row>
    <row r="15992" spans="2:6" ht="15.75">
      <c r="B15992" s="188"/>
      <c r="C15992" s="188"/>
      <c r="D15992" s="203"/>
      <c r="E15992" s="203"/>
      <c r="F15992" s="203"/>
    </row>
    <row r="15993" spans="2:6" ht="15.75">
      <c r="B15993" s="188"/>
      <c r="C15993" s="188"/>
      <c r="D15993" s="203"/>
      <c r="E15993" s="203"/>
      <c r="F15993" s="203"/>
    </row>
    <row r="15994" spans="2:6" ht="15.75">
      <c r="B15994" s="188"/>
      <c r="C15994" s="188"/>
      <c r="D15994" s="203"/>
      <c r="E15994" s="203"/>
      <c r="F15994" s="203"/>
    </row>
    <row r="15995" spans="2:6" ht="15.75">
      <c r="B15995" s="188"/>
      <c r="C15995" s="188"/>
      <c r="D15995" s="203"/>
      <c r="E15995" s="203"/>
      <c r="F15995" s="203"/>
    </row>
    <row r="15996" spans="2:6" ht="15.75">
      <c r="B15996" s="188"/>
      <c r="C15996" s="188"/>
      <c r="D15996" s="203"/>
      <c r="E15996" s="203"/>
      <c r="F15996" s="203"/>
    </row>
    <row r="15997" spans="2:6" ht="15.75">
      <c r="B15997" s="188"/>
      <c r="C15997" s="188"/>
      <c r="D15997" s="203"/>
      <c r="E15997" s="203"/>
      <c r="F15997" s="203"/>
    </row>
    <row r="15998" spans="2:6" ht="15.75">
      <c r="B15998" s="188"/>
      <c r="C15998" s="188"/>
      <c r="D15998" s="203"/>
      <c r="E15998" s="203"/>
      <c r="F15998" s="203"/>
    </row>
    <row r="15999" spans="2:6" ht="15.75">
      <c r="B15999" s="188"/>
      <c r="C15999" s="188"/>
      <c r="D15999" s="203"/>
      <c r="E15999" s="203"/>
      <c r="F15999" s="203"/>
    </row>
    <row r="16000" spans="2:6" ht="15.75">
      <c r="B16000" s="188"/>
      <c r="C16000" s="188"/>
      <c r="D16000" s="203"/>
      <c r="E16000" s="203"/>
      <c r="F16000" s="203"/>
    </row>
    <row r="16001" spans="2:6" ht="15.75">
      <c r="B16001" s="188"/>
      <c r="C16001" s="188"/>
      <c r="D16001" s="203"/>
      <c r="E16001" s="203"/>
      <c r="F16001" s="203"/>
    </row>
    <row r="16002" spans="2:6" ht="15.75">
      <c r="B16002" s="188"/>
      <c r="C16002" s="188"/>
      <c r="D16002" s="203"/>
      <c r="E16002" s="203"/>
      <c r="F16002" s="203"/>
    </row>
    <row r="16003" spans="2:6" ht="15.75">
      <c r="B16003" s="188"/>
      <c r="C16003" s="188"/>
      <c r="D16003" s="203"/>
      <c r="E16003" s="203"/>
      <c r="F16003" s="203"/>
    </row>
    <row r="16004" spans="2:6" ht="15.75">
      <c r="B16004" s="188"/>
      <c r="C16004" s="188"/>
      <c r="D16004" s="203"/>
      <c r="E16004" s="203"/>
      <c r="F16004" s="203"/>
    </row>
    <row r="16005" spans="2:6" ht="15.75">
      <c r="B16005" s="188"/>
      <c r="C16005" s="188"/>
      <c r="D16005" s="203"/>
      <c r="E16005" s="203"/>
      <c r="F16005" s="203"/>
    </row>
    <row r="16006" spans="2:6" ht="15.75">
      <c r="B16006" s="188"/>
      <c r="C16006" s="188"/>
      <c r="D16006" s="203"/>
      <c r="E16006" s="203"/>
      <c r="F16006" s="203"/>
    </row>
    <row r="16007" spans="2:6" ht="15.75">
      <c r="B16007" s="188"/>
      <c r="C16007" s="188"/>
      <c r="D16007" s="203"/>
      <c r="E16007" s="203"/>
      <c r="F16007" s="203"/>
    </row>
    <row r="16008" spans="2:6" ht="15.75">
      <c r="B16008" s="188"/>
      <c r="C16008" s="188"/>
      <c r="D16008" s="203"/>
      <c r="E16008" s="203"/>
      <c r="F16008" s="203"/>
    </row>
    <row r="16009" spans="2:6" ht="15.75">
      <c r="B16009" s="188"/>
      <c r="C16009" s="188"/>
      <c r="D16009" s="203"/>
      <c r="E16009" s="203"/>
      <c r="F16009" s="203"/>
    </row>
    <row r="16010" spans="2:6" ht="15.75">
      <c r="B16010" s="188"/>
      <c r="C16010" s="188"/>
      <c r="D16010" s="203"/>
      <c r="E16010" s="203"/>
      <c r="F16010" s="203"/>
    </row>
    <row r="16011" spans="2:6" ht="15.75">
      <c r="B16011" s="188"/>
      <c r="C16011" s="188"/>
      <c r="D16011" s="203"/>
      <c r="E16011" s="203"/>
      <c r="F16011" s="203"/>
    </row>
    <row r="16012" spans="2:6" ht="15.75">
      <c r="B16012" s="188"/>
      <c r="C16012" s="188"/>
      <c r="D16012" s="203"/>
      <c r="E16012" s="203"/>
      <c r="F16012" s="203"/>
    </row>
    <row r="16013" spans="2:6" ht="15.75">
      <c r="B16013" s="188"/>
      <c r="C16013" s="188"/>
      <c r="D16013" s="203"/>
      <c r="E16013" s="203"/>
      <c r="F16013" s="203"/>
    </row>
    <row r="16014" spans="2:6" ht="15.75">
      <c r="B16014" s="188"/>
      <c r="C16014" s="188"/>
      <c r="D16014" s="203"/>
      <c r="E16014" s="203"/>
      <c r="F16014" s="203"/>
    </row>
    <row r="16015" spans="2:6" ht="15.75">
      <c r="B16015" s="188"/>
      <c r="C16015" s="188"/>
      <c r="D16015" s="203"/>
      <c r="E16015" s="203"/>
      <c r="F16015" s="203"/>
    </row>
    <row r="16016" spans="2:6" ht="15.75">
      <c r="B16016" s="188"/>
      <c r="C16016" s="188"/>
      <c r="D16016" s="203"/>
      <c r="E16016" s="203"/>
      <c r="F16016" s="203"/>
    </row>
    <row r="16017" spans="2:6" ht="15.75">
      <c r="B16017" s="188"/>
      <c r="C16017" s="188"/>
      <c r="D16017" s="203"/>
      <c r="E16017" s="203"/>
      <c r="F16017" s="203"/>
    </row>
    <row r="16018" spans="2:6" ht="15.75">
      <c r="B16018" s="188"/>
      <c r="C16018" s="188"/>
      <c r="D16018" s="203"/>
      <c r="E16018" s="203"/>
      <c r="F16018" s="203"/>
    </row>
    <row r="16019" spans="2:6" ht="15.75">
      <c r="B16019" s="188"/>
      <c r="C16019" s="188"/>
      <c r="D16019" s="203"/>
      <c r="E16019" s="203"/>
      <c r="F16019" s="203"/>
    </row>
    <row r="16020" spans="2:6" ht="15.75">
      <c r="B16020" s="188"/>
      <c r="C16020" s="188"/>
      <c r="D16020" s="203"/>
      <c r="E16020" s="203"/>
      <c r="F16020" s="203"/>
    </row>
    <row r="16021" spans="2:6" ht="15.75">
      <c r="B16021" s="188"/>
      <c r="C16021" s="188"/>
      <c r="D16021" s="203"/>
      <c r="E16021" s="203"/>
      <c r="F16021" s="203"/>
    </row>
    <row r="16022" spans="2:6" ht="15.75">
      <c r="B16022" s="188"/>
      <c r="C16022" s="188"/>
      <c r="D16022" s="203"/>
      <c r="E16022" s="203"/>
      <c r="F16022" s="203"/>
    </row>
    <row r="16023" spans="2:6" ht="15.75">
      <c r="B16023" s="188"/>
      <c r="C16023" s="188"/>
      <c r="D16023" s="203"/>
      <c r="E16023" s="203"/>
      <c r="F16023" s="203"/>
    </row>
    <row r="16024" spans="2:6" ht="15.75">
      <c r="B16024" s="188"/>
      <c r="C16024" s="188"/>
      <c r="D16024" s="203"/>
      <c r="E16024" s="203"/>
      <c r="F16024" s="203"/>
    </row>
    <row r="16025" spans="2:6" ht="15.75">
      <c r="B16025" s="188"/>
      <c r="C16025" s="188"/>
      <c r="D16025" s="203"/>
      <c r="E16025" s="203"/>
      <c r="F16025" s="203"/>
    </row>
    <row r="16026" spans="2:6" ht="15.75">
      <c r="B16026" s="188"/>
      <c r="C16026" s="188"/>
      <c r="D16026" s="203"/>
      <c r="E16026" s="203"/>
      <c r="F16026" s="203"/>
    </row>
    <row r="16027" spans="2:6" ht="15.75">
      <c r="B16027" s="188"/>
      <c r="C16027" s="188"/>
      <c r="D16027" s="203"/>
      <c r="E16027" s="203"/>
      <c r="F16027" s="203"/>
    </row>
    <row r="16028" spans="2:6" ht="15.75">
      <c r="B16028" s="188"/>
      <c r="C16028" s="188"/>
      <c r="D16028" s="203"/>
      <c r="E16028" s="203"/>
      <c r="F16028" s="203"/>
    </row>
    <row r="16029" spans="2:6" ht="15.75">
      <c r="B16029" s="188"/>
      <c r="C16029" s="188"/>
      <c r="D16029" s="203"/>
      <c r="E16029" s="203"/>
      <c r="F16029" s="203"/>
    </row>
    <row r="16030" spans="2:6" ht="15.75">
      <c r="B16030" s="188"/>
      <c r="C16030" s="188"/>
      <c r="D16030" s="203"/>
      <c r="E16030" s="203"/>
      <c r="F16030" s="203"/>
    </row>
    <row r="16031" spans="2:6" ht="15.75">
      <c r="B16031" s="188"/>
      <c r="C16031" s="188"/>
      <c r="D16031" s="203"/>
      <c r="E16031" s="203"/>
      <c r="F16031" s="203"/>
    </row>
    <row r="16032" spans="2:6" ht="15.75">
      <c r="B16032" s="188"/>
      <c r="C16032" s="188"/>
      <c r="D16032" s="203"/>
      <c r="E16032" s="203"/>
      <c r="F16032" s="203"/>
    </row>
    <row r="16033" spans="2:6" ht="15.75">
      <c r="B16033" s="188"/>
      <c r="C16033" s="188"/>
      <c r="D16033" s="203"/>
      <c r="E16033" s="203"/>
      <c r="F16033" s="203"/>
    </row>
    <row r="16034" spans="2:6" ht="15.75">
      <c r="B16034" s="188"/>
      <c r="C16034" s="188"/>
      <c r="D16034" s="203"/>
      <c r="E16034" s="203"/>
      <c r="F16034" s="203"/>
    </row>
    <row r="16035" spans="2:6" ht="15.75">
      <c r="B16035" s="188"/>
      <c r="C16035" s="188"/>
      <c r="D16035" s="203"/>
      <c r="E16035" s="203"/>
      <c r="F16035" s="203"/>
    </row>
    <row r="16036" spans="2:6" ht="15.75">
      <c r="B16036" s="188"/>
      <c r="C16036" s="188"/>
      <c r="D16036" s="203"/>
      <c r="E16036" s="203"/>
      <c r="F16036" s="203"/>
    </row>
    <row r="16037" spans="2:6" ht="15.75">
      <c r="B16037" s="188"/>
      <c r="C16037" s="188"/>
      <c r="D16037" s="203"/>
      <c r="E16037" s="203"/>
      <c r="F16037" s="203"/>
    </row>
    <row r="16038" spans="2:6" ht="15.75">
      <c r="B16038" s="188"/>
      <c r="C16038" s="188"/>
      <c r="D16038" s="203"/>
      <c r="E16038" s="203"/>
      <c r="F16038" s="203"/>
    </row>
    <row r="16039" spans="2:6" ht="15.75">
      <c r="B16039" s="188"/>
      <c r="C16039" s="188"/>
      <c r="D16039" s="203"/>
      <c r="E16039" s="203"/>
      <c r="F16039" s="203"/>
    </row>
    <row r="16040" spans="2:6" ht="15.75">
      <c r="B16040" s="188"/>
      <c r="C16040" s="188"/>
      <c r="D16040" s="203"/>
      <c r="E16040" s="203"/>
      <c r="F16040" s="203"/>
    </row>
    <row r="16041" spans="2:6" ht="15.75">
      <c r="B16041" s="188"/>
      <c r="C16041" s="188"/>
      <c r="D16041" s="203"/>
      <c r="E16041" s="203"/>
      <c r="F16041" s="203"/>
    </row>
    <row r="16042" spans="2:6" ht="15.75">
      <c r="B16042" s="188"/>
      <c r="C16042" s="188"/>
      <c r="D16042" s="203"/>
      <c r="E16042" s="203"/>
      <c r="F16042" s="203"/>
    </row>
    <row r="16043" spans="2:6" ht="15.75">
      <c r="B16043" s="188"/>
      <c r="C16043" s="188"/>
      <c r="D16043" s="203"/>
      <c r="E16043" s="203"/>
      <c r="F16043" s="203"/>
    </row>
    <row r="16044" spans="2:6" ht="15.75">
      <c r="B16044" s="188"/>
      <c r="C16044" s="188"/>
      <c r="D16044" s="203"/>
      <c r="E16044" s="203"/>
      <c r="F16044" s="203"/>
    </row>
    <row r="16045" spans="2:6" ht="15.75">
      <c r="B16045" s="188"/>
      <c r="C16045" s="188"/>
      <c r="D16045" s="203"/>
      <c r="E16045" s="203"/>
      <c r="F16045" s="203"/>
    </row>
    <row r="16046" spans="2:6" ht="15.75">
      <c r="B16046" s="188"/>
      <c r="C16046" s="188"/>
      <c r="D16046" s="203"/>
      <c r="E16046" s="203"/>
      <c r="F16046" s="203"/>
    </row>
    <row r="16047" spans="2:6" ht="15.75">
      <c r="B16047" s="188"/>
      <c r="C16047" s="188"/>
      <c r="D16047" s="203"/>
      <c r="E16047" s="203"/>
      <c r="F16047" s="203"/>
    </row>
    <row r="16048" spans="2:6" ht="15.75">
      <c r="B16048" s="188"/>
      <c r="C16048" s="188"/>
      <c r="D16048" s="203"/>
      <c r="E16048" s="203"/>
      <c r="F16048" s="203"/>
    </row>
    <row r="16049" spans="2:6" ht="15.75">
      <c r="B16049" s="188"/>
      <c r="C16049" s="188"/>
      <c r="D16049" s="203"/>
      <c r="E16049" s="203"/>
      <c r="F16049" s="203"/>
    </row>
    <row r="16050" spans="2:6" ht="15.75">
      <c r="B16050" s="188"/>
      <c r="C16050" s="188"/>
      <c r="D16050" s="203"/>
      <c r="E16050" s="203"/>
      <c r="F16050" s="203"/>
    </row>
    <row r="16051" spans="2:6" ht="15.75">
      <c r="B16051" s="188"/>
      <c r="C16051" s="188"/>
      <c r="D16051" s="203"/>
      <c r="E16051" s="203"/>
      <c r="F16051" s="203"/>
    </row>
    <row r="16052" spans="2:6" ht="15.75">
      <c r="B16052" s="188"/>
      <c r="C16052" s="188"/>
      <c r="D16052" s="203"/>
      <c r="E16052" s="203"/>
      <c r="F16052" s="203"/>
    </row>
    <row r="16053" spans="2:6" ht="15.75">
      <c r="B16053" s="188"/>
      <c r="C16053" s="188"/>
      <c r="D16053" s="203"/>
      <c r="E16053" s="203"/>
      <c r="F16053" s="203"/>
    </row>
    <row r="16054" spans="2:6" ht="15.75">
      <c r="B16054" s="188"/>
      <c r="C16054" s="188"/>
      <c r="D16054" s="203"/>
      <c r="E16054" s="203"/>
      <c r="F16054" s="203"/>
    </row>
    <row r="16055" spans="2:6" ht="15.75">
      <c r="B16055" s="188"/>
      <c r="C16055" s="188"/>
      <c r="D16055" s="203"/>
      <c r="E16055" s="203"/>
      <c r="F16055" s="203"/>
    </row>
    <row r="16056" spans="2:6" ht="15.75">
      <c r="B16056" s="188"/>
      <c r="C16056" s="188"/>
      <c r="D16056" s="203"/>
      <c r="E16056" s="203"/>
      <c r="F16056" s="203"/>
    </row>
    <row r="16057" spans="2:6" ht="15.75">
      <c r="B16057" s="188"/>
      <c r="C16057" s="188"/>
      <c r="D16057" s="203"/>
      <c r="E16057" s="203"/>
      <c r="F16057" s="203"/>
    </row>
    <row r="16058" spans="2:6" ht="15.75">
      <c r="B16058" s="188"/>
      <c r="C16058" s="188"/>
      <c r="D16058" s="203"/>
      <c r="E16058" s="203"/>
      <c r="F16058" s="203"/>
    </row>
    <row r="16059" spans="2:6" ht="15.75">
      <c r="B16059" s="188"/>
      <c r="C16059" s="188"/>
      <c r="D16059" s="203"/>
      <c r="E16059" s="203"/>
      <c r="F16059" s="203"/>
    </row>
    <row r="16060" spans="2:6" ht="15.75">
      <c r="B16060" s="188"/>
      <c r="C16060" s="188"/>
      <c r="D16060" s="203"/>
      <c r="E16060" s="203"/>
      <c r="F16060" s="203"/>
    </row>
    <row r="16061" spans="2:6" ht="15.75">
      <c r="B16061" s="188"/>
      <c r="C16061" s="188"/>
      <c r="D16061" s="203"/>
      <c r="E16061" s="203"/>
      <c r="F16061" s="203"/>
    </row>
    <row r="16062" spans="2:6" ht="15.75">
      <c r="B16062" s="188"/>
      <c r="C16062" s="188"/>
      <c r="D16062" s="203"/>
      <c r="E16062" s="203"/>
      <c r="F16062" s="203"/>
    </row>
    <row r="16063" spans="2:6" ht="15.75">
      <c r="B16063" s="188"/>
      <c r="C16063" s="188"/>
      <c r="D16063" s="203"/>
      <c r="E16063" s="203"/>
      <c r="F16063" s="203"/>
    </row>
    <row r="16064" spans="2:6" ht="15.75">
      <c r="B16064" s="188"/>
      <c r="C16064" s="188"/>
      <c r="D16064" s="203"/>
      <c r="E16064" s="203"/>
      <c r="F16064" s="203"/>
    </row>
    <row r="16065" spans="2:6" ht="15.75">
      <c r="B16065" s="188"/>
      <c r="C16065" s="188"/>
      <c r="D16065" s="203"/>
      <c r="E16065" s="203"/>
      <c r="F16065" s="203"/>
    </row>
    <row r="16066" spans="2:6" ht="15.75">
      <c r="B16066" s="188"/>
      <c r="C16066" s="188"/>
      <c r="D16066" s="203"/>
      <c r="E16066" s="203"/>
      <c r="F16066" s="203"/>
    </row>
    <row r="16067" spans="2:6" ht="15.75">
      <c r="B16067" s="188"/>
      <c r="C16067" s="188"/>
      <c r="D16067" s="203"/>
      <c r="E16067" s="203"/>
      <c r="F16067" s="203"/>
    </row>
    <row r="16068" spans="2:6" ht="15.75">
      <c r="B16068" s="188"/>
      <c r="C16068" s="188"/>
      <c r="D16068" s="203"/>
      <c r="E16068" s="203"/>
      <c r="F16068" s="203"/>
    </row>
    <row r="16069" spans="2:6" ht="15.75">
      <c r="B16069" s="188"/>
      <c r="C16069" s="188"/>
      <c r="D16069" s="203"/>
      <c r="E16069" s="203"/>
      <c r="F16069" s="203"/>
    </row>
    <row r="16070" spans="2:6" ht="15.75">
      <c r="B16070" s="188"/>
      <c r="C16070" s="188"/>
      <c r="D16070" s="203"/>
      <c r="E16070" s="203"/>
      <c r="F16070" s="203"/>
    </row>
    <row r="16071" spans="2:6" ht="15.75">
      <c r="B16071" s="188"/>
      <c r="C16071" s="188"/>
      <c r="D16071" s="203"/>
      <c r="E16071" s="203"/>
      <c r="F16071" s="203"/>
    </row>
    <row r="16072" spans="2:6" ht="15.75">
      <c r="B16072" s="188"/>
      <c r="C16072" s="188"/>
      <c r="D16072" s="203"/>
      <c r="E16072" s="203"/>
      <c r="F16072" s="203"/>
    </row>
    <row r="16073" spans="2:6" ht="15.75">
      <c r="B16073" s="188"/>
      <c r="C16073" s="188"/>
      <c r="D16073" s="203"/>
      <c r="E16073" s="203"/>
      <c r="F16073" s="203"/>
    </row>
    <row r="16074" spans="2:6" ht="15.75">
      <c r="B16074" s="188"/>
      <c r="C16074" s="188"/>
      <c r="D16074" s="203"/>
      <c r="E16074" s="203"/>
      <c r="F16074" s="203"/>
    </row>
    <row r="16075" spans="2:6" ht="15.75">
      <c r="B16075" s="188"/>
      <c r="C16075" s="188"/>
      <c r="D16075" s="203"/>
      <c r="E16075" s="203"/>
      <c r="F16075" s="203"/>
    </row>
    <row r="16076" spans="2:6" ht="15.75">
      <c r="B16076" s="188"/>
      <c r="C16076" s="188"/>
      <c r="D16076" s="203"/>
      <c r="E16076" s="203"/>
      <c r="F16076" s="203"/>
    </row>
    <row r="16077" spans="2:6" ht="15.75">
      <c r="B16077" s="188"/>
      <c r="C16077" s="188"/>
      <c r="D16077" s="203"/>
      <c r="E16077" s="203"/>
      <c r="F16077" s="203"/>
    </row>
    <row r="16078" spans="2:6" ht="15.75">
      <c r="B16078" s="188"/>
      <c r="C16078" s="188"/>
      <c r="D16078" s="203"/>
      <c r="E16078" s="203"/>
      <c r="F16078" s="203"/>
    </row>
    <row r="16079" spans="2:6" ht="15.75">
      <c r="B16079" s="188"/>
      <c r="C16079" s="188"/>
      <c r="D16079" s="203"/>
      <c r="E16079" s="203"/>
      <c r="F16079" s="203"/>
    </row>
    <row r="16080" spans="2:6" ht="15.75">
      <c r="B16080" s="188"/>
      <c r="C16080" s="188"/>
      <c r="D16080" s="203"/>
      <c r="E16080" s="203"/>
      <c r="F16080" s="203"/>
    </row>
    <row r="16081" spans="2:6" ht="15.75">
      <c r="B16081" s="188"/>
      <c r="C16081" s="188"/>
      <c r="D16081" s="203"/>
      <c r="E16081" s="203"/>
      <c r="F16081" s="203"/>
    </row>
    <row r="16082" spans="2:6" ht="15.75">
      <c r="B16082" s="188"/>
      <c r="C16082" s="188"/>
      <c r="D16082" s="203"/>
      <c r="E16082" s="203"/>
      <c r="F16082" s="203"/>
    </row>
    <row r="16083" spans="2:6" ht="15.75">
      <c r="B16083" s="188"/>
      <c r="C16083" s="188"/>
      <c r="D16083" s="203"/>
      <c r="E16083" s="203"/>
      <c r="F16083" s="203"/>
    </row>
    <row r="16084" spans="2:6" ht="15.75">
      <c r="B16084" s="188"/>
      <c r="C16084" s="188"/>
      <c r="D16084" s="203"/>
      <c r="E16084" s="203"/>
      <c r="F16084" s="203"/>
    </row>
    <row r="16085" spans="2:6" ht="15.75">
      <c r="B16085" s="188"/>
      <c r="C16085" s="188"/>
      <c r="D16085" s="203"/>
      <c r="E16085" s="203"/>
      <c r="F16085" s="203"/>
    </row>
    <row r="16086" spans="2:6" ht="15.75">
      <c r="B16086" s="188"/>
      <c r="C16086" s="188"/>
      <c r="D16086" s="203"/>
      <c r="E16086" s="203"/>
      <c r="F16086" s="203"/>
    </row>
    <row r="16087" spans="2:6" ht="15.75">
      <c r="B16087" s="188"/>
      <c r="C16087" s="188"/>
      <c r="D16087" s="203"/>
      <c r="E16087" s="203"/>
      <c r="F16087" s="203"/>
    </row>
    <row r="16088" spans="2:6" ht="15.75">
      <c r="B16088" s="188"/>
      <c r="C16088" s="188"/>
      <c r="D16088" s="203"/>
      <c r="E16088" s="203"/>
      <c r="F16088" s="203"/>
    </row>
    <row r="16089" spans="2:6" ht="15.75">
      <c r="B16089" s="188"/>
      <c r="C16089" s="188"/>
      <c r="D16089" s="203"/>
      <c r="E16089" s="203"/>
      <c r="F16089" s="203"/>
    </row>
    <row r="16090" spans="2:6" ht="15.75">
      <c r="B16090" s="188"/>
      <c r="C16090" s="188"/>
      <c r="D16090" s="203"/>
      <c r="E16090" s="203"/>
      <c r="F16090" s="203"/>
    </row>
    <row r="16091" spans="2:6" ht="15.75">
      <c r="B16091" s="188"/>
      <c r="C16091" s="188"/>
      <c r="D16091" s="203"/>
      <c r="E16091" s="203"/>
      <c r="F16091" s="203"/>
    </row>
    <row r="16092" spans="2:6" ht="15.75">
      <c r="B16092" s="188"/>
      <c r="C16092" s="188"/>
      <c r="D16092" s="203"/>
      <c r="E16092" s="203"/>
      <c r="F16092" s="203"/>
    </row>
    <row r="16093" spans="2:6" ht="15.75">
      <c r="B16093" s="188"/>
      <c r="C16093" s="188"/>
      <c r="D16093" s="203"/>
      <c r="E16093" s="203"/>
      <c r="F16093" s="203"/>
    </row>
    <row r="16094" spans="2:6" ht="15.75">
      <c r="B16094" s="188"/>
      <c r="C16094" s="188"/>
      <c r="D16094" s="203"/>
      <c r="E16094" s="203"/>
      <c r="F16094" s="203"/>
    </row>
    <row r="16095" spans="2:6" ht="15.75">
      <c r="B16095" s="188"/>
      <c r="C16095" s="188"/>
      <c r="D16095" s="203"/>
      <c r="E16095" s="203"/>
      <c r="F16095" s="203"/>
    </row>
    <row r="16096" spans="2:6" ht="15.75">
      <c r="B16096" s="188"/>
      <c r="C16096" s="188"/>
      <c r="D16096" s="203"/>
      <c r="E16096" s="203"/>
      <c r="F16096" s="203"/>
    </row>
    <row r="16097" spans="2:6" ht="15.75">
      <c r="B16097" s="188"/>
      <c r="C16097" s="188"/>
      <c r="D16097" s="203"/>
      <c r="E16097" s="203"/>
      <c r="F16097" s="203"/>
    </row>
    <row r="16098" spans="2:6" ht="15.75">
      <c r="B16098" s="188"/>
      <c r="C16098" s="188"/>
      <c r="D16098" s="203"/>
      <c r="E16098" s="203"/>
      <c r="F16098" s="203"/>
    </row>
    <row r="16099" spans="2:6" ht="15.75">
      <c r="B16099" s="188"/>
      <c r="C16099" s="188"/>
      <c r="D16099" s="203"/>
      <c r="E16099" s="203"/>
      <c r="F16099" s="203"/>
    </row>
    <row r="16100" spans="2:6" ht="15.75">
      <c r="B16100" s="188"/>
      <c r="C16100" s="188"/>
      <c r="D16100" s="203"/>
      <c r="E16100" s="203"/>
      <c r="F16100" s="203"/>
    </row>
    <row r="16101" spans="2:6" ht="15.75">
      <c r="B16101" s="188"/>
      <c r="C16101" s="188"/>
      <c r="D16101" s="203"/>
      <c r="E16101" s="203"/>
      <c r="F16101" s="203"/>
    </row>
    <row r="16102" spans="2:6" ht="15.75">
      <c r="B16102" s="188"/>
      <c r="C16102" s="188"/>
      <c r="D16102" s="203"/>
      <c r="E16102" s="203"/>
      <c r="F16102" s="203"/>
    </row>
    <row r="16103" spans="2:6" ht="15.75">
      <c r="B16103" s="188"/>
      <c r="C16103" s="188"/>
      <c r="D16103" s="203"/>
      <c r="E16103" s="203"/>
      <c r="F16103" s="203"/>
    </row>
    <row r="16104" spans="2:6" ht="15.75">
      <c r="B16104" s="188"/>
      <c r="C16104" s="188"/>
      <c r="D16104" s="203"/>
      <c r="E16104" s="203"/>
      <c r="F16104" s="203"/>
    </row>
    <row r="16105" spans="2:6" ht="15.75">
      <c r="B16105" s="188"/>
      <c r="C16105" s="188"/>
      <c r="D16105" s="203"/>
      <c r="E16105" s="203"/>
      <c r="F16105" s="203"/>
    </row>
    <row r="16106" spans="2:6" ht="15.75">
      <c r="B16106" s="188"/>
      <c r="C16106" s="188"/>
      <c r="D16106" s="203"/>
      <c r="E16106" s="203"/>
      <c r="F16106" s="203"/>
    </row>
    <row r="16107" spans="2:6" ht="15.75">
      <c r="B16107" s="188"/>
      <c r="C16107" s="188"/>
      <c r="D16107" s="203"/>
      <c r="E16107" s="203"/>
      <c r="F16107" s="203"/>
    </row>
    <row r="16108" spans="2:6" ht="15.75">
      <c r="B16108" s="188"/>
      <c r="C16108" s="188"/>
      <c r="D16108" s="203"/>
      <c r="E16108" s="203"/>
      <c r="F16108" s="203"/>
    </row>
    <row r="16109" spans="2:6" ht="15.75">
      <c r="B16109" s="188"/>
      <c r="C16109" s="188"/>
      <c r="D16109" s="203"/>
      <c r="E16109" s="203"/>
      <c r="F16109" s="203"/>
    </row>
    <row r="16110" spans="2:6" ht="15.75">
      <c r="B16110" s="188"/>
      <c r="C16110" s="188"/>
      <c r="D16110" s="203"/>
      <c r="E16110" s="203"/>
      <c r="F16110" s="203"/>
    </row>
    <row r="16111" spans="2:6" ht="15.75">
      <c r="B16111" s="188"/>
      <c r="C16111" s="188"/>
      <c r="D16111" s="203"/>
      <c r="E16111" s="203"/>
      <c r="F16111" s="203"/>
    </row>
    <row r="16112" spans="2:6" ht="15.75">
      <c r="B16112" s="188"/>
      <c r="C16112" s="188"/>
      <c r="D16112" s="203"/>
      <c r="E16112" s="203"/>
      <c r="F16112" s="203"/>
    </row>
    <row r="16113" spans="2:6" ht="15.75">
      <c r="B16113" s="188"/>
      <c r="C16113" s="188"/>
      <c r="D16113" s="203"/>
      <c r="E16113" s="203"/>
      <c r="F16113" s="203"/>
    </row>
    <row r="16114" spans="2:6" ht="15.75">
      <c r="B16114" s="188"/>
      <c r="C16114" s="188"/>
      <c r="D16114" s="203"/>
      <c r="E16114" s="203"/>
      <c r="F16114" s="203"/>
    </row>
    <row r="16115" spans="2:6" ht="15.75">
      <c r="B16115" s="188"/>
      <c r="C16115" s="188"/>
      <c r="D16115" s="203"/>
      <c r="E16115" s="203"/>
      <c r="F16115" s="203"/>
    </row>
    <row r="16116" spans="2:6" ht="15.75">
      <c r="B16116" s="188"/>
      <c r="C16116" s="188"/>
      <c r="D16116" s="203"/>
      <c r="E16116" s="203"/>
      <c r="F16116" s="203"/>
    </row>
    <row r="16117" spans="2:6" ht="15.75">
      <c r="B16117" s="188"/>
      <c r="C16117" s="188"/>
      <c r="D16117" s="203"/>
      <c r="E16117" s="203"/>
      <c r="F16117" s="203"/>
    </row>
    <row r="16118" spans="2:6" ht="15.75">
      <c r="B16118" s="188"/>
      <c r="C16118" s="188"/>
      <c r="D16118" s="203"/>
      <c r="E16118" s="203"/>
      <c r="F16118" s="203"/>
    </row>
    <row r="16119" spans="2:6" ht="15.75">
      <c r="B16119" s="188"/>
      <c r="C16119" s="188"/>
      <c r="D16119" s="203"/>
      <c r="E16119" s="203"/>
      <c r="F16119" s="203"/>
    </row>
    <row r="16120" spans="2:6" ht="15.75">
      <c r="B16120" s="188"/>
      <c r="C16120" s="188"/>
      <c r="D16120" s="203"/>
      <c r="E16120" s="203"/>
      <c r="F16120" s="203"/>
    </row>
    <row r="16121" spans="2:6" ht="15.75">
      <c r="B16121" s="188"/>
      <c r="C16121" s="188"/>
      <c r="D16121" s="203"/>
      <c r="E16121" s="203"/>
      <c r="F16121" s="203"/>
    </row>
    <row r="16122" spans="2:6" ht="15.75">
      <c r="B16122" s="188"/>
      <c r="C16122" s="188"/>
      <c r="D16122" s="203"/>
      <c r="E16122" s="203"/>
      <c r="F16122" s="203"/>
    </row>
    <row r="16123" spans="2:6" ht="15.75">
      <c r="B16123" s="188"/>
      <c r="C16123" s="188"/>
      <c r="D16123" s="203"/>
      <c r="E16123" s="203"/>
      <c r="F16123" s="203"/>
    </row>
    <row r="16124" spans="2:6" ht="15.75">
      <c r="B16124" s="188"/>
      <c r="C16124" s="188"/>
      <c r="D16124" s="203"/>
      <c r="E16124" s="203"/>
      <c r="F16124" s="203"/>
    </row>
    <row r="16125" spans="2:6" ht="15.75">
      <c r="B16125" s="188"/>
      <c r="C16125" s="188"/>
      <c r="D16125" s="203"/>
      <c r="E16125" s="203"/>
      <c r="F16125" s="203"/>
    </row>
    <row r="16126" spans="2:6" ht="15.75">
      <c r="B16126" s="188"/>
      <c r="C16126" s="188"/>
      <c r="D16126" s="203"/>
      <c r="E16126" s="203"/>
      <c r="F16126" s="203"/>
    </row>
    <row r="16127" spans="2:6" ht="15.75">
      <c r="B16127" s="188"/>
      <c r="C16127" s="188"/>
      <c r="D16127" s="203"/>
      <c r="E16127" s="203"/>
      <c r="F16127" s="203"/>
    </row>
    <row r="16128" spans="2:6" ht="15.75">
      <c r="B16128" s="188"/>
      <c r="C16128" s="188"/>
      <c r="D16128" s="203"/>
      <c r="E16128" s="203"/>
      <c r="F16128" s="203"/>
    </row>
    <row r="16129" spans="2:6" ht="15.75">
      <c r="B16129" s="188"/>
      <c r="C16129" s="188"/>
      <c r="D16129" s="203"/>
      <c r="E16129" s="203"/>
      <c r="F16129" s="203"/>
    </row>
    <row r="16130" spans="2:6" ht="15.75">
      <c r="B16130" s="188"/>
      <c r="C16130" s="188"/>
      <c r="D16130" s="203"/>
      <c r="E16130" s="203"/>
      <c r="F16130" s="203"/>
    </row>
    <row r="16131" spans="2:6" ht="15.75">
      <c r="B16131" s="188"/>
      <c r="C16131" s="188"/>
      <c r="D16131" s="203"/>
      <c r="E16131" s="203"/>
      <c r="F16131" s="203"/>
    </row>
    <row r="16132" spans="2:6" ht="15.75">
      <c r="B16132" s="188"/>
      <c r="C16132" s="188"/>
      <c r="D16132" s="203"/>
      <c r="E16132" s="203"/>
      <c r="F16132" s="203"/>
    </row>
    <row r="16133" spans="2:6" ht="15.75">
      <c r="B16133" s="188"/>
      <c r="C16133" s="188"/>
      <c r="D16133" s="203"/>
      <c r="E16133" s="203"/>
      <c r="F16133" s="203"/>
    </row>
    <row r="16134" spans="2:6" ht="15.75">
      <c r="B16134" s="188"/>
      <c r="C16134" s="188"/>
      <c r="D16134" s="203"/>
      <c r="E16134" s="203"/>
      <c r="F16134" s="203"/>
    </row>
    <row r="16135" spans="2:6" ht="15.75">
      <c r="B16135" s="188"/>
      <c r="C16135" s="188"/>
      <c r="D16135" s="203"/>
      <c r="E16135" s="203"/>
      <c r="F16135" s="203"/>
    </row>
    <row r="16136" spans="2:6" ht="15.75">
      <c r="B16136" s="188"/>
      <c r="C16136" s="188"/>
      <c r="D16136" s="203"/>
      <c r="E16136" s="203"/>
      <c r="F16136" s="203"/>
    </row>
    <row r="16137" spans="2:6" ht="15.75">
      <c r="B16137" s="188"/>
      <c r="C16137" s="188"/>
      <c r="D16137" s="203"/>
      <c r="E16137" s="203"/>
      <c r="F16137" s="203"/>
    </row>
    <row r="16138" spans="2:6" ht="15.75">
      <c r="B16138" s="188"/>
      <c r="C16138" s="188"/>
      <c r="D16138" s="203"/>
      <c r="E16138" s="203"/>
      <c r="F16138" s="203"/>
    </row>
    <row r="16139" spans="2:6" ht="15.75">
      <c r="B16139" s="188"/>
      <c r="C16139" s="188"/>
      <c r="D16139" s="203"/>
      <c r="E16139" s="203"/>
      <c r="F16139" s="203"/>
    </row>
    <row r="16140" spans="2:6" ht="15.75">
      <c r="B16140" s="188"/>
      <c r="C16140" s="188"/>
      <c r="D16140" s="203"/>
      <c r="E16140" s="203"/>
      <c r="F16140" s="203"/>
    </row>
    <row r="16141" spans="2:6" ht="15.75">
      <c r="B16141" s="188"/>
      <c r="C16141" s="188"/>
      <c r="D16141" s="203"/>
      <c r="E16141" s="203"/>
      <c r="F16141" s="203"/>
    </row>
    <row r="16142" spans="2:6" ht="15.75">
      <c r="B16142" s="188"/>
      <c r="C16142" s="188"/>
      <c r="D16142" s="203"/>
      <c r="E16142" s="203"/>
      <c r="F16142" s="203"/>
    </row>
    <row r="16143" spans="2:6" ht="15.75">
      <c r="B16143" s="188"/>
      <c r="C16143" s="188"/>
      <c r="D16143" s="203"/>
      <c r="E16143" s="203"/>
      <c r="F16143" s="203"/>
    </row>
    <row r="16144" spans="2:6" ht="15.75">
      <c r="B16144" s="188"/>
      <c r="C16144" s="188"/>
      <c r="D16144" s="203"/>
      <c r="E16144" s="203"/>
      <c r="F16144" s="203"/>
    </row>
    <row r="16145" spans="2:6" ht="15.75">
      <c r="B16145" s="188"/>
      <c r="C16145" s="188"/>
      <c r="D16145" s="203"/>
      <c r="E16145" s="203"/>
      <c r="F16145" s="203"/>
    </row>
    <row r="16146" spans="2:6" ht="15.75">
      <c r="B16146" s="188"/>
      <c r="C16146" s="188"/>
      <c r="D16146" s="203"/>
      <c r="E16146" s="203"/>
      <c r="F16146" s="203"/>
    </row>
    <row r="16147" spans="2:6" ht="15.75">
      <c r="B16147" s="188"/>
      <c r="C16147" s="188"/>
      <c r="D16147" s="203"/>
      <c r="E16147" s="203"/>
      <c r="F16147" s="203"/>
    </row>
    <row r="16148" spans="2:6" ht="15.75">
      <c r="B16148" s="188"/>
      <c r="C16148" s="188"/>
      <c r="D16148" s="203"/>
      <c r="E16148" s="203"/>
      <c r="F16148" s="203"/>
    </row>
    <row r="16149" spans="2:6" ht="15.75">
      <c r="B16149" s="188"/>
      <c r="C16149" s="188"/>
      <c r="D16149" s="203"/>
      <c r="E16149" s="203"/>
      <c r="F16149" s="203"/>
    </row>
    <row r="16150" spans="2:6" ht="15.75">
      <c r="B16150" s="188"/>
      <c r="C16150" s="188"/>
      <c r="D16150" s="203"/>
      <c r="E16150" s="203"/>
      <c r="F16150" s="203"/>
    </row>
    <row r="16151" spans="2:6" ht="15.75">
      <c r="B16151" s="188"/>
      <c r="C16151" s="188"/>
      <c r="D16151" s="203"/>
      <c r="E16151" s="203"/>
      <c r="F16151" s="203"/>
    </row>
    <row r="16152" spans="2:6" ht="15.75">
      <c r="B16152" s="188"/>
      <c r="C16152" s="188"/>
      <c r="D16152" s="203"/>
      <c r="E16152" s="203"/>
      <c r="F16152" s="203"/>
    </row>
    <row r="16153" spans="2:6" ht="15.75">
      <c r="B16153" s="188"/>
      <c r="C16153" s="188"/>
      <c r="D16153" s="203"/>
      <c r="E16153" s="203"/>
      <c r="F16153" s="203"/>
    </row>
    <row r="16154" spans="2:6" ht="15.75">
      <c r="B16154" s="188"/>
      <c r="C16154" s="188"/>
      <c r="D16154" s="203"/>
      <c r="E16154" s="203"/>
      <c r="F16154" s="203"/>
    </row>
    <row r="16155" spans="2:6" ht="15.75">
      <c r="B16155" s="188"/>
      <c r="C16155" s="188"/>
      <c r="D16155" s="203"/>
      <c r="E16155" s="203"/>
      <c r="F16155" s="203"/>
    </row>
    <row r="16156" spans="2:6" ht="15.75">
      <c r="B16156" s="188"/>
      <c r="C16156" s="188"/>
      <c r="D16156" s="203"/>
      <c r="E16156" s="203"/>
      <c r="F16156" s="203"/>
    </row>
    <row r="16157" spans="2:6" ht="15.75">
      <c r="B16157" s="188"/>
      <c r="C16157" s="188"/>
      <c r="D16157" s="203"/>
      <c r="E16157" s="203"/>
      <c r="F16157" s="203"/>
    </row>
    <row r="16158" spans="2:6" ht="15.75">
      <c r="B16158" s="188"/>
      <c r="C16158" s="188"/>
      <c r="D16158" s="203"/>
      <c r="E16158" s="203"/>
      <c r="F16158" s="203"/>
    </row>
    <row r="16159" spans="2:6" ht="15.75">
      <c r="B16159" s="188"/>
      <c r="C16159" s="188"/>
      <c r="D16159" s="203"/>
      <c r="E16159" s="203"/>
      <c r="F16159" s="203"/>
    </row>
    <row r="16160" spans="2:6" ht="15.75">
      <c r="B16160" s="188"/>
      <c r="C16160" s="188"/>
      <c r="D16160" s="203"/>
      <c r="E16160" s="203"/>
      <c r="F16160" s="203"/>
    </row>
    <row r="16161" spans="2:6" ht="15.75">
      <c r="B16161" s="188"/>
      <c r="C16161" s="188"/>
      <c r="D16161" s="203"/>
      <c r="E16161" s="203"/>
      <c r="F16161" s="203"/>
    </row>
    <row r="16162" spans="2:6" ht="15.75">
      <c r="B16162" s="188"/>
      <c r="C16162" s="188"/>
      <c r="D16162" s="203"/>
      <c r="E16162" s="203"/>
      <c r="F16162" s="203"/>
    </row>
    <row r="16163" spans="2:6" ht="15.75">
      <c r="B16163" s="188"/>
      <c r="C16163" s="188"/>
      <c r="D16163" s="203"/>
      <c r="E16163" s="203"/>
      <c r="F16163" s="203"/>
    </row>
    <row r="16164" spans="2:6" ht="15.75">
      <c r="B16164" s="188"/>
      <c r="C16164" s="188"/>
      <c r="D16164" s="203"/>
      <c r="E16164" s="203"/>
      <c r="F16164" s="203"/>
    </row>
    <row r="16165" spans="2:6" ht="15.75">
      <c r="B16165" s="188"/>
      <c r="C16165" s="188"/>
      <c r="D16165" s="203"/>
      <c r="E16165" s="203"/>
      <c r="F16165" s="203"/>
    </row>
    <row r="16166" spans="2:6" ht="15.75">
      <c r="B16166" s="188"/>
      <c r="C16166" s="188"/>
      <c r="D16166" s="203"/>
      <c r="E16166" s="203"/>
      <c r="F16166" s="203"/>
    </row>
    <row r="16167" spans="2:6" ht="15.75">
      <c r="B16167" s="188"/>
      <c r="C16167" s="188"/>
      <c r="D16167" s="203"/>
      <c r="E16167" s="203"/>
      <c r="F16167" s="203"/>
    </row>
    <row r="16168" spans="2:6" ht="15.75">
      <c r="B16168" s="188"/>
      <c r="C16168" s="188"/>
      <c r="D16168" s="203"/>
      <c r="E16168" s="203"/>
      <c r="F16168" s="203"/>
    </row>
    <row r="16169" spans="2:6" ht="15.75">
      <c r="B16169" s="188"/>
      <c r="C16169" s="188"/>
      <c r="D16169" s="203"/>
      <c r="E16169" s="203"/>
      <c r="F16169" s="203"/>
    </row>
    <row r="16170" spans="2:6" ht="15.75">
      <c r="B16170" s="188"/>
      <c r="C16170" s="188"/>
      <c r="D16170" s="203"/>
      <c r="E16170" s="203"/>
      <c r="F16170" s="203"/>
    </row>
    <row r="16171" spans="2:6" ht="15.75">
      <c r="B16171" s="188"/>
      <c r="C16171" s="188"/>
      <c r="D16171" s="203"/>
      <c r="E16171" s="203"/>
      <c r="F16171" s="203"/>
    </row>
    <row r="16172" spans="2:6" ht="15.75">
      <c r="B16172" s="188"/>
      <c r="C16172" s="188"/>
      <c r="D16172" s="203"/>
      <c r="E16172" s="203"/>
      <c r="F16172" s="203"/>
    </row>
    <row r="16173" spans="2:6" ht="15.75">
      <c r="B16173" s="188"/>
      <c r="C16173" s="188"/>
      <c r="D16173" s="203"/>
      <c r="E16173" s="203"/>
      <c r="F16173" s="203"/>
    </row>
    <row r="16174" spans="2:6" ht="15.75">
      <c r="B16174" s="188"/>
      <c r="C16174" s="188"/>
      <c r="D16174" s="203"/>
      <c r="E16174" s="203"/>
      <c r="F16174" s="203"/>
    </row>
    <row r="16175" spans="2:6" ht="15.75">
      <c r="B16175" s="188"/>
      <c r="C16175" s="188"/>
      <c r="D16175" s="203"/>
      <c r="E16175" s="203"/>
      <c r="F16175" s="203"/>
    </row>
    <row r="16176" spans="2:6" ht="15.75">
      <c r="B16176" s="188"/>
      <c r="C16176" s="188"/>
      <c r="D16176" s="203"/>
      <c r="E16176" s="203"/>
      <c r="F16176" s="203"/>
    </row>
    <row r="16177" spans="2:6" ht="15.75">
      <c r="B16177" s="188"/>
      <c r="C16177" s="188"/>
      <c r="D16177" s="203"/>
      <c r="E16177" s="203"/>
      <c r="F16177" s="203"/>
    </row>
    <row r="16178" spans="2:6" ht="15.75">
      <c r="B16178" s="188"/>
      <c r="C16178" s="188"/>
      <c r="D16178" s="203"/>
      <c r="E16178" s="203"/>
      <c r="F16178" s="203"/>
    </row>
    <row r="16179" spans="2:6" ht="15.75">
      <c r="B16179" s="188"/>
      <c r="C16179" s="188"/>
      <c r="D16179" s="203"/>
      <c r="E16179" s="203"/>
      <c r="F16179" s="203"/>
    </row>
    <row r="16180" spans="2:6" ht="15.75">
      <c r="B16180" s="188"/>
      <c r="C16180" s="188"/>
      <c r="D16180" s="203"/>
      <c r="E16180" s="203"/>
      <c r="F16180" s="203"/>
    </row>
    <row r="16181" spans="2:6" ht="15.75">
      <c r="B16181" s="188"/>
      <c r="C16181" s="188"/>
      <c r="D16181" s="203"/>
      <c r="E16181" s="203"/>
      <c r="F16181" s="203"/>
    </row>
    <row r="16182" spans="2:6" ht="15.75">
      <c r="B16182" s="188"/>
      <c r="C16182" s="188"/>
      <c r="D16182" s="203"/>
      <c r="E16182" s="203"/>
      <c r="F16182" s="203"/>
    </row>
    <row r="16183" spans="2:6" ht="15.75">
      <c r="B16183" s="188"/>
      <c r="C16183" s="188"/>
      <c r="D16183" s="203"/>
      <c r="E16183" s="203"/>
      <c r="F16183" s="203"/>
    </row>
    <row r="16184" spans="2:6" ht="15.75">
      <c r="B16184" s="188"/>
      <c r="C16184" s="188"/>
      <c r="D16184" s="203"/>
      <c r="E16184" s="203"/>
      <c r="F16184" s="203"/>
    </row>
    <row r="16185" spans="2:6" ht="15.75">
      <c r="B16185" s="188"/>
      <c r="C16185" s="188"/>
      <c r="D16185" s="203"/>
      <c r="E16185" s="203"/>
      <c r="F16185" s="203"/>
    </row>
    <row r="16186" spans="2:6" ht="15.75">
      <c r="B16186" s="188"/>
      <c r="C16186" s="188"/>
      <c r="D16186" s="203"/>
      <c r="E16186" s="203"/>
      <c r="F16186" s="203"/>
    </row>
    <row r="16187" spans="2:6" ht="15.75">
      <c r="B16187" s="188"/>
      <c r="C16187" s="188"/>
      <c r="D16187" s="203"/>
      <c r="E16187" s="203"/>
      <c r="F16187" s="203"/>
    </row>
    <row r="16188" spans="2:6" ht="15.75">
      <c r="B16188" s="188"/>
      <c r="C16188" s="188"/>
      <c r="D16188" s="203"/>
      <c r="E16188" s="203"/>
      <c r="F16188" s="203"/>
    </row>
    <row r="16189" spans="2:6" ht="15.75">
      <c r="B16189" s="188"/>
      <c r="C16189" s="188"/>
      <c r="D16189" s="203"/>
      <c r="E16189" s="203"/>
      <c r="F16189" s="203"/>
    </row>
    <row r="16190" spans="2:6" ht="15.75">
      <c r="B16190" s="188"/>
      <c r="C16190" s="188"/>
      <c r="D16190" s="203"/>
      <c r="E16190" s="203"/>
      <c r="F16190" s="203"/>
    </row>
    <row r="16191" spans="2:6" ht="15.75">
      <c r="B16191" s="188"/>
      <c r="C16191" s="188"/>
      <c r="D16191" s="203"/>
      <c r="E16191" s="203"/>
      <c r="F16191" s="203"/>
    </row>
    <row r="16192" spans="2:6" ht="15.75">
      <c r="B16192" s="188"/>
      <c r="C16192" s="188"/>
      <c r="D16192" s="203"/>
      <c r="E16192" s="203"/>
      <c r="F16192" s="203"/>
    </row>
    <row r="16193" spans="2:6" ht="15.75">
      <c r="B16193" s="188"/>
      <c r="C16193" s="188"/>
      <c r="D16193" s="203"/>
      <c r="E16193" s="203"/>
      <c r="F16193" s="203"/>
    </row>
    <row r="16194" spans="2:6" ht="15.75">
      <c r="B16194" s="188"/>
      <c r="C16194" s="188"/>
      <c r="D16194" s="203"/>
      <c r="E16194" s="203"/>
      <c r="F16194" s="203"/>
    </row>
    <row r="16195" spans="2:6" ht="15.75">
      <c r="B16195" s="188"/>
      <c r="C16195" s="188"/>
      <c r="D16195" s="203"/>
      <c r="E16195" s="203"/>
      <c r="F16195" s="203"/>
    </row>
    <row r="16196" spans="2:6" ht="15.75">
      <c r="B16196" s="188"/>
      <c r="C16196" s="188"/>
      <c r="D16196" s="203"/>
      <c r="E16196" s="203"/>
      <c r="F16196" s="203"/>
    </row>
    <row r="16197" spans="2:6" ht="15.75">
      <c r="B16197" s="188"/>
      <c r="C16197" s="188"/>
      <c r="D16197" s="203"/>
      <c r="E16197" s="203"/>
      <c r="F16197" s="203"/>
    </row>
    <row r="16198" spans="2:6" ht="15.75">
      <c r="B16198" s="188"/>
      <c r="C16198" s="188"/>
      <c r="D16198" s="203"/>
      <c r="E16198" s="203"/>
      <c r="F16198" s="203"/>
    </row>
    <row r="16199" spans="2:6" ht="15.75">
      <c r="B16199" s="188"/>
      <c r="C16199" s="188"/>
      <c r="D16199" s="203"/>
      <c r="E16199" s="203"/>
      <c r="F16199" s="203"/>
    </row>
    <row r="16200" spans="2:6" ht="15.75">
      <c r="B16200" s="188"/>
      <c r="C16200" s="188"/>
      <c r="D16200" s="203"/>
      <c r="E16200" s="203"/>
      <c r="F16200" s="203"/>
    </row>
    <row r="16201" spans="2:6" ht="15.75">
      <c r="B16201" s="188"/>
      <c r="C16201" s="188"/>
      <c r="D16201" s="203"/>
      <c r="E16201" s="203"/>
      <c r="F16201" s="203"/>
    </row>
    <row r="16202" spans="2:6" ht="15.75">
      <c r="B16202" s="188"/>
      <c r="C16202" s="188"/>
      <c r="D16202" s="203"/>
      <c r="E16202" s="203"/>
      <c r="F16202" s="203"/>
    </row>
    <row r="16203" spans="2:6" ht="15.75">
      <c r="B16203" s="188"/>
      <c r="C16203" s="188"/>
      <c r="D16203" s="203"/>
      <c r="E16203" s="203"/>
      <c r="F16203" s="203"/>
    </row>
    <row r="16204" spans="2:6" ht="15.75">
      <c r="B16204" s="188"/>
      <c r="C16204" s="188"/>
      <c r="D16204" s="203"/>
      <c r="E16204" s="203"/>
      <c r="F16204" s="203"/>
    </row>
    <row r="16205" spans="2:6" ht="15.75">
      <c r="B16205" s="188"/>
      <c r="C16205" s="188"/>
      <c r="D16205" s="203"/>
      <c r="E16205" s="203"/>
      <c r="F16205" s="203"/>
    </row>
    <row r="16206" spans="2:6" ht="15.75">
      <c r="B16206" s="188"/>
      <c r="C16206" s="188"/>
      <c r="D16206" s="203"/>
      <c r="E16206" s="203"/>
      <c r="F16206" s="203"/>
    </row>
    <row r="16207" spans="2:6" ht="15.75">
      <c r="B16207" s="188"/>
      <c r="C16207" s="188"/>
      <c r="D16207" s="203"/>
      <c r="E16207" s="203"/>
      <c r="F16207" s="203"/>
    </row>
    <row r="16208" spans="2:6" ht="15.75">
      <c r="B16208" s="188"/>
      <c r="C16208" s="188"/>
      <c r="D16208" s="203"/>
      <c r="E16208" s="203"/>
      <c r="F16208" s="203"/>
    </row>
    <row r="16209" spans="2:6" ht="15.75">
      <c r="B16209" s="188"/>
      <c r="C16209" s="188"/>
      <c r="D16209" s="203"/>
      <c r="E16209" s="203"/>
      <c r="F16209" s="203"/>
    </row>
    <row r="16210" spans="2:6" ht="15.75">
      <c r="B16210" s="188"/>
      <c r="C16210" s="188"/>
      <c r="D16210" s="203"/>
      <c r="E16210" s="203"/>
      <c r="F16210" s="203"/>
    </row>
    <row r="16211" spans="2:6" ht="15.75">
      <c r="B16211" s="188"/>
      <c r="C16211" s="188"/>
      <c r="D16211" s="203"/>
      <c r="E16211" s="203"/>
      <c r="F16211" s="203"/>
    </row>
    <row r="16212" spans="2:6" ht="15.75">
      <c r="B16212" s="188"/>
      <c r="C16212" s="188"/>
      <c r="D16212" s="203"/>
      <c r="E16212" s="203"/>
      <c r="F16212" s="203"/>
    </row>
    <row r="16213" spans="2:6" ht="15.75">
      <c r="B16213" s="188"/>
      <c r="C16213" s="188"/>
      <c r="D16213" s="203"/>
      <c r="E16213" s="203"/>
      <c r="F16213" s="203"/>
    </row>
    <row r="16214" spans="2:6" ht="15.75">
      <c r="B16214" s="188"/>
      <c r="C16214" s="188"/>
      <c r="D16214" s="203"/>
      <c r="E16214" s="203"/>
      <c r="F16214" s="203"/>
    </row>
    <row r="16215" spans="2:6" ht="15.75">
      <c r="B16215" s="188"/>
      <c r="C16215" s="188"/>
      <c r="D16215" s="203"/>
      <c r="E16215" s="203"/>
      <c r="F16215" s="203"/>
    </row>
    <row r="16216" spans="2:6" ht="15.75">
      <c r="B16216" s="188"/>
      <c r="C16216" s="188"/>
      <c r="D16216" s="203"/>
      <c r="E16216" s="203"/>
      <c r="F16216" s="203"/>
    </row>
    <row r="16217" spans="2:6" ht="15.75">
      <c r="B16217" s="188"/>
      <c r="C16217" s="188"/>
      <c r="D16217" s="203"/>
      <c r="E16217" s="203"/>
      <c r="F16217" s="203"/>
    </row>
    <row r="16218" spans="2:6" ht="15.75">
      <c r="B16218" s="188"/>
      <c r="C16218" s="188"/>
      <c r="D16218" s="203"/>
      <c r="E16218" s="203"/>
      <c r="F16218" s="203"/>
    </row>
    <row r="16219" spans="2:6" ht="15.75">
      <c r="B16219" s="188"/>
      <c r="C16219" s="188"/>
      <c r="D16219" s="203"/>
      <c r="E16219" s="203"/>
      <c r="F16219" s="203"/>
    </row>
    <row r="16220" spans="2:6" ht="15.75">
      <c r="B16220" s="188"/>
      <c r="C16220" s="188"/>
      <c r="D16220" s="203"/>
      <c r="E16220" s="203"/>
      <c r="F16220" s="203"/>
    </row>
    <row r="16221" spans="2:6" ht="15.75">
      <c r="B16221" s="188"/>
      <c r="C16221" s="188"/>
      <c r="D16221" s="203"/>
      <c r="E16221" s="203"/>
      <c r="F16221" s="203"/>
    </row>
    <row r="16222" spans="2:6" ht="15.75">
      <c r="B16222" s="188"/>
      <c r="C16222" s="188"/>
      <c r="D16222" s="203"/>
      <c r="E16222" s="203"/>
      <c r="F16222" s="203"/>
    </row>
    <row r="16223" spans="2:6" ht="15.75">
      <c r="B16223" s="188"/>
      <c r="C16223" s="188"/>
      <c r="D16223" s="203"/>
      <c r="E16223" s="203"/>
      <c r="F16223" s="203"/>
    </row>
    <row r="16224" spans="2:6" ht="15.75">
      <c r="B16224" s="188"/>
      <c r="C16224" s="188"/>
      <c r="D16224" s="203"/>
      <c r="E16224" s="203"/>
      <c r="F16224" s="203"/>
    </row>
    <row r="16225" spans="2:6" ht="15.75">
      <c r="B16225" s="188"/>
      <c r="C16225" s="188"/>
      <c r="D16225" s="203"/>
      <c r="E16225" s="203"/>
      <c r="F16225" s="203"/>
    </row>
    <row r="16226" spans="2:6" ht="15.75">
      <c r="B16226" s="188"/>
      <c r="C16226" s="188"/>
      <c r="D16226" s="203"/>
      <c r="E16226" s="203"/>
      <c r="F16226" s="203"/>
    </row>
    <row r="16227" spans="2:6" ht="15.75">
      <c r="B16227" s="188"/>
      <c r="C16227" s="188"/>
      <c r="D16227" s="203"/>
      <c r="E16227" s="203"/>
      <c r="F16227" s="203"/>
    </row>
    <row r="16228" spans="2:6" ht="15.75">
      <c r="B16228" s="188"/>
      <c r="C16228" s="188"/>
      <c r="D16228" s="203"/>
      <c r="E16228" s="203"/>
      <c r="F16228" s="203"/>
    </row>
    <row r="16229" spans="2:6" ht="15.75">
      <c r="B16229" s="188"/>
      <c r="C16229" s="188"/>
      <c r="D16229" s="203"/>
      <c r="E16229" s="203"/>
      <c r="F16229" s="203"/>
    </row>
    <row r="16230" spans="2:6" ht="15.75">
      <c r="B16230" s="188"/>
      <c r="C16230" s="188"/>
      <c r="D16230" s="203"/>
      <c r="E16230" s="203"/>
      <c r="F16230" s="203"/>
    </row>
    <row r="16231" spans="2:6" ht="15.75">
      <c r="B16231" s="188"/>
      <c r="C16231" s="188"/>
      <c r="D16231" s="203"/>
      <c r="E16231" s="203"/>
      <c r="F16231" s="203"/>
    </row>
    <row r="16232" spans="2:6" ht="15.75">
      <c r="B16232" s="188"/>
      <c r="C16232" s="188"/>
      <c r="D16232" s="203"/>
      <c r="E16232" s="203"/>
      <c r="F16232" s="203"/>
    </row>
    <row r="16233" spans="2:6" ht="15.75">
      <c r="B16233" s="188"/>
      <c r="C16233" s="188"/>
      <c r="D16233" s="203"/>
      <c r="E16233" s="203"/>
      <c r="F16233" s="203"/>
    </row>
    <row r="16234" spans="2:6" ht="15.75">
      <c r="B16234" s="188"/>
      <c r="C16234" s="188"/>
      <c r="D16234" s="203"/>
      <c r="E16234" s="203"/>
      <c r="F16234" s="203"/>
    </row>
    <row r="16235" spans="2:6" ht="15.75">
      <c r="B16235" s="188"/>
      <c r="C16235" s="188"/>
      <c r="D16235" s="203"/>
      <c r="E16235" s="203"/>
      <c r="F16235" s="203"/>
    </row>
    <row r="16236" spans="2:6" ht="15.75">
      <c r="B16236" s="188"/>
      <c r="C16236" s="188"/>
      <c r="D16236" s="203"/>
      <c r="E16236" s="203"/>
      <c r="F16236" s="203"/>
    </row>
    <row r="16237" spans="2:6" ht="15.75">
      <c r="B16237" s="188"/>
      <c r="C16237" s="188"/>
      <c r="D16237" s="203"/>
      <c r="E16237" s="203"/>
      <c r="F16237" s="203"/>
    </row>
    <row r="16238" spans="2:6" ht="15.75">
      <c r="B16238" s="188"/>
      <c r="C16238" s="188"/>
      <c r="D16238" s="203"/>
      <c r="E16238" s="203"/>
      <c r="F16238" s="203"/>
    </row>
    <row r="16239" spans="2:6" ht="15.75">
      <c r="B16239" s="188"/>
      <c r="C16239" s="188"/>
      <c r="D16239" s="203"/>
      <c r="E16239" s="203"/>
      <c r="F16239" s="203"/>
    </row>
    <row r="16240" spans="2:6" ht="15.75">
      <c r="B16240" s="188"/>
      <c r="C16240" s="188"/>
      <c r="D16240" s="203"/>
      <c r="E16240" s="203"/>
      <c r="F16240" s="203"/>
    </row>
    <row r="16241" spans="2:6" ht="15.75">
      <c r="B16241" s="188"/>
      <c r="C16241" s="188"/>
      <c r="D16241" s="203"/>
      <c r="E16241" s="203"/>
      <c r="F16241" s="203"/>
    </row>
    <row r="16242" spans="2:6" ht="15.75">
      <c r="B16242" s="188"/>
      <c r="C16242" s="188"/>
      <c r="D16242" s="203"/>
      <c r="E16242" s="203"/>
      <c r="F16242" s="203"/>
    </row>
    <row r="16243" spans="2:6" ht="15.75">
      <c r="B16243" s="188"/>
      <c r="C16243" s="188"/>
      <c r="D16243" s="203"/>
      <c r="E16243" s="203"/>
      <c r="F16243" s="203"/>
    </row>
    <row r="16244" spans="2:6" ht="15.75">
      <c r="B16244" s="188"/>
      <c r="C16244" s="188"/>
      <c r="D16244" s="203"/>
      <c r="E16244" s="203"/>
      <c r="F16244" s="203"/>
    </row>
    <row r="16245" spans="2:6" ht="15.75">
      <c r="B16245" s="188"/>
      <c r="C16245" s="188"/>
      <c r="D16245" s="203"/>
      <c r="E16245" s="203"/>
      <c r="F16245" s="203"/>
    </row>
    <row r="16246" spans="2:6" ht="15.75">
      <c r="B16246" s="188"/>
      <c r="C16246" s="188"/>
      <c r="D16246" s="203"/>
      <c r="E16246" s="203"/>
      <c r="F16246" s="203"/>
    </row>
    <row r="16247" spans="2:6" ht="15.75">
      <c r="B16247" s="188"/>
      <c r="C16247" s="188"/>
      <c r="D16247" s="203"/>
      <c r="E16247" s="203"/>
      <c r="F16247" s="203"/>
    </row>
    <row r="16248" spans="2:6" ht="15.75">
      <c r="B16248" s="188"/>
      <c r="C16248" s="188"/>
      <c r="D16248" s="203"/>
      <c r="E16248" s="203"/>
      <c r="F16248" s="203"/>
    </row>
    <row r="16249" spans="2:6" ht="15.75">
      <c r="B16249" s="188"/>
      <c r="C16249" s="188"/>
      <c r="D16249" s="203"/>
      <c r="E16249" s="203"/>
      <c r="F16249" s="203"/>
    </row>
    <row r="16250" spans="2:6" ht="15.75">
      <c r="B16250" s="188"/>
      <c r="C16250" s="188"/>
      <c r="D16250" s="203"/>
      <c r="E16250" s="203"/>
      <c r="F16250" s="203"/>
    </row>
    <row r="16251" spans="2:6" ht="15.75">
      <c r="B16251" s="188"/>
      <c r="C16251" s="188"/>
      <c r="D16251" s="203"/>
      <c r="E16251" s="203"/>
      <c r="F16251" s="203"/>
    </row>
    <row r="16252" spans="2:6" ht="15.75">
      <c r="B16252" s="188"/>
      <c r="C16252" s="188"/>
      <c r="D16252" s="203"/>
      <c r="E16252" s="203"/>
      <c r="F16252" s="203"/>
    </row>
    <row r="16253" spans="2:6" ht="15.75">
      <c r="B16253" s="188"/>
      <c r="C16253" s="188"/>
      <c r="D16253" s="203"/>
      <c r="E16253" s="203"/>
      <c r="F16253" s="203"/>
    </row>
    <row r="16254" spans="2:6" ht="15.75">
      <c r="B16254" s="188"/>
      <c r="C16254" s="188"/>
      <c r="D16254" s="203"/>
      <c r="E16254" s="203"/>
      <c r="F16254" s="203"/>
    </row>
    <row r="16255" spans="2:6" ht="15.75">
      <c r="B16255" s="188"/>
      <c r="C16255" s="188"/>
      <c r="D16255" s="203"/>
      <c r="E16255" s="203"/>
      <c r="F16255" s="203"/>
    </row>
    <row r="16256" spans="2:6" ht="15.75">
      <c r="B16256" s="188"/>
      <c r="C16256" s="188"/>
      <c r="D16256" s="203"/>
      <c r="E16256" s="203"/>
      <c r="F16256" s="203"/>
    </row>
    <row r="16257" spans="2:6" ht="15.75">
      <c r="B16257" s="188"/>
      <c r="C16257" s="188"/>
      <c r="D16257" s="203"/>
      <c r="E16257" s="203"/>
      <c r="F16257" s="203"/>
    </row>
    <row r="16258" spans="2:6" ht="15.75">
      <c r="B16258" s="188"/>
      <c r="C16258" s="188"/>
      <c r="D16258" s="203"/>
      <c r="E16258" s="203"/>
      <c r="F16258" s="203"/>
    </row>
    <row r="16259" spans="2:6" ht="15.75">
      <c r="B16259" s="188"/>
      <c r="C16259" s="188"/>
      <c r="D16259" s="203"/>
      <c r="E16259" s="203"/>
      <c r="F16259" s="203"/>
    </row>
    <row r="16260" spans="2:6" ht="15.75">
      <c r="B16260" s="188"/>
      <c r="C16260" s="188"/>
      <c r="D16260" s="203"/>
      <c r="E16260" s="203"/>
      <c r="F16260" s="203"/>
    </row>
    <row r="16261" spans="2:6" ht="15.75">
      <c r="B16261" s="188"/>
      <c r="C16261" s="188"/>
      <c r="D16261" s="203"/>
      <c r="E16261" s="203"/>
      <c r="F16261" s="203"/>
    </row>
    <row r="16262" spans="2:6" ht="15.75">
      <c r="B16262" s="188"/>
      <c r="C16262" s="188"/>
      <c r="D16262" s="203"/>
      <c r="E16262" s="203"/>
      <c r="F16262" s="203"/>
    </row>
    <row r="16263" spans="2:6" ht="15.75">
      <c r="B16263" s="188"/>
      <c r="C16263" s="188"/>
      <c r="D16263" s="203"/>
      <c r="E16263" s="203"/>
      <c r="F16263" s="203"/>
    </row>
    <row r="16264" spans="2:6" ht="15.75">
      <c r="B16264" s="188"/>
      <c r="C16264" s="188"/>
      <c r="D16264" s="203"/>
      <c r="E16264" s="203"/>
      <c r="F16264" s="203"/>
    </row>
    <row r="16265" spans="2:6" ht="15.75">
      <c r="B16265" s="188"/>
      <c r="C16265" s="188"/>
      <c r="D16265" s="203"/>
      <c r="E16265" s="203"/>
      <c r="F16265" s="203"/>
    </row>
    <row r="16266" spans="2:6" ht="15.75">
      <c r="B16266" s="188"/>
      <c r="C16266" s="188"/>
      <c r="D16266" s="203"/>
      <c r="E16266" s="203"/>
      <c r="F16266" s="203"/>
    </row>
    <row r="16267" spans="2:6" ht="15.75">
      <c r="B16267" s="188"/>
      <c r="C16267" s="188"/>
      <c r="D16267" s="203"/>
      <c r="E16267" s="203"/>
      <c r="F16267" s="203"/>
    </row>
    <row r="16268" spans="2:6" ht="15.75">
      <c r="B16268" s="188"/>
      <c r="C16268" s="188"/>
      <c r="D16268" s="203"/>
      <c r="E16268" s="203"/>
      <c r="F16268" s="203"/>
    </row>
    <row r="16269" spans="2:6" ht="15.75">
      <c r="B16269" s="188"/>
      <c r="C16269" s="188"/>
      <c r="D16269" s="203"/>
      <c r="E16269" s="203"/>
      <c r="F16269" s="203"/>
    </row>
    <row r="16270" spans="2:6" ht="15.75">
      <c r="B16270" s="188"/>
      <c r="C16270" s="188"/>
      <c r="D16270" s="203"/>
      <c r="E16270" s="203"/>
      <c r="F16270" s="203"/>
    </row>
    <row r="16271" spans="2:6" ht="15.75">
      <c r="B16271" s="188"/>
      <c r="C16271" s="188"/>
      <c r="D16271" s="203"/>
      <c r="E16271" s="203"/>
      <c r="F16271" s="203"/>
    </row>
    <row r="16272" spans="2:6" ht="15.75">
      <c r="B16272" s="188"/>
      <c r="C16272" s="188"/>
      <c r="D16272" s="203"/>
      <c r="E16272" s="203"/>
      <c r="F16272" s="203"/>
    </row>
    <row r="16273" spans="2:6" ht="15.75">
      <c r="B16273" s="188"/>
      <c r="C16273" s="188"/>
      <c r="D16273" s="203"/>
      <c r="E16273" s="203"/>
      <c r="F16273" s="203"/>
    </row>
    <row r="16274" spans="2:6" ht="15.75">
      <c r="B16274" s="188"/>
      <c r="C16274" s="188"/>
      <c r="D16274" s="203"/>
      <c r="E16274" s="203"/>
      <c r="F16274" s="203"/>
    </row>
    <row r="16275" spans="2:6" ht="15.75">
      <c r="B16275" s="188"/>
      <c r="C16275" s="188"/>
      <c r="D16275" s="203"/>
      <c r="E16275" s="203"/>
      <c r="F16275" s="203"/>
    </row>
    <row r="16276" spans="2:6" ht="15.75">
      <c r="B16276" s="188"/>
      <c r="C16276" s="188"/>
      <c r="D16276" s="203"/>
      <c r="E16276" s="203"/>
      <c r="F16276" s="203"/>
    </row>
    <row r="16277" spans="2:6" ht="15.75">
      <c r="B16277" s="188"/>
      <c r="C16277" s="188"/>
      <c r="D16277" s="203"/>
      <c r="E16277" s="203"/>
      <c r="F16277" s="203"/>
    </row>
    <row r="16278" spans="2:6" ht="15.75">
      <c r="B16278" s="188"/>
      <c r="C16278" s="188"/>
      <c r="D16278" s="203"/>
      <c r="E16278" s="203"/>
      <c r="F16278" s="203"/>
    </row>
    <row r="16279" spans="2:6" ht="15.75">
      <c r="B16279" s="188"/>
      <c r="C16279" s="188"/>
      <c r="D16279" s="203"/>
      <c r="E16279" s="203"/>
      <c r="F16279" s="203"/>
    </row>
    <row r="16280" spans="2:6" ht="15.75">
      <c r="B16280" s="188"/>
      <c r="C16280" s="188"/>
      <c r="D16280" s="203"/>
      <c r="E16280" s="203"/>
      <c r="F16280" s="203"/>
    </row>
    <row r="16281" spans="2:6" ht="15.75">
      <c r="B16281" s="188"/>
      <c r="C16281" s="188"/>
      <c r="D16281" s="203"/>
      <c r="E16281" s="203"/>
      <c r="F16281" s="203"/>
    </row>
    <row r="16282" spans="2:6" ht="15.75">
      <c r="B16282" s="188"/>
      <c r="C16282" s="188"/>
      <c r="D16282" s="203"/>
      <c r="E16282" s="203"/>
      <c r="F16282" s="203"/>
    </row>
    <row r="16283" spans="2:6" ht="15.75">
      <c r="B16283" s="188"/>
      <c r="C16283" s="188"/>
      <c r="D16283" s="203"/>
      <c r="E16283" s="203"/>
      <c r="F16283" s="203"/>
    </row>
    <row r="16284" spans="2:6" ht="15.75">
      <c r="B16284" s="188"/>
      <c r="C16284" s="188"/>
      <c r="D16284" s="203"/>
      <c r="E16284" s="203"/>
      <c r="F16284" s="203"/>
    </row>
    <row r="16285" spans="2:6" ht="15.75">
      <c r="B16285" s="188"/>
      <c r="C16285" s="188"/>
      <c r="D16285" s="203"/>
      <c r="E16285" s="203"/>
      <c r="F16285" s="203"/>
    </row>
    <row r="16286" spans="2:6" ht="15.75">
      <c r="B16286" s="188"/>
      <c r="C16286" s="188"/>
      <c r="D16286" s="203"/>
      <c r="E16286" s="203"/>
      <c r="F16286" s="203"/>
    </row>
    <row r="16287" spans="2:6" ht="15.75">
      <c r="B16287" s="188"/>
      <c r="C16287" s="188"/>
      <c r="D16287" s="203"/>
      <c r="E16287" s="203"/>
      <c r="F16287" s="203"/>
    </row>
    <row r="16288" spans="2:6" ht="15.75">
      <c r="B16288" s="188"/>
      <c r="C16288" s="188"/>
      <c r="D16288" s="203"/>
      <c r="E16288" s="203"/>
      <c r="F16288" s="203"/>
    </row>
    <row r="16289" spans="2:6" ht="15.75">
      <c r="B16289" s="188"/>
      <c r="C16289" s="188"/>
      <c r="D16289" s="203"/>
      <c r="E16289" s="203"/>
      <c r="F16289" s="203"/>
    </row>
    <row r="16290" spans="2:6" ht="15.75">
      <c r="B16290" s="188"/>
      <c r="C16290" s="188"/>
      <c r="D16290" s="203"/>
      <c r="E16290" s="203"/>
      <c r="F16290" s="203"/>
    </row>
    <row r="16291" spans="2:6" ht="15.75">
      <c r="B16291" s="188"/>
      <c r="C16291" s="188"/>
      <c r="D16291" s="203"/>
      <c r="E16291" s="203"/>
      <c r="F16291" s="203"/>
    </row>
    <row r="16292" spans="2:6" ht="15.75">
      <c r="B16292" s="188"/>
      <c r="C16292" s="188"/>
      <c r="D16292" s="203"/>
      <c r="E16292" s="203"/>
      <c r="F16292" s="203"/>
    </row>
    <row r="16293" spans="2:6" ht="15.75">
      <c r="B16293" s="188"/>
      <c r="C16293" s="188"/>
      <c r="D16293" s="203"/>
      <c r="E16293" s="203"/>
      <c r="F16293" s="203"/>
    </row>
    <row r="16294" spans="2:6" ht="15.75">
      <c r="B16294" s="188"/>
      <c r="C16294" s="188"/>
      <c r="D16294" s="203"/>
      <c r="E16294" s="203"/>
      <c r="F16294" s="203"/>
    </row>
    <row r="16295" spans="2:6" ht="15.75">
      <c r="B16295" s="188"/>
      <c r="C16295" s="188"/>
      <c r="D16295" s="203"/>
      <c r="E16295" s="203"/>
      <c r="F16295" s="203"/>
    </row>
    <row r="16296" spans="2:6" ht="15.75">
      <c r="B16296" s="188"/>
      <c r="C16296" s="188"/>
      <c r="D16296" s="203"/>
      <c r="E16296" s="203"/>
      <c r="F16296" s="203"/>
    </row>
    <row r="16297" spans="2:6" ht="15.75">
      <c r="B16297" s="188"/>
      <c r="C16297" s="188"/>
      <c r="D16297" s="203"/>
      <c r="E16297" s="203"/>
      <c r="F16297" s="203"/>
    </row>
    <row r="16298" spans="2:6" ht="15.75">
      <c r="B16298" s="188"/>
      <c r="C16298" s="188"/>
      <c r="D16298" s="203"/>
      <c r="E16298" s="203"/>
      <c r="F16298" s="203"/>
    </row>
    <row r="16299" spans="2:6" ht="15.75">
      <c r="B16299" s="188"/>
      <c r="C16299" s="188"/>
      <c r="D16299" s="203"/>
      <c r="E16299" s="203"/>
      <c r="F16299" s="203"/>
    </row>
    <row r="16300" spans="2:6" ht="15.75">
      <c r="B16300" s="188"/>
      <c r="C16300" s="188"/>
      <c r="D16300" s="203"/>
      <c r="E16300" s="203"/>
      <c r="F16300" s="203"/>
    </row>
    <row r="16301" spans="2:6" ht="15.75">
      <c r="B16301" s="188"/>
      <c r="C16301" s="188"/>
      <c r="D16301" s="203"/>
      <c r="E16301" s="203"/>
      <c r="F16301" s="203"/>
    </row>
    <row r="16302" spans="2:6" ht="15.75">
      <c r="B16302" s="188"/>
      <c r="C16302" s="188"/>
      <c r="D16302" s="203"/>
      <c r="E16302" s="203"/>
      <c r="F16302" s="203"/>
    </row>
    <row r="16303" spans="2:6" ht="15.75">
      <c r="B16303" s="188"/>
      <c r="C16303" s="188"/>
      <c r="D16303" s="203"/>
      <c r="E16303" s="203"/>
      <c r="F16303" s="203"/>
    </row>
    <row r="16304" spans="2:6" ht="15.75">
      <c r="B16304" s="188"/>
      <c r="C16304" s="188"/>
      <c r="D16304" s="203"/>
      <c r="E16304" s="203"/>
      <c r="F16304" s="203"/>
    </row>
    <row r="16305" spans="2:6" ht="15.75">
      <c r="B16305" s="188"/>
      <c r="C16305" s="188"/>
      <c r="D16305" s="203"/>
      <c r="E16305" s="203"/>
      <c r="F16305" s="203"/>
    </row>
    <row r="16306" spans="2:6" ht="15.75">
      <c r="B16306" s="188"/>
      <c r="C16306" s="188"/>
      <c r="D16306" s="203"/>
      <c r="E16306" s="203"/>
      <c r="F16306" s="203"/>
    </row>
    <row r="16307" spans="2:6" ht="15.75">
      <c r="B16307" s="188"/>
      <c r="C16307" s="188"/>
      <c r="D16307" s="203"/>
      <c r="E16307" s="203"/>
      <c r="F16307" s="203"/>
    </row>
    <row r="16308" spans="2:6" ht="15.75">
      <c r="B16308" s="188"/>
      <c r="C16308" s="188"/>
      <c r="D16308" s="203"/>
      <c r="E16308" s="203"/>
      <c r="F16308" s="203"/>
    </row>
    <row r="16309" spans="2:6" ht="15.75">
      <c r="B16309" s="188"/>
      <c r="C16309" s="188"/>
      <c r="D16309" s="203"/>
      <c r="E16309" s="203"/>
      <c r="F16309" s="203"/>
    </row>
    <row r="16310" spans="2:6" ht="15.75">
      <c r="B16310" s="188"/>
      <c r="C16310" s="188"/>
      <c r="D16310" s="203"/>
      <c r="E16310" s="203"/>
      <c r="F16310" s="203"/>
    </row>
    <row r="16311" spans="2:6" ht="15.75">
      <c r="B16311" s="188"/>
      <c r="C16311" s="188"/>
      <c r="D16311" s="203"/>
      <c r="E16311" s="203"/>
      <c r="F16311" s="203"/>
    </row>
    <row r="16312" spans="2:6" ht="15.75">
      <c r="B16312" s="188"/>
      <c r="C16312" s="188"/>
      <c r="D16312" s="203"/>
      <c r="E16312" s="203"/>
      <c r="F16312" s="203"/>
    </row>
    <row r="16313" spans="2:6" ht="15.75">
      <c r="B16313" s="188"/>
      <c r="C16313" s="188"/>
      <c r="D16313" s="203"/>
      <c r="E16313" s="203"/>
      <c r="F16313" s="203"/>
    </row>
    <row r="16314" spans="2:6" ht="15.75">
      <c r="B16314" s="188"/>
      <c r="C16314" s="188"/>
      <c r="D16314" s="203"/>
      <c r="E16314" s="203"/>
      <c r="F16314" s="203"/>
    </row>
    <row r="16315" spans="2:6" ht="15.75">
      <c r="B16315" s="188"/>
      <c r="C16315" s="188"/>
      <c r="D16315" s="203"/>
      <c r="E16315" s="203"/>
      <c r="F16315" s="203"/>
    </row>
    <row r="16316" spans="2:6" ht="15.75">
      <c r="B16316" s="188"/>
      <c r="C16316" s="188"/>
      <c r="D16316" s="203"/>
      <c r="E16316" s="203"/>
      <c r="F16316" s="203"/>
    </row>
    <row r="16317" spans="2:6" ht="15.75">
      <c r="B16317" s="188"/>
      <c r="C16317" s="188"/>
      <c r="D16317" s="203"/>
      <c r="E16317" s="203"/>
      <c r="F16317" s="203"/>
    </row>
    <row r="16318" spans="2:6" ht="15.75">
      <c r="B16318" s="188"/>
      <c r="C16318" s="188"/>
      <c r="D16318" s="203"/>
      <c r="E16318" s="203"/>
      <c r="F16318" s="203"/>
    </row>
    <row r="16319" spans="2:6" ht="15.75">
      <c r="B16319" s="188"/>
      <c r="C16319" s="188"/>
      <c r="D16319" s="203"/>
      <c r="E16319" s="203"/>
      <c r="F16319" s="203"/>
    </row>
    <row r="16320" spans="2:6" ht="15.75">
      <c r="B16320" s="188"/>
      <c r="C16320" s="188"/>
      <c r="D16320" s="203"/>
      <c r="E16320" s="203"/>
      <c r="F16320" s="203"/>
    </row>
    <row r="16321" spans="2:6" ht="15.75">
      <c r="B16321" s="188"/>
      <c r="C16321" s="188"/>
      <c r="D16321" s="203"/>
      <c r="E16321" s="203"/>
      <c r="F16321" s="203"/>
    </row>
    <row r="16322" spans="2:6" ht="15.75">
      <c r="B16322" s="188"/>
      <c r="C16322" s="188"/>
      <c r="D16322" s="203"/>
      <c r="E16322" s="203"/>
      <c r="F16322" s="203"/>
    </row>
    <row r="16323" spans="2:6" ht="15.75">
      <c r="B16323" s="188"/>
      <c r="C16323" s="188"/>
      <c r="D16323" s="203"/>
      <c r="E16323" s="203"/>
      <c r="F16323" s="203"/>
    </row>
    <row r="16324" spans="2:6" ht="15.75">
      <c r="B16324" s="188"/>
      <c r="C16324" s="188"/>
      <c r="D16324" s="203"/>
      <c r="E16324" s="203"/>
      <c r="F16324" s="203"/>
    </row>
    <row r="16325" spans="2:6" ht="15.75">
      <c r="B16325" s="188"/>
      <c r="C16325" s="188"/>
      <c r="D16325" s="203"/>
      <c r="E16325" s="203"/>
      <c r="F16325" s="203"/>
    </row>
    <row r="16326" spans="2:6" ht="15.75">
      <c r="B16326" s="188"/>
      <c r="C16326" s="188"/>
      <c r="D16326" s="203"/>
      <c r="E16326" s="203"/>
      <c r="F16326" s="203"/>
    </row>
    <row r="16327" spans="2:6" ht="15.75">
      <c r="B16327" s="188"/>
      <c r="C16327" s="188"/>
      <c r="D16327" s="203"/>
      <c r="E16327" s="203"/>
      <c r="F16327" s="203"/>
    </row>
    <row r="16328" spans="2:6" ht="15.75">
      <c r="B16328" s="188"/>
      <c r="C16328" s="188"/>
      <c r="D16328" s="203"/>
      <c r="E16328" s="203"/>
      <c r="F16328" s="203"/>
    </row>
    <row r="16329" spans="2:6" ht="15.75">
      <c r="B16329" s="188"/>
      <c r="C16329" s="188"/>
      <c r="D16329" s="203"/>
      <c r="E16329" s="203"/>
      <c r="F16329" s="203"/>
    </row>
    <row r="16330" spans="2:6" ht="15.75">
      <c r="B16330" s="188"/>
      <c r="C16330" s="188"/>
      <c r="D16330" s="203"/>
      <c r="E16330" s="203"/>
      <c r="F16330" s="203"/>
    </row>
    <row r="16331" spans="2:6" ht="15.75">
      <c r="B16331" s="188"/>
      <c r="C16331" s="188"/>
      <c r="D16331" s="203"/>
      <c r="E16331" s="203"/>
      <c r="F16331" s="203"/>
    </row>
    <row r="16332" spans="2:6" ht="15.75">
      <c r="B16332" s="188"/>
      <c r="C16332" s="188"/>
      <c r="D16332" s="203"/>
      <c r="E16332" s="203"/>
      <c r="F16332" s="203"/>
    </row>
    <row r="16333" spans="2:6" ht="15.75">
      <c r="B16333" s="188"/>
      <c r="C16333" s="188"/>
      <c r="D16333" s="203"/>
      <c r="E16333" s="203"/>
      <c r="F16333" s="203"/>
    </row>
    <row r="16334" spans="2:6" ht="15.75">
      <c r="B16334" s="188"/>
      <c r="C16334" s="188"/>
      <c r="D16334" s="203"/>
      <c r="E16334" s="203"/>
      <c r="F16334" s="203"/>
    </row>
    <row r="16335" spans="2:6" ht="15.75">
      <c r="B16335" s="188"/>
      <c r="C16335" s="188"/>
      <c r="D16335" s="203"/>
      <c r="E16335" s="203"/>
      <c r="F16335" s="203"/>
    </row>
    <row r="16336" spans="2:6" ht="15.75">
      <c r="B16336" s="188"/>
      <c r="C16336" s="188"/>
      <c r="D16336" s="203"/>
      <c r="E16336" s="203"/>
      <c r="F16336" s="203"/>
    </row>
    <row r="16337" spans="2:6" ht="15.75">
      <c r="B16337" s="188"/>
      <c r="C16337" s="188"/>
      <c r="D16337" s="203"/>
      <c r="E16337" s="203"/>
      <c r="F16337" s="203"/>
    </row>
    <row r="16338" spans="2:6" ht="15.75">
      <c r="B16338" s="188"/>
      <c r="C16338" s="188"/>
      <c r="D16338" s="203"/>
      <c r="E16338" s="203"/>
      <c r="F16338" s="203"/>
    </row>
    <row r="16339" spans="2:6" ht="15.75">
      <c r="B16339" s="188"/>
      <c r="C16339" s="188"/>
      <c r="D16339" s="203"/>
      <c r="E16339" s="203"/>
      <c r="F16339" s="203"/>
    </row>
    <row r="16340" spans="2:6" ht="15.75">
      <c r="B16340" s="188"/>
      <c r="C16340" s="188"/>
      <c r="D16340" s="203"/>
      <c r="E16340" s="203"/>
      <c r="F16340" s="203"/>
    </row>
    <row r="16341" spans="2:6" ht="15.75">
      <c r="B16341" s="188"/>
      <c r="C16341" s="188"/>
      <c r="D16341" s="203"/>
      <c r="E16341" s="203"/>
      <c r="F16341" s="203"/>
    </row>
    <row r="16342" spans="2:6" ht="15.75">
      <c r="B16342" s="188"/>
      <c r="C16342" s="188"/>
      <c r="D16342" s="203"/>
      <c r="E16342" s="203"/>
      <c r="F16342" s="203"/>
    </row>
    <row r="16343" spans="2:6" ht="15.75">
      <c r="B16343" s="188"/>
      <c r="C16343" s="188"/>
      <c r="D16343" s="203"/>
      <c r="E16343" s="203"/>
      <c r="F16343" s="203"/>
    </row>
    <row r="16344" spans="2:6" ht="15.75">
      <c r="B16344" s="188"/>
      <c r="C16344" s="188"/>
      <c r="D16344" s="203"/>
      <c r="E16344" s="203"/>
      <c r="F16344" s="203"/>
    </row>
    <row r="16345" spans="2:6" ht="15.75">
      <c r="B16345" s="188"/>
      <c r="C16345" s="188"/>
      <c r="D16345" s="203"/>
      <c r="E16345" s="203"/>
      <c r="F16345" s="203"/>
    </row>
    <row r="16346" spans="2:6" ht="15.75">
      <c r="B16346" s="188"/>
      <c r="C16346" s="188"/>
      <c r="D16346" s="203"/>
      <c r="E16346" s="203"/>
      <c r="F16346" s="203"/>
    </row>
    <row r="16347" spans="2:6" ht="15.75">
      <c r="B16347" s="188"/>
      <c r="C16347" s="188"/>
      <c r="D16347" s="203"/>
      <c r="E16347" s="203"/>
      <c r="F16347" s="203"/>
    </row>
    <row r="16348" spans="2:6" ht="15.75">
      <c r="B16348" s="188"/>
      <c r="C16348" s="188"/>
      <c r="D16348" s="203"/>
      <c r="E16348" s="203"/>
      <c r="F16348" s="203"/>
    </row>
    <row r="16349" spans="2:6" ht="15.75">
      <c r="B16349" s="188"/>
      <c r="C16349" s="188"/>
      <c r="D16349" s="203"/>
      <c r="E16349" s="203"/>
      <c r="F16349" s="203"/>
    </row>
    <row r="16350" spans="2:6" ht="15.75">
      <c r="B16350" s="188"/>
      <c r="C16350" s="188"/>
      <c r="D16350" s="203"/>
      <c r="E16350" s="203"/>
      <c r="F16350" s="203"/>
    </row>
    <row r="16351" spans="2:6" ht="15.75">
      <c r="B16351" s="188"/>
      <c r="C16351" s="188"/>
      <c r="D16351" s="203"/>
      <c r="E16351" s="203"/>
      <c r="F16351" s="203"/>
    </row>
    <row r="16352" spans="2:6" ht="15.75">
      <c r="B16352" s="188"/>
      <c r="C16352" s="188"/>
      <c r="D16352" s="203"/>
      <c r="E16352" s="203"/>
      <c r="F16352" s="203"/>
    </row>
    <row r="16353" spans="2:6" ht="15.75">
      <c r="B16353" s="188"/>
      <c r="C16353" s="188"/>
      <c r="D16353" s="203"/>
      <c r="E16353" s="203"/>
      <c r="F16353" s="203"/>
    </row>
    <row r="16354" spans="2:6" ht="15.75">
      <c r="B16354" s="188"/>
      <c r="C16354" s="188"/>
      <c r="D16354" s="203"/>
      <c r="E16354" s="203"/>
      <c r="F16354" s="203"/>
    </row>
    <row r="16355" spans="2:6" ht="15.75">
      <c r="B16355" s="188"/>
      <c r="C16355" s="188"/>
      <c r="D16355" s="203"/>
      <c r="E16355" s="203"/>
      <c r="F16355" s="203"/>
    </row>
    <row r="16356" spans="2:6" ht="15.75">
      <c r="B16356" s="188"/>
      <c r="C16356" s="188"/>
      <c r="D16356" s="203"/>
      <c r="E16356" s="203"/>
      <c r="F16356" s="203"/>
    </row>
    <row r="16357" spans="2:6" ht="15.75">
      <c r="B16357" s="188"/>
      <c r="C16357" s="188"/>
      <c r="D16357" s="203"/>
      <c r="E16357" s="203"/>
      <c r="F16357" s="203"/>
    </row>
    <row r="16358" spans="2:6" ht="15.75">
      <c r="B16358" s="188"/>
      <c r="C16358" s="188"/>
      <c r="D16358" s="203"/>
      <c r="E16358" s="203"/>
      <c r="F16358" s="203"/>
    </row>
    <row r="16359" spans="2:6" ht="15.75">
      <c r="B16359" s="188"/>
      <c r="C16359" s="188"/>
      <c r="D16359" s="203"/>
      <c r="E16359" s="203"/>
      <c r="F16359" s="203"/>
    </row>
    <row r="16360" spans="2:6" ht="15.75">
      <c r="B16360" s="188"/>
      <c r="C16360" s="188"/>
      <c r="D16360" s="203"/>
      <c r="E16360" s="203"/>
      <c r="F16360" s="203"/>
    </row>
    <row r="16361" spans="2:6" ht="15.75">
      <c r="B16361" s="188"/>
      <c r="C16361" s="188"/>
      <c r="D16361" s="203"/>
      <c r="E16361" s="203"/>
      <c r="F16361" s="203"/>
    </row>
    <row r="16362" spans="2:6" ht="15.75">
      <c r="B16362" s="188"/>
      <c r="C16362" s="188"/>
      <c r="D16362" s="203"/>
      <c r="E16362" s="203"/>
      <c r="F16362" s="203"/>
    </row>
    <row r="16363" spans="2:6" ht="15.75">
      <c r="B16363" s="188"/>
      <c r="C16363" s="188"/>
      <c r="D16363" s="203"/>
      <c r="E16363" s="203"/>
      <c r="F16363" s="203"/>
    </row>
    <row r="16364" spans="2:6" ht="15.75">
      <c r="B16364" s="188"/>
      <c r="C16364" s="188"/>
      <c r="D16364" s="203"/>
      <c r="E16364" s="203"/>
      <c r="F16364" s="203"/>
    </row>
    <row r="16365" spans="2:6" ht="15.75">
      <c r="B16365" s="188"/>
      <c r="C16365" s="188"/>
      <c r="D16365" s="203"/>
      <c r="E16365" s="203"/>
      <c r="F16365" s="203"/>
    </row>
    <row r="16366" spans="2:6" ht="15.75">
      <c r="B16366" s="188"/>
      <c r="C16366" s="188"/>
      <c r="D16366" s="203"/>
      <c r="E16366" s="203"/>
      <c r="F16366" s="203"/>
    </row>
    <row r="16367" spans="2:6" ht="15.75">
      <c r="B16367" s="188"/>
      <c r="C16367" s="188"/>
      <c r="D16367" s="203"/>
      <c r="E16367" s="203"/>
      <c r="F16367" s="203"/>
    </row>
    <row r="16368" spans="2:6" ht="15.75">
      <c r="B16368" s="188"/>
      <c r="C16368" s="188"/>
      <c r="D16368" s="203"/>
      <c r="E16368" s="203"/>
      <c r="F16368" s="203"/>
    </row>
    <row r="16369" spans="2:6" ht="15.75">
      <c r="B16369" s="188"/>
      <c r="C16369" s="188"/>
      <c r="D16369" s="203"/>
      <c r="E16369" s="203"/>
      <c r="F16369" s="203"/>
    </row>
    <row r="16370" spans="2:6" ht="15.75">
      <c r="B16370" s="188"/>
      <c r="C16370" s="188"/>
      <c r="D16370" s="203"/>
      <c r="E16370" s="203"/>
      <c r="F16370" s="203"/>
    </row>
    <row r="16371" spans="2:6" ht="15.75">
      <c r="B16371" s="188"/>
      <c r="C16371" s="188"/>
      <c r="D16371" s="203"/>
      <c r="E16371" s="203"/>
      <c r="F16371" s="203"/>
    </row>
    <row r="16372" spans="2:6" ht="15.75">
      <c r="B16372" s="188"/>
      <c r="C16372" s="188"/>
      <c r="D16372" s="203"/>
      <c r="E16372" s="203"/>
      <c r="F16372" s="203"/>
    </row>
    <row r="16373" spans="2:6" ht="15.75">
      <c r="B16373" s="188"/>
      <c r="C16373" s="188"/>
      <c r="D16373" s="203"/>
      <c r="E16373" s="203"/>
      <c r="F16373" s="203"/>
    </row>
    <row r="16374" spans="2:6" ht="15.75">
      <c r="B16374" s="188"/>
      <c r="C16374" s="188"/>
      <c r="D16374" s="203"/>
      <c r="E16374" s="203"/>
      <c r="F16374" s="203"/>
    </row>
    <row r="16375" spans="2:6" ht="15.75">
      <c r="B16375" s="188"/>
      <c r="C16375" s="188"/>
      <c r="D16375" s="203"/>
      <c r="E16375" s="203"/>
      <c r="F16375" s="203"/>
    </row>
    <row r="16376" spans="2:6" ht="15.75">
      <c r="B16376" s="188"/>
      <c r="C16376" s="188"/>
      <c r="D16376" s="203"/>
      <c r="E16376" s="203"/>
      <c r="F16376" s="203"/>
    </row>
    <row r="16377" spans="2:6" ht="15.75">
      <c r="B16377" s="188"/>
      <c r="C16377" s="188"/>
      <c r="D16377" s="203"/>
      <c r="E16377" s="203"/>
      <c r="F16377" s="203"/>
    </row>
    <row r="16378" spans="2:6" ht="15.75">
      <c r="B16378" s="188"/>
      <c r="C16378" s="188"/>
      <c r="D16378" s="203"/>
      <c r="E16378" s="203"/>
      <c r="F16378" s="203"/>
    </row>
    <row r="16379" spans="2:6" ht="15.75">
      <c r="B16379" s="188"/>
      <c r="C16379" s="188"/>
      <c r="D16379" s="203"/>
      <c r="E16379" s="203"/>
      <c r="F16379" s="203"/>
    </row>
    <row r="16380" spans="2:6" ht="15.75">
      <c r="B16380" s="188"/>
      <c r="C16380" s="188"/>
      <c r="D16380" s="203"/>
      <c r="E16380" s="203"/>
      <c r="F16380" s="203"/>
    </row>
    <row r="16381" spans="2:6" ht="15.75">
      <c r="B16381" s="188"/>
      <c r="C16381" s="188"/>
      <c r="D16381" s="203"/>
      <c r="E16381" s="203"/>
      <c r="F16381" s="203"/>
    </row>
    <row r="16382" spans="2:6" ht="15.75">
      <c r="B16382" s="188"/>
      <c r="C16382" s="188"/>
      <c r="D16382" s="203"/>
      <c r="E16382" s="203"/>
      <c r="F16382" s="203"/>
    </row>
    <row r="16383" spans="2:6" ht="15.75">
      <c r="B16383" s="188"/>
      <c r="C16383" s="188"/>
      <c r="D16383" s="203"/>
      <c r="E16383" s="203"/>
      <c r="F16383" s="203"/>
    </row>
    <row r="16384" spans="2:6" ht="15.75">
      <c r="B16384" s="188"/>
      <c r="C16384" s="188"/>
      <c r="D16384" s="203"/>
      <c r="E16384" s="203"/>
      <c r="F16384" s="203"/>
    </row>
    <row r="16385" spans="2:6" ht="15.75">
      <c r="B16385" s="188"/>
      <c r="C16385" s="188"/>
      <c r="D16385" s="203"/>
      <c r="E16385" s="203"/>
      <c r="F16385" s="203"/>
    </row>
    <row r="16386" spans="2:6" ht="15.75">
      <c r="B16386" s="188"/>
      <c r="C16386" s="188"/>
      <c r="D16386" s="203"/>
      <c r="E16386" s="203"/>
      <c r="F16386" s="203"/>
    </row>
    <row r="16387" spans="2:6" ht="15.75">
      <c r="B16387" s="188"/>
      <c r="C16387" s="188"/>
      <c r="D16387" s="203"/>
      <c r="E16387" s="203"/>
      <c r="F16387" s="203"/>
    </row>
    <row r="16388" spans="2:6" ht="15.75">
      <c r="B16388" s="188"/>
      <c r="C16388" s="188"/>
      <c r="D16388" s="203"/>
      <c r="E16388" s="203"/>
      <c r="F16388" s="203"/>
    </row>
    <row r="16389" spans="2:6" ht="15.75">
      <c r="B16389" s="188"/>
      <c r="C16389" s="188"/>
      <c r="D16389" s="203"/>
      <c r="E16389" s="203"/>
      <c r="F16389" s="203"/>
    </row>
    <row r="16390" spans="2:6" ht="15.75">
      <c r="B16390" s="188"/>
      <c r="C16390" s="188"/>
      <c r="D16390" s="203"/>
      <c r="E16390" s="203"/>
      <c r="F16390" s="203"/>
    </row>
    <row r="16391" spans="2:6" ht="15.75">
      <c r="B16391" s="188"/>
      <c r="C16391" s="188"/>
      <c r="D16391" s="203"/>
      <c r="E16391" s="203"/>
      <c r="F16391" s="203"/>
    </row>
    <row r="16392" spans="2:6" ht="15.75">
      <c r="B16392" s="188"/>
      <c r="C16392" s="188"/>
      <c r="D16392" s="203"/>
      <c r="E16392" s="203"/>
      <c r="F16392" s="203"/>
    </row>
    <row r="16393" spans="2:6" ht="15.75">
      <c r="B16393" s="188"/>
      <c r="C16393" s="188"/>
      <c r="D16393" s="203"/>
      <c r="E16393" s="203"/>
      <c r="F16393" s="203"/>
    </row>
    <row r="16394" spans="2:6" ht="15.75">
      <c r="B16394" s="188"/>
      <c r="C16394" s="188"/>
      <c r="D16394" s="203"/>
      <c r="E16394" s="203"/>
      <c r="F16394" s="203"/>
    </row>
    <row r="16395" spans="2:6" ht="15.75">
      <c r="B16395" s="188"/>
      <c r="C16395" s="188"/>
      <c r="D16395" s="203"/>
      <c r="E16395" s="203"/>
      <c r="F16395" s="203"/>
    </row>
    <row r="16396" spans="2:6" ht="15.75">
      <c r="B16396" s="188"/>
      <c r="C16396" s="188"/>
      <c r="D16396" s="203"/>
      <c r="E16396" s="203"/>
      <c r="F16396" s="203"/>
    </row>
    <row r="16397" spans="2:6" ht="15.75">
      <c r="B16397" s="188"/>
      <c r="C16397" s="188"/>
      <c r="D16397" s="203"/>
      <c r="E16397" s="203"/>
      <c r="F16397" s="203"/>
    </row>
    <row r="16398" spans="2:6" ht="15.75">
      <c r="B16398" s="188"/>
      <c r="C16398" s="188"/>
      <c r="D16398" s="203"/>
      <c r="E16398" s="203"/>
      <c r="F16398" s="203"/>
    </row>
    <row r="16399" spans="2:6" ht="15.75">
      <c r="B16399" s="188"/>
      <c r="C16399" s="188"/>
      <c r="D16399" s="203"/>
      <c r="E16399" s="203"/>
      <c r="F16399" s="203"/>
    </row>
    <row r="16400" spans="2:6" ht="15.75">
      <c r="B16400" s="188"/>
      <c r="C16400" s="188"/>
      <c r="D16400" s="203"/>
      <c r="E16400" s="203"/>
      <c r="F16400" s="203"/>
    </row>
    <row r="16401" spans="2:6" ht="15.75">
      <c r="B16401" s="188"/>
      <c r="C16401" s="188"/>
      <c r="D16401" s="203"/>
      <c r="E16401" s="203"/>
      <c r="F16401" s="203"/>
    </row>
    <row r="16402" spans="2:6" ht="15.75">
      <c r="B16402" s="188"/>
      <c r="C16402" s="188"/>
      <c r="D16402" s="203"/>
      <c r="E16402" s="203"/>
      <c r="F16402" s="203"/>
    </row>
    <row r="16403" spans="2:6" ht="15.75">
      <c r="B16403" s="188"/>
      <c r="C16403" s="188"/>
      <c r="D16403" s="203"/>
      <c r="E16403" s="203"/>
      <c r="F16403" s="203"/>
    </row>
    <row r="16404" spans="2:6" ht="15.75">
      <c r="B16404" s="188"/>
      <c r="C16404" s="188"/>
      <c r="D16404" s="203"/>
      <c r="E16404" s="203"/>
      <c r="F16404" s="203"/>
    </row>
    <row r="16405" spans="2:6" ht="15.75">
      <c r="B16405" s="188"/>
      <c r="C16405" s="188"/>
      <c r="D16405" s="203"/>
      <c r="E16405" s="203"/>
      <c r="F16405" s="203"/>
    </row>
    <row r="16406" spans="2:6" ht="15.75">
      <c r="B16406" s="188"/>
      <c r="C16406" s="188"/>
      <c r="D16406" s="203"/>
      <c r="E16406" s="203"/>
      <c r="F16406" s="203"/>
    </row>
    <row r="16407" spans="2:6" ht="15.75">
      <c r="B16407" s="188"/>
      <c r="C16407" s="188"/>
      <c r="D16407" s="203"/>
      <c r="E16407" s="203"/>
      <c r="F16407" s="203"/>
    </row>
    <row r="16408" spans="2:6" ht="15.75">
      <c r="B16408" s="188"/>
      <c r="C16408" s="188"/>
      <c r="D16408" s="203"/>
      <c r="E16408" s="203"/>
      <c r="F16408" s="203"/>
    </row>
    <row r="16409" spans="2:6" ht="15.75">
      <c r="B16409" s="188"/>
      <c r="C16409" s="188"/>
      <c r="D16409" s="203"/>
      <c r="E16409" s="203"/>
      <c r="F16409" s="203"/>
    </row>
    <row r="16410" spans="2:6" ht="15.75">
      <c r="B16410" s="188"/>
      <c r="C16410" s="188"/>
      <c r="D16410" s="203"/>
      <c r="E16410" s="203"/>
      <c r="F16410" s="203"/>
    </row>
    <row r="16411" spans="2:6" ht="15.75">
      <c r="B16411" s="188"/>
      <c r="C16411" s="188"/>
      <c r="D16411" s="203"/>
      <c r="E16411" s="203"/>
      <c r="F16411" s="203"/>
    </row>
    <row r="16412" spans="2:6" ht="15.75">
      <c r="B16412" s="188"/>
      <c r="C16412" s="188"/>
      <c r="D16412" s="203"/>
      <c r="E16412" s="203"/>
      <c r="F16412" s="203"/>
    </row>
    <row r="16413" spans="2:6" ht="15.75">
      <c r="B16413" s="188"/>
      <c r="C16413" s="188"/>
      <c r="D16413" s="203"/>
      <c r="E16413" s="203"/>
      <c r="F16413" s="203"/>
    </row>
    <row r="16414" spans="2:6" ht="15.75">
      <c r="B16414" s="188"/>
      <c r="C16414" s="188"/>
      <c r="D16414" s="203"/>
      <c r="E16414" s="203"/>
      <c r="F16414" s="203"/>
    </row>
    <row r="16415" spans="2:6" ht="15.75">
      <c r="B16415" s="188"/>
      <c r="C16415" s="188"/>
      <c r="D16415" s="203"/>
      <c r="E16415" s="203"/>
      <c r="F16415" s="203"/>
    </row>
    <row r="16416" spans="2:6" ht="15.75">
      <c r="B16416" s="188"/>
      <c r="C16416" s="188"/>
      <c r="D16416" s="203"/>
      <c r="E16416" s="203"/>
      <c r="F16416" s="203"/>
    </row>
    <row r="16417" spans="2:6" ht="15.75">
      <c r="B16417" s="188"/>
      <c r="C16417" s="188"/>
      <c r="D16417" s="203"/>
      <c r="E16417" s="203"/>
      <c r="F16417" s="203"/>
    </row>
    <row r="16418" spans="2:6" ht="15.75">
      <c r="B16418" s="188"/>
      <c r="C16418" s="188"/>
      <c r="D16418" s="203"/>
      <c r="E16418" s="203"/>
      <c r="F16418" s="203"/>
    </row>
    <row r="16419" spans="2:6" ht="15.75">
      <c r="B16419" s="188"/>
      <c r="C16419" s="188"/>
      <c r="D16419" s="203"/>
      <c r="E16419" s="203"/>
      <c r="F16419" s="203"/>
    </row>
    <row r="16420" spans="2:6" ht="15.75">
      <c r="B16420" s="188"/>
      <c r="C16420" s="188"/>
      <c r="D16420" s="203"/>
      <c r="E16420" s="203"/>
      <c r="F16420" s="203"/>
    </row>
    <row r="16421" spans="2:6" ht="15.75">
      <c r="B16421" s="188"/>
      <c r="C16421" s="188"/>
      <c r="D16421" s="203"/>
      <c r="E16421" s="203"/>
      <c r="F16421" s="203"/>
    </row>
    <row r="16422" spans="2:6" ht="15.75">
      <c r="B16422" s="188"/>
      <c r="C16422" s="188"/>
      <c r="D16422" s="203"/>
      <c r="E16422" s="203"/>
      <c r="F16422" s="203"/>
    </row>
    <row r="16423" spans="2:6" ht="15.75">
      <c r="B16423" s="188"/>
      <c r="C16423" s="188"/>
      <c r="D16423" s="203"/>
      <c r="E16423" s="203"/>
      <c r="F16423" s="203"/>
    </row>
    <row r="16424" spans="2:6" ht="15.75">
      <c r="B16424" s="188"/>
      <c r="C16424" s="188"/>
      <c r="D16424" s="203"/>
      <c r="E16424" s="203"/>
      <c r="F16424" s="203"/>
    </row>
    <row r="16425" spans="2:6" ht="15.75">
      <c r="B16425" s="188"/>
      <c r="C16425" s="188"/>
      <c r="D16425" s="203"/>
      <c r="E16425" s="203"/>
      <c r="F16425" s="203"/>
    </row>
    <row r="16426" spans="2:6" ht="15.75">
      <c r="B16426" s="188"/>
      <c r="C16426" s="188"/>
      <c r="D16426" s="203"/>
      <c r="E16426" s="203"/>
      <c r="F16426" s="203"/>
    </row>
    <row r="16427" spans="2:6" ht="15.75">
      <c r="B16427" s="188"/>
      <c r="C16427" s="188"/>
      <c r="D16427" s="203"/>
      <c r="E16427" s="203"/>
      <c r="F16427" s="203"/>
    </row>
    <row r="16428" spans="2:6" ht="15.75">
      <c r="B16428" s="188"/>
      <c r="C16428" s="188"/>
      <c r="D16428" s="203"/>
      <c r="E16428" s="203"/>
      <c r="F16428" s="203"/>
    </row>
    <row r="16429" spans="2:6" ht="15.75">
      <c r="B16429" s="188"/>
      <c r="C16429" s="188"/>
      <c r="D16429" s="203"/>
      <c r="E16429" s="203"/>
      <c r="F16429" s="203"/>
    </row>
    <row r="16430" spans="2:6" ht="15.75">
      <c r="B16430" s="188"/>
      <c r="C16430" s="188"/>
      <c r="D16430" s="203"/>
      <c r="E16430" s="203"/>
      <c r="F16430" s="203"/>
    </row>
    <row r="16431" spans="2:6" ht="15.75">
      <c r="B16431" s="188"/>
      <c r="C16431" s="188"/>
      <c r="D16431" s="203"/>
      <c r="E16431" s="203"/>
      <c r="F16431" s="203"/>
    </row>
    <row r="16432" spans="2:6" ht="15.75">
      <c r="B16432" s="188"/>
      <c r="C16432" s="188"/>
      <c r="D16432" s="203"/>
      <c r="E16432" s="203"/>
      <c r="F16432" s="203"/>
    </row>
    <row r="16433" spans="2:6" ht="15.75">
      <c r="B16433" s="188"/>
      <c r="C16433" s="188"/>
      <c r="D16433" s="203"/>
      <c r="E16433" s="203"/>
      <c r="F16433" s="203"/>
    </row>
    <row r="16434" spans="2:6" ht="15.75">
      <c r="B16434" s="188"/>
      <c r="C16434" s="188"/>
      <c r="D16434" s="203"/>
      <c r="E16434" s="203"/>
      <c r="F16434" s="203"/>
    </row>
    <row r="16435" spans="2:6" ht="15.75">
      <c r="B16435" s="188"/>
      <c r="C16435" s="188"/>
      <c r="D16435" s="203"/>
      <c r="E16435" s="203"/>
      <c r="F16435" s="203"/>
    </row>
    <row r="16436" spans="2:6" ht="15.75">
      <c r="B16436" s="188"/>
      <c r="C16436" s="188"/>
      <c r="D16436" s="203"/>
      <c r="E16436" s="203"/>
      <c r="F16436" s="203"/>
    </row>
    <row r="16437" spans="2:6" ht="15.75">
      <c r="B16437" s="188"/>
      <c r="C16437" s="188"/>
      <c r="D16437" s="203"/>
      <c r="E16437" s="203"/>
      <c r="F16437" s="203"/>
    </row>
    <row r="16438" spans="2:6" ht="15.75">
      <c r="B16438" s="188"/>
      <c r="C16438" s="188"/>
      <c r="D16438" s="203"/>
      <c r="E16438" s="203"/>
      <c r="F16438" s="203"/>
    </row>
    <row r="16439" spans="2:6" ht="15.75">
      <c r="B16439" s="188"/>
      <c r="C16439" s="188"/>
      <c r="D16439" s="203"/>
      <c r="E16439" s="203"/>
      <c r="F16439" s="203"/>
    </row>
    <row r="16440" spans="2:6" ht="15.75">
      <c r="B16440" s="188"/>
      <c r="C16440" s="188"/>
      <c r="D16440" s="203"/>
      <c r="E16440" s="203"/>
      <c r="F16440" s="203"/>
    </row>
    <row r="16441" spans="2:6" ht="15.75">
      <c r="B16441" s="188"/>
      <c r="C16441" s="188"/>
      <c r="D16441" s="203"/>
      <c r="E16441" s="203"/>
      <c r="F16441" s="203"/>
    </row>
    <row r="16442" spans="2:6" ht="15.75">
      <c r="B16442" s="188"/>
      <c r="C16442" s="188"/>
      <c r="D16442" s="203"/>
      <c r="E16442" s="203"/>
      <c r="F16442" s="203"/>
    </row>
    <row r="16443" spans="2:6" ht="15.75">
      <c r="B16443" s="188"/>
      <c r="C16443" s="188"/>
      <c r="D16443" s="203"/>
      <c r="E16443" s="203"/>
      <c r="F16443" s="203"/>
    </row>
    <row r="16444" spans="2:6" ht="15.75">
      <c r="B16444" s="188"/>
      <c r="C16444" s="188"/>
      <c r="D16444" s="203"/>
      <c r="E16444" s="203"/>
      <c r="F16444" s="203"/>
    </row>
    <row r="16445" spans="2:6" ht="15.75">
      <c r="B16445" s="188"/>
      <c r="C16445" s="188"/>
      <c r="D16445" s="203"/>
      <c r="E16445" s="203"/>
      <c r="F16445" s="203"/>
    </row>
    <row r="16446" spans="2:6" ht="15.75">
      <c r="B16446" s="188"/>
      <c r="C16446" s="188"/>
      <c r="D16446" s="203"/>
      <c r="E16446" s="203"/>
      <c r="F16446" s="203"/>
    </row>
  </sheetData>
  <mergeCells count="21">
    <mergeCell ref="B111:B115"/>
    <mergeCell ref="C111:C115"/>
    <mergeCell ref="C31:C35"/>
    <mergeCell ref="C36:D36"/>
    <mergeCell ref="B3:B36"/>
    <mergeCell ref="C37:C43"/>
    <mergeCell ref="C3:C10"/>
    <mergeCell ref="C11:C22"/>
    <mergeCell ref="C23:C30"/>
    <mergeCell ref="C107:C110"/>
    <mergeCell ref="B107:B110"/>
    <mergeCell ref="C44:C50"/>
    <mergeCell ref="C51:C57"/>
    <mergeCell ref="C58:C64"/>
    <mergeCell ref="C65:C71"/>
    <mergeCell ref="C72:C78"/>
    <mergeCell ref="C79:C85"/>
    <mergeCell ref="C100:C106"/>
    <mergeCell ref="C86:C92"/>
    <mergeCell ref="C93:C99"/>
    <mergeCell ref="B37:B106"/>
  </mergeCells>
  <conditionalFormatting sqref="E4">
    <cfRule type="containsBlanks" dxfId="4" priority="25">
      <formula>LEN(TRIM(E4))=0</formula>
    </cfRule>
  </conditionalFormatting>
  <conditionalFormatting sqref="E23:E25">
    <cfRule type="containsBlanks" dxfId="3" priority="24">
      <formula>LEN(TRIM(E23))=0</formula>
    </cfRule>
  </conditionalFormatting>
  <conditionalFormatting sqref="E31:E34">
    <cfRule type="containsBlanks" dxfId="2" priority="1">
      <formula>LEN(TRIM(E31))=0</formula>
    </cfRule>
  </conditionalFormatting>
  <conditionalFormatting sqref="E37:E41">
    <cfRule type="containsBlanks" dxfId="1" priority="19">
      <formula>LEN(TRIM(E37))=0</formula>
    </cfRule>
  </conditionalFormatting>
  <conditionalFormatting sqref="E44:E109 E111:E114">
    <cfRule type="containsBlanks" dxfId="0" priority="4">
      <formula>LEN(TRIM(E44))=0</formula>
    </cfRule>
  </conditionalFormatting>
  <pageMargins left="0.7" right="0.7" top="0.75" bottom="0.75" header="0.3" footer="0.3"/>
  <pageSetup paperSize="9" orientation="portrait" r:id="rId1"/>
  <headerFooter>
    <oddFooter>&amp;R&amp;1#&amp;"Barlow"&amp;8&amp;K000000PUBLIC</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686B-1693-434A-BEBA-555D442988D7}">
  <sheetPr>
    <tabColor theme="9" tint="-0.499984740745262"/>
  </sheetPr>
  <dimension ref="A1:Q99"/>
  <sheetViews>
    <sheetView showGridLines="0" zoomScaleNormal="100" workbookViewId="0">
      <selection activeCell="Q10" sqref="Q10"/>
    </sheetView>
  </sheetViews>
  <sheetFormatPr defaultColWidth="11.42578125" defaultRowHeight="0" customHeight="1" zeroHeight="1" outlineLevelRow="1"/>
  <cols>
    <col min="1" max="1" width="2.5703125" style="320" customWidth="1"/>
    <col min="2" max="2" width="1.85546875" style="320" customWidth="1"/>
    <col min="3" max="3" width="16.5703125" style="320" customWidth="1"/>
    <col min="4" max="4" width="2.5703125" style="320" customWidth="1"/>
    <col min="5" max="5" width="19.140625" style="320" customWidth="1"/>
    <col min="6" max="6" width="11.140625" style="320" customWidth="1"/>
    <col min="7" max="8" width="21.140625" style="320" customWidth="1"/>
    <col min="9" max="9" width="3.140625" style="320" customWidth="1"/>
    <col min="10" max="11" width="14.7109375" style="320" customWidth="1"/>
    <col min="12" max="12" width="22.42578125" style="320" customWidth="1"/>
    <col min="13" max="13" width="24.28515625" style="2" customWidth="1"/>
    <col min="14" max="14" width="4.140625" style="2" customWidth="1"/>
    <col min="15" max="15" width="5.42578125" style="2" customWidth="1"/>
    <col min="16" max="16" width="12.140625" style="2" bestFit="1" customWidth="1"/>
    <col min="17" max="16384" width="11.42578125" style="2"/>
  </cols>
  <sheetData>
    <row r="1" spans="1:17" s="320" customFormat="1" ht="9.75" customHeight="1">
      <c r="A1" s="319" t="s">
        <v>2216</v>
      </c>
      <c r="F1" s="321"/>
      <c r="G1" s="321"/>
      <c r="H1" s="321"/>
      <c r="I1" s="322"/>
      <c r="J1" s="322"/>
      <c r="M1" s="319"/>
      <c r="N1" s="1"/>
      <c r="P1" s="362"/>
      <c r="Q1" s="363"/>
    </row>
    <row r="2" spans="1:17" s="320" customFormat="1" ht="39.6" customHeight="1">
      <c r="B2" s="452" t="s">
        <v>63</v>
      </c>
      <c r="C2" s="452"/>
      <c r="D2" s="452"/>
      <c r="E2" s="452"/>
      <c r="F2" s="452"/>
      <c r="G2" s="452"/>
      <c r="H2" s="452"/>
      <c r="I2" s="452"/>
      <c r="J2" s="452"/>
      <c r="K2" s="452"/>
      <c r="L2" s="452"/>
      <c r="M2" s="452"/>
      <c r="N2" s="452"/>
      <c r="P2" s="364" t="s">
        <v>2569</v>
      </c>
      <c r="Q2" s="365" t="s">
        <v>2780</v>
      </c>
    </row>
    <row r="3" spans="1:17" s="320" customFormat="1" ht="13.5" customHeight="1" thickBot="1">
      <c r="F3" s="321"/>
      <c r="G3" s="321"/>
      <c r="H3" s="321"/>
      <c r="I3" s="322"/>
      <c r="J3" s="322"/>
      <c r="M3" s="321"/>
      <c r="N3" s="1"/>
    </row>
    <row r="4" spans="1:17" ht="34.5" customHeight="1" thickBot="1">
      <c r="A4" s="2"/>
      <c r="B4" s="523" t="s">
        <v>101</v>
      </c>
      <c r="C4" s="524"/>
      <c r="D4" s="524"/>
      <c r="E4" s="524"/>
      <c r="F4" s="524"/>
      <c r="G4" s="524"/>
      <c r="H4" s="524"/>
      <c r="I4" s="524"/>
      <c r="J4" s="524"/>
      <c r="K4" s="524"/>
      <c r="L4" s="525" t="s">
        <v>102</v>
      </c>
      <c r="M4" s="525"/>
      <c r="N4" s="526"/>
    </row>
    <row r="5" spans="1:17" ht="8.25" customHeight="1" outlineLevel="1" thickBot="1">
      <c r="B5" s="366"/>
      <c r="C5" s="367"/>
      <c r="D5" s="367"/>
      <c r="E5" s="367"/>
      <c r="F5" s="367"/>
      <c r="G5" s="367"/>
      <c r="H5" s="367"/>
      <c r="I5" s="367"/>
      <c r="J5" s="367"/>
      <c r="K5" s="367"/>
      <c r="L5" s="367"/>
      <c r="M5" s="367"/>
      <c r="N5" s="176"/>
    </row>
    <row r="6" spans="1:17" ht="14.25" outlineLevel="1">
      <c r="B6" s="366"/>
      <c r="C6" s="367"/>
      <c r="D6" s="367"/>
      <c r="E6" s="367"/>
      <c r="F6" s="367"/>
      <c r="G6" s="367"/>
      <c r="H6" s="367"/>
      <c r="I6" s="367"/>
      <c r="J6" s="367"/>
      <c r="K6" s="367"/>
      <c r="L6" s="367"/>
      <c r="M6" s="367"/>
      <c r="N6" s="176"/>
    </row>
    <row r="7" spans="1:17" ht="14.25" outlineLevel="1">
      <c r="A7" s="334"/>
      <c r="B7" s="368"/>
      <c r="C7" s="516" t="s">
        <v>2527</v>
      </c>
      <c r="D7" s="369"/>
      <c r="E7" s="527" t="s">
        <v>103</v>
      </c>
      <c r="F7" s="527"/>
      <c r="G7" s="273"/>
      <c r="H7" s="273"/>
      <c r="I7" s="369"/>
      <c r="J7" s="527" t="s">
        <v>50</v>
      </c>
      <c r="K7" s="527"/>
      <c r="L7" s="273"/>
      <c r="M7" s="369"/>
      <c r="N7" s="177"/>
    </row>
    <row r="8" spans="1:17" ht="14.25" outlineLevel="1">
      <c r="A8" s="334"/>
      <c r="B8" s="368"/>
      <c r="C8" s="517"/>
      <c r="D8" s="369"/>
      <c r="E8" s="369"/>
      <c r="F8" s="369"/>
      <c r="G8" s="369"/>
      <c r="H8" s="369"/>
      <c r="I8" s="369"/>
      <c r="J8" s="370" t="s">
        <v>104</v>
      </c>
      <c r="K8" s="370"/>
      <c r="L8" s="282"/>
      <c r="M8" s="369"/>
      <c r="N8" s="177"/>
    </row>
    <row r="9" spans="1:17" ht="14.25" outlineLevel="1">
      <c r="A9" s="334"/>
      <c r="B9" s="368"/>
      <c r="C9" s="517"/>
      <c r="D9" s="369"/>
      <c r="E9" s="369"/>
      <c r="F9" s="369"/>
      <c r="G9" s="369"/>
      <c r="H9" s="369"/>
      <c r="I9" s="369"/>
      <c r="J9" s="369"/>
      <c r="K9" s="369"/>
      <c r="L9" s="369"/>
      <c r="M9" s="369"/>
      <c r="N9" s="177"/>
    </row>
    <row r="10" spans="1:17" ht="26.25" outlineLevel="1">
      <c r="A10" s="334"/>
      <c r="B10" s="368"/>
      <c r="C10" s="517"/>
      <c r="D10" s="369"/>
      <c r="E10" s="530" t="str">
        <f>IF('1. SUPPLIER Input'!F46="Yes","Direct","")</f>
        <v/>
      </c>
      <c r="F10" s="530"/>
      <c r="G10" s="530"/>
      <c r="H10" s="530"/>
      <c r="I10" s="369"/>
      <c r="J10" s="528" t="str">
        <f>IF('1. SUPPLIER Input'!L46="Yes","Indirect","")</f>
        <v/>
      </c>
      <c r="K10" s="528"/>
      <c r="L10" s="528"/>
      <c r="M10" s="528"/>
      <c r="N10" s="177"/>
    </row>
    <row r="11" spans="1:17" ht="14.25" outlineLevel="1">
      <c r="A11" s="334"/>
      <c r="B11" s="368"/>
      <c r="C11" s="517"/>
      <c r="D11" s="369"/>
      <c r="E11" s="522" t="s">
        <v>105</v>
      </c>
      <c r="F11" s="522"/>
      <c r="G11" s="529"/>
      <c r="H11" s="529"/>
      <c r="I11" s="369"/>
      <c r="J11" s="522" t="s">
        <v>106</v>
      </c>
      <c r="K11" s="522"/>
      <c r="L11" s="529"/>
      <c r="M11" s="529"/>
      <c r="N11" s="177"/>
    </row>
    <row r="12" spans="1:17" ht="14.25" outlineLevel="1">
      <c r="A12" s="334"/>
      <c r="B12" s="368"/>
      <c r="C12" s="517"/>
      <c r="D12" s="369"/>
      <c r="E12" s="522" t="s">
        <v>2561</v>
      </c>
      <c r="F12" s="522"/>
      <c r="G12" s="384"/>
      <c r="H12" s="384"/>
      <c r="I12" s="369"/>
      <c r="J12" s="522" t="s">
        <v>108</v>
      </c>
      <c r="K12" s="522"/>
      <c r="L12" s="384"/>
      <c r="M12" s="384"/>
      <c r="N12" s="371"/>
    </row>
    <row r="13" spans="1:17" ht="14.25" outlineLevel="1">
      <c r="A13" s="334"/>
      <c r="B13" s="368"/>
      <c r="C13" s="517"/>
      <c r="D13" s="369"/>
      <c r="E13" s="522" t="s">
        <v>109</v>
      </c>
      <c r="F13" s="522"/>
      <c r="G13" s="384"/>
      <c r="H13" s="384"/>
      <c r="I13" s="369"/>
      <c r="J13" s="369"/>
      <c r="K13" s="369"/>
      <c r="L13" s="369"/>
      <c r="M13" s="369"/>
      <c r="N13" s="371"/>
    </row>
    <row r="14" spans="1:17" ht="14.25" outlineLevel="1">
      <c r="A14" s="334"/>
      <c r="B14" s="368"/>
      <c r="C14" s="517"/>
      <c r="D14" s="369"/>
      <c r="E14" s="369"/>
      <c r="F14" s="369"/>
      <c r="G14" s="369"/>
      <c r="H14" s="369"/>
      <c r="I14" s="369"/>
      <c r="J14" s="369"/>
      <c r="K14" s="369"/>
      <c r="L14" s="369"/>
      <c r="M14" s="369"/>
      <c r="N14" s="372"/>
    </row>
    <row r="15" spans="1:17" ht="14.25" outlineLevel="1">
      <c r="A15" s="334"/>
      <c r="B15" s="368"/>
      <c r="C15" s="517"/>
      <c r="D15" s="369"/>
      <c r="E15" s="522" t="s">
        <v>2572</v>
      </c>
      <c r="F15" s="522"/>
      <c r="G15" s="278"/>
      <c r="H15" s="369"/>
      <c r="I15" s="369"/>
      <c r="J15" s="522" t="s">
        <v>2218</v>
      </c>
      <c r="K15" s="522"/>
      <c r="L15" s="277"/>
      <c r="M15" s="369"/>
      <c r="N15" s="371"/>
    </row>
    <row r="16" spans="1:17" ht="14.25" outlineLevel="1">
      <c r="A16" s="334"/>
      <c r="B16" s="368"/>
      <c r="C16" s="518"/>
      <c r="D16" s="369"/>
      <c r="E16" s="522" t="s">
        <v>2571</v>
      </c>
      <c r="F16" s="522"/>
      <c r="G16" s="277"/>
      <c r="H16" s="369"/>
      <c r="I16" s="369"/>
      <c r="J16" s="522" t="s">
        <v>111</v>
      </c>
      <c r="K16" s="522"/>
      <c r="L16" s="278"/>
      <c r="M16" s="369"/>
      <c r="N16" s="178"/>
    </row>
    <row r="17" spans="1:14" ht="15" outlineLevel="1" thickBot="1">
      <c r="A17" s="334"/>
      <c r="B17" s="373"/>
      <c r="C17" s="374"/>
      <c r="D17" s="374"/>
      <c r="E17" s="374"/>
      <c r="F17" s="374"/>
      <c r="G17" s="374"/>
      <c r="H17" s="374"/>
      <c r="I17" s="374"/>
      <c r="J17" s="374"/>
      <c r="K17" s="374"/>
      <c r="L17" s="374"/>
      <c r="M17" s="374"/>
      <c r="N17" s="279"/>
    </row>
    <row r="18" spans="1:14" ht="15" outlineLevel="1" thickBot="1">
      <c r="A18" s="2"/>
      <c r="B18" s="2"/>
      <c r="C18" s="2"/>
      <c r="D18" s="2"/>
      <c r="E18" s="2"/>
      <c r="F18" s="2"/>
      <c r="G18" s="2"/>
      <c r="H18" s="2"/>
      <c r="I18" s="2"/>
      <c r="J18" s="2"/>
      <c r="K18" s="2"/>
      <c r="L18" s="2"/>
    </row>
    <row r="19" spans="1:14" ht="14.25" outlineLevel="1">
      <c r="A19" s="334"/>
      <c r="B19" s="366"/>
      <c r="C19" s="367"/>
      <c r="D19" s="367"/>
      <c r="E19" s="367"/>
      <c r="F19" s="367"/>
      <c r="G19" s="367"/>
      <c r="H19" s="367"/>
      <c r="I19" s="367"/>
      <c r="J19" s="367"/>
      <c r="K19" s="367"/>
      <c r="L19" s="367"/>
      <c r="M19" s="367"/>
      <c r="N19" s="280"/>
    </row>
    <row r="20" spans="1:14" ht="14.25" outlineLevel="1">
      <c r="A20" s="334"/>
      <c r="B20" s="368"/>
      <c r="C20" s="533" t="s">
        <v>2528</v>
      </c>
      <c r="D20" s="369"/>
      <c r="E20" s="531" t="s">
        <v>113</v>
      </c>
      <c r="F20" s="531"/>
      <c r="G20" s="389"/>
      <c r="H20" s="389"/>
      <c r="I20" s="369"/>
      <c r="J20" s="532" t="s">
        <v>112</v>
      </c>
      <c r="K20" s="532"/>
      <c r="L20" s="369"/>
      <c r="M20" s="369"/>
      <c r="N20" s="179"/>
    </row>
    <row r="21" spans="1:14" ht="14.25" outlineLevel="1">
      <c r="A21" s="334"/>
      <c r="B21" s="368"/>
      <c r="C21" s="533"/>
      <c r="D21" s="369"/>
      <c r="E21" s="531" t="s">
        <v>58</v>
      </c>
      <c r="F21" s="531"/>
      <c r="G21" s="389"/>
      <c r="H21" s="389"/>
      <c r="I21" s="369"/>
      <c r="J21" s="527" t="s">
        <v>114</v>
      </c>
      <c r="K21" s="527"/>
      <c r="L21" s="514"/>
      <c r="M21" s="515"/>
      <c r="N21" s="179"/>
    </row>
    <row r="22" spans="1:14" ht="14.25" outlineLevel="1">
      <c r="A22" s="334"/>
      <c r="B22" s="368"/>
      <c r="C22" s="533"/>
      <c r="D22" s="369"/>
      <c r="E22" s="531" t="s">
        <v>116</v>
      </c>
      <c r="F22" s="531"/>
      <c r="G22" s="389"/>
      <c r="H22" s="389"/>
      <c r="I22" s="369"/>
      <c r="J22" s="527" t="s">
        <v>115</v>
      </c>
      <c r="K22" s="527"/>
      <c r="L22" s="521"/>
      <c r="M22" s="491"/>
      <c r="N22" s="179"/>
    </row>
    <row r="23" spans="1:14" ht="14.25" outlineLevel="1">
      <c r="A23" s="334"/>
      <c r="B23" s="368"/>
      <c r="C23" s="533"/>
      <c r="D23" s="369"/>
      <c r="E23" s="531" t="s">
        <v>117</v>
      </c>
      <c r="F23" s="531"/>
      <c r="G23" s="507"/>
      <c r="H23" s="507"/>
      <c r="I23" s="369"/>
      <c r="J23" s="369"/>
      <c r="K23" s="281"/>
      <c r="L23" s="281"/>
      <c r="M23" s="369"/>
      <c r="N23" s="179"/>
    </row>
    <row r="24" spans="1:14" ht="14.25" outlineLevel="1">
      <c r="A24" s="334"/>
      <c r="B24" s="368"/>
      <c r="C24" s="533"/>
      <c r="D24" s="369"/>
      <c r="E24" s="531" t="s">
        <v>118</v>
      </c>
      <c r="F24" s="531"/>
      <c r="G24" s="507"/>
      <c r="H24" s="507"/>
      <c r="I24" s="369"/>
      <c r="J24" s="532" t="s">
        <v>119</v>
      </c>
      <c r="K24" s="532"/>
      <c r="L24" s="369"/>
      <c r="M24" s="281"/>
      <c r="N24" s="179"/>
    </row>
    <row r="25" spans="1:14" ht="14.25" outlineLevel="1">
      <c r="A25" s="334"/>
      <c r="B25" s="368"/>
      <c r="C25" s="533"/>
      <c r="D25" s="369"/>
      <c r="E25" s="531" t="s">
        <v>120</v>
      </c>
      <c r="F25" s="531"/>
      <c r="G25" s="507"/>
      <c r="H25" s="507"/>
      <c r="I25" s="369"/>
      <c r="J25" s="527" t="s">
        <v>121</v>
      </c>
      <c r="K25" s="527"/>
      <c r="L25" s="376"/>
      <c r="M25" s="369"/>
      <c r="N25" s="179"/>
    </row>
    <row r="26" spans="1:14" ht="14.25" outlineLevel="1">
      <c r="A26" s="334"/>
      <c r="B26" s="368"/>
      <c r="C26" s="533"/>
      <c r="D26" s="369"/>
      <c r="E26" s="531" t="s">
        <v>122</v>
      </c>
      <c r="F26" s="531"/>
      <c r="G26" s="507"/>
      <c r="H26" s="507"/>
      <c r="I26" s="369"/>
      <c r="J26" s="369"/>
      <c r="K26" s="369"/>
      <c r="L26" s="369"/>
      <c r="M26" s="369"/>
      <c r="N26" s="372"/>
    </row>
    <row r="27" spans="1:14" ht="14.25" outlineLevel="1">
      <c r="A27" s="334"/>
      <c r="B27" s="368"/>
      <c r="C27" s="533"/>
      <c r="D27" s="369"/>
      <c r="E27" s="531" t="s">
        <v>123</v>
      </c>
      <c r="F27" s="531"/>
      <c r="G27" s="507"/>
      <c r="H27" s="507"/>
      <c r="I27" s="369"/>
      <c r="J27" s="369"/>
      <c r="K27" s="369"/>
      <c r="L27" s="369"/>
      <c r="M27" s="369"/>
      <c r="N27" s="372"/>
    </row>
    <row r="28" spans="1:14" ht="14.25" outlineLevel="1">
      <c r="A28" s="334"/>
      <c r="B28" s="368"/>
      <c r="C28" s="533"/>
      <c r="D28" s="369"/>
      <c r="E28" s="369"/>
      <c r="F28" s="369"/>
      <c r="G28" s="369"/>
      <c r="H28" s="369"/>
      <c r="I28" s="369"/>
      <c r="J28" s="369"/>
      <c r="K28" s="369"/>
      <c r="L28" s="369"/>
      <c r="M28" s="369"/>
      <c r="N28" s="372"/>
    </row>
    <row r="29" spans="1:14" ht="21" outlineLevel="1">
      <c r="A29" s="334"/>
      <c r="B29" s="368"/>
      <c r="C29" s="533"/>
      <c r="D29" s="369"/>
      <c r="E29" s="534" t="s">
        <v>2529</v>
      </c>
      <c r="F29" s="534"/>
      <c r="G29" s="519"/>
      <c r="H29" s="519"/>
      <c r="I29" s="369"/>
      <c r="J29" s="534" t="s">
        <v>4</v>
      </c>
      <c r="K29" s="534"/>
      <c r="L29" s="520">
        <f>'1. SUPPLIER Input'!$E$6</f>
        <v>0</v>
      </c>
      <c r="M29" s="520"/>
      <c r="N29" s="372"/>
    </row>
    <row r="30" spans="1:14" ht="15" outlineLevel="1" thickBot="1">
      <c r="A30" s="334"/>
      <c r="B30" s="373"/>
      <c r="C30" s="374"/>
      <c r="D30" s="374"/>
      <c r="E30" s="374"/>
      <c r="F30" s="374"/>
      <c r="G30" s="374"/>
      <c r="H30" s="374"/>
      <c r="I30" s="374"/>
      <c r="J30" s="374"/>
      <c r="K30" s="374"/>
      <c r="L30" s="374"/>
      <c r="M30" s="374"/>
      <c r="N30" s="375"/>
    </row>
    <row r="31" spans="1:14" ht="14.25" outlineLevel="1">
      <c r="A31" s="2"/>
      <c r="B31" s="2"/>
      <c r="C31" s="2"/>
      <c r="D31" s="2"/>
      <c r="E31" s="2"/>
      <c r="F31" s="2"/>
      <c r="G31" s="2"/>
      <c r="H31" s="2"/>
      <c r="I31" s="2"/>
      <c r="J31" s="2"/>
      <c r="K31" s="2"/>
      <c r="L31" s="2"/>
    </row>
    <row r="32" spans="1:1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sheetData>
  <sheetProtection selectLockedCells="1"/>
  <dataConsolidate>
    <dataRefs count="1">
      <dataRef ref="E89:F89" sheet="1. SUPPLIER Input"/>
    </dataRefs>
  </dataConsolidate>
  <mergeCells count="47">
    <mergeCell ref="G26:H26"/>
    <mergeCell ref="C20:C29"/>
    <mergeCell ref="J29:K29"/>
    <mergeCell ref="G20:H20"/>
    <mergeCell ref="G21:H21"/>
    <mergeCell ref="G22:H22"/>
    <mergeCell ref="G23:H23"/>
    <mergeCell ref="G24:H24"/>
    <mergeCell ref="G25:H25"/>
    <mergeCell ref="E26:F26"/>
    <mergeCell ref="E27:F27"/>
    <mergeCell ref="E29:F29"/>
    <mergeCell ref="E24:F24"/>
    <mergeCell ref="J24:K24"/>
    <mergeCell ref="E25:F25"/>
    <mergeCell ref="J25:K25"/>
    <mergeCell ref="E23:F23"/>
    <mergeCell ref="E16:F16"/>
    <mergeCell ref="J20:K20"/>
    <mergeCell ref="E20:F20"/>
    <mergeCell ref="J21:K21"/>
    <mergeCell ref="E15:F15"/>
    <mergeCell ref="J15:K15"/>
    <mergeCell ref="E21:F21"/>
    <mergeCell ref="J22:K22"/>
    <mergeCell ref="E22:F22"/>
    <mergeCell ref="G11:H11"/>
    <mergeCell ref="E11:F11"/>
    <mergeCell ref="J11:K11"/>
    <mergeCell ref="E10:H10"/>
    <mergeCell ref="J12:K12"/>
    <mergeCell ref="B2:N2"/>
    <mergeCell ref="L21:M21"/>
    <mergeCell ref="C7:C16"/>
    <mergeCell ref="G29:H29"/>
    <mergeCell ref="L29:M29"/>
    <mergeCell ref="G27:H27"/>
    <mergeCell ref="L22:M22"/>
    <mergeCell ref="J16:K16"/>
    <mergeCell ref="E12:F12"/>
    <mergeCell ref="E13:F13"/>
    <mergeCell ref="B4:K4"/>
    <mergeCell ref="L4:N4"/>
    <mergeCell ref="E7:F7"/>
    <mergeCell ref="J10:M10"/>
    <mergeCell ref="L11:M11"/>
    <mergeCell ref="J7:K7"/>
  </mergeCells>
  <conditionalFormatting sqref="G20:G21 G29 L29">
    <cfRule type="containsBlanks" dxfId="22" priority="33">
      <formula>LEN(TRIM(G20))=0</formula>
    </cfRule>
  </conditionalFormatting>
  <conditionalFormatting sqref="G22">
    <cfRule type="expression" dxfId="21" priority="353">
      <formula>IF(AND(($G$22=""),($L$7="4. Intercompany")),1,0)</formula>
    </cfRule>
  </conditionalFormatting>
  <conditionalFormatting sqref="G7:H7 L7:L8">
    <cfRule type="containsBlanks" dxfId="20" priority="36">
      <formula>LEN(TRIM(G7))=0</formula>
    </cfRule>
  </conditionalFormatting>
  <conditionalFormatting sqref="G11:H13 G15:G16">
    <cfRule type="expression" dxfId="18" priority="35">
      <formula>IF(AND($E$10="Direct",G11=""),TRUE,FALSE)</formula>
    </cfRule>
  </conditionalFormatting>
  <conditionalFormatting sqref="L8">
    <cfRule type="cellIs" dxfId="15" priority="38" operator="equal">
      <formula>"Preferred"</formula>
    </cfRule>
    <cfRule type="cellIs" dxfId="14" priority="39" operator="equal">
      <formula>"Approved"</formula>
    </cfRule>
    <cfRule type="cellIs" dxfId="13" priority="40" operator="equal">
      <formula>"Under Evaluation"</formula>
    </cfRule>
    <cfRule type="cellIs" dxfId="12" priority="50" operator="equal">
      <formula>"Phase Out"</formula>
    </cfRule>
  </conditionalFormatting>
  <conditionalFormatting sqref="L22">
    <cfRule type="expression" dxfId="11" priority="351">
      <formula>IF(AND(($J$10="Indirect"),#REF!="Yes",$L$22=""),1,0)</formula>
    </cfRule>
  </conditionalFormatting>
  <conditionalFormatting sqref="L25">
    <cfRule type="expression" dxfId="10" priority="352">
      <formula>IF(AND(($J$10="Indirect"),#REF!="Yes"),1,0)</formula>
    </cfRule>
  </conditionalFormatting>
  <conditionalFormatting sqref="L11:M12 L15:L16">
    <cfRule type="expression" dxfId="8" priority="333">
      <formula>IF(AND($J$10="Indirect",L11=""),1,0)</formula>
    </cfRule>
  </conditionalFormatting>
  <dataValidations count="15">
    <dataValidation type="list" allowBlank="1" showInputMessage="1" showErrorMessage="1" sqref="L8" xr:uid="{348EA1AC-639D-4136-B195-741B5E110E87}">
      <formula1>INDIRECT("Supplier_Classification_SB")</formula1>
    </dataValidation>
    <dataValidation type="textLength" allowBlank="1" showErrorMessage="1" error="Not more than 100 characters allowed." sqref="WTB981651:WTE981651 H64145:L64145 GP64147:GS64147 QL64147:QO64147 AAH64147:AAK64147 AKD64147:AKG64147 ATZ64147:AUC64147 BDV64147:BDY64147 BNR64147:BNU64147 BXN64147:BXQ64147 CHJ64147:CHM64147 CRF64147:CRI64147 DBB64147:DBE64147 DKX64147:DLA64147 DUT64147:DUW64147 EEP64147:EES64147 EOL64147:EOO64147 EYH64147:EYK64147 FID64147:FIG64147 FRZ64147:FSC64147 GBV64147:GBY64147 GLR64147:GLU64147 GVN64147:GVQ64147 HFJ64147:HFM64147 HPF64147:HPI64147 HZB64147:HZE64147 IIX64147:IJA64147 IST64147:ISW64147 JCP64147:JCS64147 JML64147:JMO64147 JWH64147:JWK64147 KGD64147:KGG64147 KPZ64147:KQC64147 KZV64147:KZY64147 LJR64147:LJU64147 LTN64147:LTQ64147 MDJ64147:MDM64147 MNF64147:MNI64147 MXB64147:MXE64147 NGX64147:NHA64147 NQT64147:NQW64147 OAP64147:OAS64147 OKL64147:OKO64147 OUH64147:OUK64147 PED64147:PEG64147 PNZ64147:POC64147 PXV64147:PXY64147 QHR64147:QHU64147 QRN64147:QRQ64147 RBJ64147:RBM64147 RLF64147:RLI64147 RVB64147:RVE64147 SEX64147:SFA64147 SOT64147:SOW64147 SYP64147:SYS64147 TIL64147:TIO64147 TSH64147:TSK64147 UCD64147:UCG64147 ULZ64147:UMC64147 UVV64147:UVY64147 VFR64147:VFU64147 VPN64147:VPQ64147 VZJ64147:VZM64147 WJF64147:WJI64147 WTB64147:WTE64147 H129681:L129681 GP129683:GS129683 QL129683:QO129683 AAH129683:AAK129683 AKD129683:AKG129683 ATZ129683:AUC129683 BDV129683:BDY129683 BNR129683:BNU129683 BXN129683:BXQ129683 CHJ129683:CHM129683 CRF129683:CRI129683 DBB129683:DBE129683 DKX129683:DLA129683 DUT129683:DUW129683 EEP129683:EES129683 EOL129683:EOO129683 EYH129683:EYK129683 FID129683:FIG129683 FRZ129683:FSC129683 GBV129683:GBY129683 GLR129683:GLU129683 GVN129683:GVQ129683 HFJ129683:HFM129683 HPF129683:HPI129683 HZB129683:HZE129683 IIX129683:IJA129683 IST129683:ISW129683 JCP129683:JCS129683 JML129683:JMO129683 JWH129683:JWK129683 KGD129683:KGG129683 KPZ129683:KQC129683 KZV129683:KZY129683 LJR129683:LJU129683 LTN129683:LTQ129683 MDJ129683:MDM129683 MNF129683:MNI129683 MXB129683:MXE129683 NGX129683:NHA129683 NQT129683:NQW129683 OAP129683:OAS129683 OKL129683:OKO129683 OUH129683:OUK129683 PED129683:PEG129683 PNZ129683:POC129683 PXV129683:PXY129683 QHR129683:QHU129683 QRN129683:QRQ129683 RBJ129683:RBM129683 RLF129683:RLI129683 RVB129683:RVE129683 SEX129683:SFA129683 SOT129683:SOW129683 SYP129683:SYS129683 TIL129683:TIO129683 TSH129683:TSK129683 UCD129683:UCG129683 ULZ129683:UMC129683 UVV129683:UVY129683 VFR129683:VFU129683 VPN129683:VPQ129683 VZJ129683:VZM129683 WJF129683:WJI129683 WTB129683:WTE129683 H195217:L195217 GP195219:GS195219 QL195219:QO195219 AAH195219:AAK195219 AKD195219:AKG195219 ATZ195219:AUC195219 BDV195219:BDY195219 BNR195219:BNU195219 BXN195219:BXQ195219 CHJ195219:CHM195219 CRF195219:CRI195219 DBB195219:DBE195219 DKX195219:DLA195219 DUT195219:DUW195219 EEP195219:EES195219 EOL195219:EOO195219 EYH195219:EYK195219 FID195219:FIG195219 FRZ195219:FSC195219 GBV195219:GBY195219 GLR195219:GLU195219 GVN195219:GVQ195219 HFJ195219:HFM195219 HPF195219:HPI195219 HZB195219:HZE195219 IIX195219:IJA195219 IST195219:ISW195219 JCP195219:JCS195219 JML195219:JMO195219 JWH195219:JWK195219 KGD195219:KGG195219 KPZ195219:KQC195219 KZV195219:KZY195219 LJR195219:LJU195219 LTN195219:LTQ195219 MDJ195219:MDM195219 MNF195219:MNI195219 MXB195219:MXE195219 NGX195219:NHA195219 NQT195219:NQW195219 OAP195219:OAS195219 OKL195219:OKO195219 OUH195219:OUK195219 PED195219:PEG195219 PNZ195219:POC195219 PXV195219:PXY195219 QHR195219:QHU195219 QRN195219:QRQ195219 RBJ195219:RBM195219 RLF195219:RLI195219 RVB195219:RVE195219 SEX195219:SFA195219 SOT195219:SOW195219 SYP195219:SYS195219 TIL195219:TIO195219 TSH195219:TSK195219 UCD195219:UCG195219 ULZ195219:UMC195219 UVV195219:UVY195219 VFR195219:VFU195219 VPN195219:VPQ195219 VZJ195219:VZM195219 WJF195219:WJI195219 WTB195219:WTE195219 H260753:L260753 GP260755:GS260755 QL260755:QO260755 AAH260755:AAK260755 AKD260755:AKG260755 ATZ260755:AUC260755 BDV260755:BDY260755 BNR260755:BNU260755 BXN260755:BXQ260755 CHJ260755:CHM260755 CRF260755:CRI260755 DBB260755:DBE260755 DKX260755:DLA260755 DUT260755:DUW260755 EEP260755:EES260755 EOL260755:EOO260755 EYH260755:EYK260755 FID260755:FIG260755 FRZ260755:FSC260755 GBV260755:GBY260755 GLR260755:GLU260755 GVN260755:GVQ260755 HFJ260755:HFM260755 HPF260755:HPI260755 HZB260755:HZE260755 IIX260755:IJA260755 IST260755:ISW260755 JCP260755:JCS260755 JML260755:JMO260755 JWH260755:JWK260755 KGD260755:KGG260755 KPZ260755:KQC260755 KZV260755:KZY260755 LJR260755:LJU260755 LTN260755:LTQ260755 MDJ260755:MDM260755 MNF260755:MNI260755 MXB260755:MXE260755 NGX260755:NHA260755 NQT260755:NQW260755 OAP260755:OAS260755 OKL260755:OKO260755 OUH260755:OUK260755 PED260755:PEG260755 PNZ260755:POC260755 PXV260755:PXY260755 QHR260755:QHU260755 QRN260755:QRQ260755 RBJ260755:RBM260755 RLF260755:RLI260755 RVB260755:RVE260755 SEX260755:SFA260755 SOT260755:SOW260755 SYP260755:SYS260755 TIL260755:TIO260755 TSH260755:TSK260755 UCD260755:UCG260755 ULZ260755:UMC260755 UVV260755:UVY260755 VFR260755:VFU260755 VPN260755:VPQ260755 VZJ260755:VZM260755 WJF260755:WJI260755 WTB260755:WTE260755 H326289:L326289 GP326291:GS326291 QL326291:QO326291 AAH326291:AAK326291 AKD326291:AKG326291 ATZ326291:AUC326291 BDV326291:BDY326291 BNR326291:BNU326291 BXN326291:BXQ326291 CHJ326291:CHM326291 CRF326291:CRI326291 DBB326291:DBE326291 DKX326291:DLA326291 DUT326291:DUW326291 EEP326291:EES326291 EOL326291:EOO326291 EYH326291:EYK326291 FID326291:FIG326291 FRZ326291:FSC326291 GBV326291:GBY326291 GLR326291:GLU326291 GVN326291:GVQ326291 HFJ326291:HFM326291 HPF326291:HPI326291 HZB326291:HZE326291 IIX326291:IJA326291 IST326291:ISW326291 JCP326291:JCS326291 JML326291:JMO326291 JWH326291:JWK326291 KGD326291:KGG326291 KPZ326291:KQC326291 KZV326291:KZY326291 LJR326291:LJU326291 LTN326291:LTQ326291 MDJ326291:MDM326291 MNF326291:MNI326291 MXB326291:MXE326291 NGX326291:NHA326291 NQT326291:NQW326291 OAP326291:OAS326291 OKL326291:OKO326291 OUH326291:OUK326291 PED326291:PEG326291 PNZ326291:POC326291 PXV326291:PXY326291 QHR326291:QHU326291 QRN326291:QRQ326291 RBJ326291:RBM326291 RLF326291:RLI326291 RVB326291:RVE326291 SEX326291:SFA326291 SOT326291:SOW326291 SYP326291:SYS326291 TIL326291:TIO326291 TSH326291:TSK326291 UCD326291:UCG326291 ULZ326291:UMC326291 UVV326291:UVY326291 VFR326291:VFU326291 VPN326291:VPQ326291 VZJ326291:VZM326291 WJF326291:WJI326291 WTB326291:WTE326291 H391825:L391825 GP391827:GS391827 QL391827:QO391827 AAH391827:AAK391827 AKD391827:AKG391827 ATZ391827:AUC391827 BDV391827:BDY391827 BNR391827:BNU391827 BXN391827:BXQ391827 CHJ391827:CHM391827 CRF391827:CRI391827 DBB391827:DBE391827 DKX391827:DLA391827 DUT391827:DUW391827 EEP391827:EES391827 EOL391827:EOO391827 EYH391827:EYK391827 FID391827:FIG391827 FRZ391827:FSC391827 GBV391827:GBY391827 GLR391827:GLU391827 GVN391827:GVQ391827 HFJ391827:HFM391827 HPF391827:HPI391827 HZB391827:HZE391827 IIX391827:IJA391827 IST391827:ISW391827 JCP391827:JCS391827 JML391827:JMO391827 JWH391827:JWK391827 KGD391827:KGG391827 KPZ391827:KQC391827 KZV391827:KZY391827 LJR391827:LJU391827 LTN391827:LTQ391827 MDJ391827:MDM391827 MNF391827:MNI391827 MXB391827:MXE391827 NGX391827:NHA391827 NQT391827:NQW391827 OAP391827:OAS391827 OKL391827:OKO391827 OUH391827:OUK391827 PED391827:PEG391827 PNZ391827:POC391827 PXV391827:PXY391827 QHR391827:QHU391827 QRN391827:QRQ391827 RBJ391827:RBM391827 RLF391827:RLI391827 RVB391827:RVE391827 SEX391827:SFA391827 SOT391827:SOW391827 SYP391827:SYS391827 TIL391827:TIO391827 TSH391827:TSK391827 UCD391827:UCG391827 ULZ391827:UMC391827 UVV391827:UVY391827 VFR391827:VFU391827 VPN391827:VPQ391827 VZJ391827:VZM391827 WJF391827:WJI391827 WTB391827:WTE391827 H457361:L457361 GP457363:GS457363 QL457363:QO457363 AAH457363:AAK457363 AKD457363:AKG457363 ATZ457363:AUC457363 BDV457363:BDY457363 BNR457363:BNU457363 BXN457363:BXQ457363 CHJ457363:CHM457363 CRF457363:CRI457363 DBB457363:DBE457363 DKX457363:DLA457363 DUT457363:DUW457363 EEP457363:EES457363 EOL457363:EOO457363 EYH457363:EYK457363 FID457363:FIG457363 FRZ457363:FSC457363 GBV457363:GBY457363 GLR457363:GLU457363 GVN457363:GVQ457363 HFJ457363:HFM457363 HPF457363:HPI457363 HZB457363:HZE457363 IIX457363:IJA457363 IST457363:ISW457363 JCP457363:JCS457363 JML457363:JMO457363 JWH457363:JWK457363 KGD457363:KGG457363 KPZ457363:KQC457363 KZV457363:KZY457363 LJR457363:LJU457363 LTN457363:LTQ457363 MDJ457363:MDM457363 MNF457363:MNI457363 MXB457363:MXE457363 NGX457363:NHA457363 NQT457363:NQW457363 OAP457363:OAS457363 OKL457363:OKO457363 OUH457363:OUK457363 PED457363:PEG457363 PNZ457363:POC457363 PXV457363:PXY457363 QHR457363:QHU457363 QRN457363:QRQ457363 RBJ457363:RBM457363 RLF457363:RLI457363 RVB457363:RVE457363 SEX457363:SFA457363 SOT457363:SOW457363 SYP457363:SYS457363 TIL457363:TIO457363 TSH457363:TSK457363 UCD457363:UCG457363 ULZ457363:UMC457363 UVV457363:UVY457363 VFR457363:VFU457363 VPN457363:VPQ457363 VZJ457363:VZM457363 WJF457363:WJI457363 WTB457363:WTE457363 H522897:L522897 GP522899:GS522899 QL522899:QO522899 AAH522899:AAK522899 AKD522899:AKG522899 ATZ522899:AUC522899 BDV522899:BDY522899 BNR522899:BNU522899 BXN522899:BXQ522899 CHJ522899:CHM522899 CRF522899:CRI522899 DBB522899:DBE522899 DKX522899:DLA522899 DUT522899:DUW522899 EEP522899:EES522899 EOL522899:EOO522899 EYH522899:EYK522899 FID522899:FIG522899 FRZ522899:FSC522899 GBV522899:GBY522899 GLR522899:GLU522899 GVN522899:GVQ522899 HFJ522899:HFM522899 HPF522899:HPI522899 HZB522899:HZE522899 IIX522899:IJA522899 IST522899:ISW522899 JCP522899:JCS522899 JML522899:JMO522899 JWH522899:JWK522899 KGD522899:KGG522899 KPZ522899:KQC522899 KZV522899:KZY522899 LJR522899:LJU522899 LTN522899:LTQ522899 MDJ522899:MDM522899 MNF522899:MNI522899 MXB522899:MXE522899 NGX522899:NHA522899 NQT522899:NQW522899 OAP522899:OAS522899 OKL522899:OKO522899 OUH522899:OUK522899 PED522899:PEG522899 PNZ522899:POC522899 PXV522899:PXY522899 QHR522899:QHU522899 QRN522899:QRQ522899 RBJ522899:RBM522899 RLF522899:RLI522899 RVB522899:RVE522899 SEX522899:SFA522899 SOT522899:SOW522899 SYP522899:SYS522899 TIL522899:TIO522899 TSH522899:TSK522899 UCD522899:UCG522899 ULZ522899:UMC522899 UVV522899:UVY522899 VFR522899:VFU522899 VPN522899:VPQ522899 VZJ522899:VZM522899 WJF522899:WJI522899 WTB522899:WTE522899 H588433:L588433 GP588435:GS588435 QL588435:QO588435 AAH588435:AAK588435 AKD588435:AKG588435 ATZ588435:AUC588435 BDV588435:BDY588435 BNR588435:BNU588435 BXN588435:BXQ588435 CHJ588435:CHM588435 CRF588435:CRI588435 DBB588435:DBE588435 DKX588435:DLA588435 DUT588435:DUW588435 EEP588435:EES588435 EOL588435:EOO588435 EYH588435:EYK588435 FID588435:FIG588435 FRZ588435:FSC588435 GBV588435:GBY588435 GLR588435:GLU588435 GVN588435:GVQ588435 HFJ588435:HFM588435 HPF588435:HPI588435 HZB588435:HZE588435 IIX588435:IJA588435 IST588435:ISW588435 JCP588435:JCS588435 JML588435:JMO588435 JWH588435:JWK588435 KGD588435:KGG588435 KPZ588435:KQC588435 KZV588435:KZY588435 LJR588435:LJU588435 LTN588435:LTQ588435 MDJ588435:MDM588435 MNF588435:MNI588435 MXB588435:MXE588435 NGX588435:NHA588435 NQT588435:NQW588435 OAP588435:OAS588435 OKL588435:OKO588435 OUH588435:OUK588435 PED588435:PEG588435 PNZ588435:POC588435 PXV588435:PXY588435 QHR588435:QHU588435 QRN588435:QRQ588435 RBJ588435:RBM588435 RLF588435:RLI588435 RVB588435:RVE588435 SEX588435:SFA588435 SOT588435:SOW588435 SYP588435:SYS588435 TIL588435:TIO588435 TSH588435:TSK588435 UCD588435:UCG588435 ULZ588435:UMC588435 UVV588435:UVY588435 VFR588435:VFU588435 VPN588435:VPQ588435 VZJ588435:VZM588435 WJF588435:WJI588435 WTB588435:WTE588435 H653969:L653969 GP653971:GS653971 QL653971:QO653971 AAH653971:AAK653971 AKD653971:AKG653971 ATZ653971:AUC653971 BDV653971:BDY653971 BNR653971:BNU653971 BXN653971:BXQ653971 CHJ653971:CHM653971 CRF653971:CRI653971 DBB653971:DBE653971 DKX653971:DLA653971 DUT653971:DUW653971 EEP653971:EES653971 EOL653971:EOO653971 EYH653971:EYK653971 FID653971:FIG653971 FRZ653971:FSC653971 GBV653971:GBY653971 GLR653971:GLU653971 GVN653971:GVQ653971 HFJ653971:HFM653971 HPF653971:HPI653971 HZB653971:HZE653971 IIX653971:IJA653971 IST653971:ISW653971 JCP653971:JCS653971 JML653971:JMO653971 JWH653971:JWK653971 KGD653971:KGG653971 KPZ653971:KQC653971 KZV653971:KZY653971 LJR653971:LJU653971 LTN653971:LTQ653971 MDJ653971:MDM653971 MNF653971:MNI653971 MXB653971:MXE653971 NGX653971:NHA653971 NQT653971:NQW653971 OAP653971:OAS653971 OKL653971:OKO653971 OUH653971:OUK653971 PED653971:PEG653971 PNZ653971:POC653971 PXV653971:PXY653971 QHR653971:QHU653971 QRN653971:QRQ653971 RBJ653971:RBM653971 RLF653971:RLI653971 RVB653971:RVE653971 SEX653971:SFA653971 SOT653971:SOW653971 SYP653971:SYS653971 TIL653971:TIO653971 TSH653971:TSK653971 UCD653971:UCG653971 ULZ653971:UMC653971 UVV653971:UVY653971 VFR653971:VFU653971 VPN653971:VPQ653971 VZJ653971:VZM653971 WJF653971:WJI653971 WTB653971:WTE653971 H719505:L719505 GP719507:GS719507 QL719507:QO719507 AAH719507:AAK719507 AKD719507:AKG719507 ATZ719507:AUC719507 BDV719507:BDY719507 BNR719507:BNU719507 BXN719507:BXQ719507 CHJ719507:CHM719507 CRF719507:CRI719507 DBB719507:DBE719507 DKX719507:DLA719507 DUT719507:DUW719507 EEP719507:EES719507 EOL719507:EOO719507 EYH719507:EYK719507 FID719507:FIG719507 FRZ719507:FSC719507 GBV719507:GBY719507 GLR719507:GLU719507 GVN719507:GVQ719507 HFJ719507:HFM719507 HPF719507:HPI719507 HZB719507:HZE719507 IIX719507:IJA719507 IST719507:ISW719507 JCP719507:JCS719507 JML719507:JMO719507 JWH719507:JWK719507 KGD719507:KGG719507 KPZ719507:KQC719507 KZV719507:KZY719507 LJR719507:LJU719507 LTN719507:LTQ719507 MDJ719507:MDM719507 MNF719507:MNI719507 MXB719507:MXE719507 NGX719507:NHA719507 NQT719507:NQW719507 OAP719507:OAS719507 OKL719507:OKO719507 OUH719507:OUK719507 PED719507:PEG719507 PNZ719507:POC719507 PXV719507:PXY719507 QHR719507:QHU719507 QRN719507:QRQ719507 RBJ719507:RBM719507 RLF719507:RLI719507 RVB719507:RVE719507 SEX719507:SFA719507 SOT719507:SOW719507 SYP719507:SYS719507 TIL719507:TIO719507 TSH719507:TSK719507 UCD719507:UCG719507 ULZ719507:UMC719507 UVV719507:UVY719507 VFR719507:VFU719507 VPN719507:VPQ719507 VZJ719507:VZM719507 WJF719507:WJI719507 WTB719507:WTE719507 H785041:L785041 GP785043:GS785043 QL785043:QO785043 AAH785043:AAK785043 AKD785043:AKG785043 ATZ785043:AUC785043 BDV785043:BDY785043 BNR785043:BNU785043 BXN785043:BXQ785043 CHJ785043:CHM785043 CRF785043:CRI785043 DBB785043:DBE785043 DKX785043:DLA785043 DUT785043:DUW785043 EEP785043:EES785043 EOL785043:EOO785043 EYH785043:EYK785043 FID785043:FIG785043 FRZ785043:FSC785043 GBV785043:GBY785043 GLR785043:GLU785043 GVN785043:GVQ785043 HFJ785043:HFM785043 HPF785043:HPI785043 HZB785043:HZE785043 IIX785043:IJA785043 IST785043:ISW785043 JCP785043:JCS785043 JML785043:JMO785043 JWH785043:JWK785043 KGD785043:KGG785043 KPZ785043:KQC785043 KZV785043:KZY785043 LJR785043:LJU785043 LTN785043:LTQ785043 MDJ785043:MDM785043 MNF785043:MNI785043 MXB785043:MXE785043 NGX785043:NHA785043 NQT785043:NQW785043 OAP785043:OAS785043 OKL785043:OKO785043 OUH785043:OUK785043 PED785043:PEG785043 PNZ785043:POC785043 PXV785043:PXY785043 QHR785043:QHU785043 QRN785043:QRQ785043 RBJ785043:RBM785043 RLF785043:RLI785043 RVB785043:RVE785043 SEX785043:SFA785043 SOT785043:SOW785043 SYP785043:SYS785043 TIL785043:TIO785043 TSH785043:TSK785043 UCD785043:UCG785043 ULZ785043:UMC785043 UVV785043:UVY785043 VFR785043:VFU785043 VPN785043:VPQ785043 VZJ785043:VZM785043 WJF785043:WJI785043 WTB785043:WTE785043 H850577:L850577 GP850579:GS850579 QL850579:QO850579 AAH850579:AAK850579 AKD850579:AKG850579 ATZ850579:AUC850579 BDV850579:BDY850579 BNR850579:BNU850579 BXN850579:BXQ850579 CHJ850579:CHM850579 CRF850579:CRI850579 DBB850579:DBE850579 DKX850579:DLA850579 DUT850579:DUW850579 EEP850579:EES850579 EOL850579:EOO850579 EYH850579:EYK850579 FID850579:FIG850579 FRZ850579:FSC850579 GBV850579:GBY850579 GLR850579:GLU850579 GVN850579:GVQ850579 HFJ850579:HFM850579 HPF850579:HPI850579 HZB850579:HZE850579 IIX850579:IJA850579 IST850579:ISW850579 JCP850579:JCS850579 JML850579:JMO850579 JWH850579:JWK850579 KGD850579:KGG850579 KPZ850579:KQC850579 KZV850579:KZY850579 LJR850579:LJU850579 LTN850579:LTQ850579 MDJ850579:MDM850579 MNF850579:MNI850579 MXB850579:MXE850579 NGX850579:NHA850579 NQT850579:NQW850579 OAP850579:OAS850579 OKL850579:OKO850579 OUH850579:OUK850579 PED850579:PEG850579 PNZ850579:POC850579 PXV850579:PXY850579 QHR850579:QHU850579 QRN850579:QRQ850579 RBJ850579:RBM850579 RLF850579:RLI850579 RVB850579:RVE850579 SEX850579:SFA850579 SOT850579:SOW850579 SYP850579:SYS850579 TIL850579:TIO850579 TSH850579:TSK850579 UCD850579:UCG850579 ULZ850579:UMC850579 UVV850579:UVY850579 VFR850579:VFU850579 VPN850579:VPQ850579 VZJ850579:VZM850579 WJF850579:WJI850579 WTB850579:WTE850579 H916113:L916113 GP916115:GS916115 QL916115:QO916115 AAH916115:AAK916115 AKD916115:AKG916115 ATZ916115:AUC916115 BDV916115:BDY916115 BNR916115:BNU916115 BXN916115:BXQ916115 CHJ916115:CHM916115 CRF916115:CRI916115 DBB916115:DBE916115 DKX916115:DLA916115 DUT916115:DUW916115 EEP916115:EES916115 EOL916115:EOO916115 EYH916115:EYK916115 FID916115:FIG916115 FRZ916115:FSC916115 GBV916115:GBY916115 GLR916115:GLU916115 GVN916115:GVQ916115 HFJ916115:HFM916115 HPF916115:HPI916115 HZB916115:HZE916115 IIX916115:IJA916115 IST916115:ISW916115 JCP916115:JCS916115 JML916115:JMO916115 JWH916115:JWK916115 KGD916115:KGG916115 KPZ916115:KQC916115 KZV916115:KZY916115 LJR916115:LJU916115 LTN916115:LTQ916115 MDJ916115:MDM916115 MNF916115:MNI916115 MXB916115:MXE916115 NGX916115:NHA916115 NQT916115:NQW916115 OAP916115:OAS916115 OKL916115:OKO916115 OUH916115:OUK916115 PED916115:PEG916115 PNZ916115:POC916115 PXV916115:PXY916115 QHR916115:QHU916115 QRN916115:QRQ916115 RBJ916115:RBM916115 RLF916115:RLI916115 RVB916115:RVE916115 SEX916115:SFA916115 SOT916115:SOW916115 SYP916115:SYS916115 TIL916115:TIO916115 TSH916115:TSK916115 UCD916115:UCG916115 ULZ916115:UMC916115 UVV916115:UVY916115 VFR916115:VFU916115 VPN916115:VPQ916115 VZJ916115:VZM916115 WJF916115:WJI916115 WTB916115:WTE916115 H981649:L981649 GP981651:GS981651 QL981651:QO981651 AAH981651:AAK981651 AKD981651:AKG981651 ATZ981651:AUC981651 BDV981651:BDY981651 BNR981651:BNU981651 BXN981651:BXQ981651 CHJ981651:CHM981651 CRF981651:CRI981651 DBB981651:DBE981651 DKX981651:DLA981651 DUT981651:DUW981651 EEP981651:EES981651 EOL981651:EOO981651 EYH981651:EYK981651 FID981651:FIG981651 FRZ981651:FSC981651 GBV981651:GBY981651 GLR981651:GLU981651 GVN981651:GVQ981651 HFJ981651:HFM981651 HPF981651:HPI981651 HZB981651:HZE981651 IIX981651:IJA981651 IST981651:ISW981651 JCP981651:JCS981651 JML981651:JMO981651 JWH981651:JWK981651 KGD981651:KGG981651 KPZ981651:KQC981651 KZV981651:KZY981651 LJR981651:LJU981651 LTN981651:LTQ981651 MDJ981651:MDM981651 MNF981651:MNI981651 MXB981651:MXE981651 NGX981651:NHA981651 NQT981651:NQW981651 OAP981651:OAS981651 OKL981651:OKO981651 OUH981651:OUK981651 PED981651:PEG981651 PNZ981651:POC981651 PXV981651:PXY981651 QHR981651:QHU981651 QRN981651:QRQ981651 RBJ981651:RBM981651 RLF981651:RLI981651 RVB981651:RVE981651 SEX981651:SFA981651 SOT981651:SOW981651 SYP981651:SYS981651 TIL981651:TIO981651 TSH981651:TSK981651 UCD981651:UCG981651 ULZ981651:UMC981651 UVV981651:UVY981651 VFR981651:VFU981651 VPN981651:VPQ981651 VZJ981651:VZM981651 WJF981651:WJI981651" xr:uid="{D0FB419D-EBE0-4F89-A5A6-D8A76885C5F5}">
      <formula1>1</formula1>
      <formula2>100</formula2>
    </dataValidation>
    <dataValidation type="textLength" allowBlank="1" showErrorMessage="1" error="Not more than 35 characters allowed." sqref="H64150:L64150 GP64152:GS64152 QL64152:QO64152 AAH64152:AAK64152 AKD64152:AKG64152 ATZ64152:AUC64152 BDV64152:BDY64152 BNR64152:BNU64152 BXN64152:BXQ64152 CHJ64152:CHM64152 CRF64152:CRI64152 DBB64152:DBE64152 DKX64152:DLA64152 DUT64152:DUW64152 EEP64152:EES64152 EOL64152:EOO64152 EYH64152:EYK64152 FID64152:FIG64152 FRZ64152:FSC64152 GBV64152:GBY64152 GLR64152:GLU64152 GVN64152:GVQ64152 HFJ64152:HFM64152 HPF64152:HPI64152 HZB64152:HZE64152 IIX64152:IJA64152 IST64152:ISW64152 JCP64152:JCS64152 JML64152:JMO64152 JWH64152:JWK64152 KGD64152:KGG64152 KPZ64152:KQC64152 KZV64152:KZY64152 LJR64152:LJU64152 LTN64152:LTQ64152 MDJ64152:MDM64152 MNF64152:MNI64152 MXB64152:MXE64152 NGX64152:NHA64152 NQT64152:NQW64152 OAP64152:OAS64152 OKL64152:OKO64152 OUH64152:OUK64152 PED64152:PEG64152 PNZ64152:POC64152 PXV64152:PXY64152 QHR64152:QHU64152 QRN64152:QRQ64152 RBJ64152:RBM64152 RLF64152:RLI64152 RVB64152:RVE64152 SEX64152:SFA64152 SOT64152:SOW64152 SYP64152:SYS64152 TIL64152:TIO64152 TSH64152:TSK64152 UCD64152:UCG64152 ULZ64152:UMC64152 UVV64152:UVY64152 VFR64152:VFU64152 VPN64152:VPQ64152 VZJ64152:VZM64152 WJF64152:WJI64152 WTB64152:WTE64152 H129686:L129686 GP129688:GS129688 QL129688:QO129688 AAH129688:AAK129688 AKD129688:AKG129688 ATZ129688:AUC129688 BDV129688:BDY129688 BNR129688:BNU129688 BXN129688:BXQ129688 CHJ129688:CHM129688 CRF129688:CRI129688 DBB129688:DBE129688 DKX129688:DLA129688 DUT129688:DUW129688 EEP129688:EES129688 EOL129688:EOO129688 EYH129688:EYK129688 FID129688:FIG129688 FRZ129688:FSC129688 GBV129688:GBY129688 GLR129688:GLU129688 GVN129688:GVQ129688 HFJ129688:HFM129688 HPF129688:HPI129688 HZB129688:HZE129688 IIX129688:IJA129688 IST129688:ISW129688 JCP129688:JCS129688 JML129688:JMO129688 JWH129688:JWK129688 KGD129688:KGG129688 KPZ129688:KQC129688 KZV129688:KZY129688 LJR129688:LJU129688 LTN129688:LTQ129688 MDJ129688:MDM129688 MNF129688:MNI129688 MXB129688:MXE129688 NGX129688:NHA129688 NQT129688:NQW129688 OAP129688:OAS129688 OKL129688:OKO129688 OUH129688:OUK129688 PED129688:PEG129688 PNZ129688:POC129688 PXV129688:PXY129688 QHR129688:QHU129688 QRN129688:QRQ129688 RBJ129688:RBM129688 RLF129688:RLI129688 RVB129688:RVE129688 SEX129688:SFA129688 SOT129688:SOW129688 SYP129688:SYS129688 TIL129688:TIO129688 TSH129688:TSK129688 UCD129688:UCG129688 ULZ129688:UMC129688 UVV129688:UVY129688 VFR129688:VFU129688 VPN129688:VPQ129688 VZJ129688:VZM129688 WJF129688:WJI129688 WTB129688:WTE129688 H195222:L195222 GP195224:GS195224 QL195224:QO195224 AAH195224:AAK195224 AKD195224:AKG195224 ATZ195224:AUC195224 BDV195224:BDY195224 BNR195224:BNU195224 BXN195224:BXQ195224 CHJ195224:CHM195224 CRF195224:CRI195224 DBB195224:DBE195224 DKX195224:DLA195224 DUT195224:DUW195224 EEP195224:EES195224 EOL195224:EOO195224 EYH195224:EYK195224 FID195224:FIG195224 FRZ195224:FSC195224 GBV195224:GBY195224 GLR195224:GLU195224 GVN195224:GVQ195224 HFJ195224:HFM195224 HPF195224:HPI195224 HZB195224:HZE195224 IIX195224:IJA195224 IST195224:ISW195224 JCP195224:JCS195224 JML195224:JMO195224 JWH195224:JWK195224 KGD195224:KGG195224 KPZ195224:KQC195224 KZV195224:KZY195224 LJR195224:LJU195224 LTN195224:LTQ195224 MDJ195224:MDM195224 MNF195224:MNI195224 MXB195224:MXE195224 NGX195224:NHA195224 NQT195224:NQW195224 OAP195224:OAS195224 OKL195224:OKO195224 OUH195224:OUK195224 PED195224:PEG195224 PNZ195224:POC195224 PXV195224:PXY195224 QHR195224:QHU195224 QRN195224:QRQ195224 RBJ195224:RBM195224 RLF195224:RLI195224 RVB195224:RVE195224 SEX195224:SFA195224 SOT195224:SOW195224 SYP195224:SYS195224 TIL195224:TIO195224 TSH195224:TSK195224 UCD195224:UCG195224 ULZ195224:UMC195224 UVV195224:UVY195224 VFR195224:VFU195224 VPN195224:VPQ195224 VZJ195224:VZM195224 WJF195224:WJI195224 WTB195224:WTE195224 H260758:L260758 GP260760:GS260760 QL260760:QO260760 AAH260760:AAK260760 AKD260760:AKG260760 ATZ260760:AUC260760 BDV260760:BDY260760 BNR260760:BNU260760 BXN260760:BXQ260760 CHJ260760:CHM260760 CRF260760:CRI260760 DBB260760:DBE260760 DKX260760:DLA260760 DUT260760:DUW260760 EEP260760:EES260760 EOL260760:EOO260760 EYH260760:EYK260760 FID260760:FIG260760 FRZ260760:FSC260760 GBV260760:GBY260760 GLR260760:GLU260760 GVN260760:GVQ260760 HFJ260760:HFM260760 HPF260760:HPI260760 HZB260760:HZE260760 IIX260760:IJA260760 IST260760:ISW260760 JCP260760:JCS260760 JML260760:JMO260760 JWH260760:JWK260760 KGD260760:KGG260760 KPZ260760:KQC260760 KZV260760:KZY260760 LJR260760:LJU260760 LTN260760:LTQ260760 MDJ260760:MDM260760 MNF260760:MNI260760 MXB260760:MXE260760 NGX260760:NHA260760 NQT260760:NQW260760 OAP260760:OAS260760 OKL260760:OKO260760 OUH260760:OUK260760 PED260760:PEG260760 PNZ260760:POC260760 PXV260760:PXY260760 QHR260760:QHU260760 QRN260760:QRQ260760 RBJ260760:RBM260760 RLF260760:RLI260760 RVB260760:RVE260760 SEX260760:SFA260760 SOT260760:SOW260760 SYP260760:SYS260760 TIL260760:TIO260760 TSH260760:TSK260760 UCD260760:UCG260760 ULZ260760:UMC260760 UVV260760:UVY260760 VFR260760:VFU260760 VPN260760:VPQ260760 VZJ260760:VZM260760 WJF260760:WJI260760 WTB260760:WTE260760 H326294:L326294 GP326296:GS326296 QL326296:QO326296 AAH326296:AAK326296 AKD326296:AKG326296 ATZ326296:AUC326296 BDV326296:BDY326296 BNR326296:BNU326296 BXN326296:BXQ326296 CHJ326296:CHM326296 CRF326296:CRI326296 DBB326296:DBE326296 DKX326296:DLA326296 DUT326296:DUW326296 EEP326296:EES326296 EOL326296:EOO326296 EYH326296:EYK326296 FID326296:FIG326296 FRZ326296:FSC326296 GBV326296:GBY326296 GLR326296:GLU326296 GVN326296:GVQ326296 HFJ326296:HFM326296 HPF326296:HPI326296 HZB326296:HZE326296 IIX326296:IJA326296 IST326296:ISW326296 JCP326296:JCS326296 JML326296:JMO326296 JWH326296:JWK326296 KGD326296:KGG326296 KPZ326296:KQC326296 KZV326296:KZY326296 LJR326296:LJU326296 LTN326296:LTQ326296 MDJ326296:MDM326296 MNF326296:MNI326296 MXB326296:MXE326296 NGX326296:NHA326296 NQT326296:NQW326296 OAP326296:OAS326296 OKL326296:OKO326296 OUH326296:OUK326296 PED326296:PEG326296 PNZ326296:POC326296 PXV326296:PXY326296 QHR326296:QHU326296 QRN326296:QRQ326296 RBJ326296:RBM326296 RLF326296:RLI326296 RVB326296:RVE326296 SEX326296:SFA326296 SOT326296:SOW326296 SYP326296:SYS326296 TIL326296:TIO326296 TSH326296:TSK326296 UCD326296:UCG326296 ULZ326296:UMC326296 UVV326296:UVY326296 VFR326296:VFU326296 VPN326296:VPQ326296 VZJ326296:VZM326296 WJF326296:WJI326296 WTB326296:WTE326296 H391830:L391830 GP391832:GS391832 QL391832:QO391832 AAH391832:AAK391832 AKD391832:AKG391832 ATZ391832:AUC391832 BDV391832:BDY391832 BNR391832:BNU391832 BXN391832:BXQ391832 CHJ391832:CHM391832 CRF391832:CRI391832 DBB391832:DBE391832 DKX391832:DLA391832 DUT391832:DUW391832 EEP391832:EES391832 EOL391832:EOO391832 EYH391832:EYK391832 FID391832:FIG391832 FRZ391832:FSC391832 GBV391832:GBY391832 GLR391832:GLU391832 GVN391832:GVQ391832 HFJ391832:HFM391832 HPF391832:HPI391832 HZB391832:HZE391832 IIX391832:IJA391832 IST391832:ISW391832 JCP391832:JCS391832 JML391832:JMO391832 JWH391832:JWK391832 KGD391832:KGG391832 KPZ391832:KQC391832 KZV391832:KZY391832 LJR391832:LJU391832 LTN391832:LTQ391832 MDJ391832:MDM391832 MNF391832:MNI391832 MXB391832:MXE391832 NGX391832:NHA391832 NQT391832:NQW391832 OAP391832:OAS391832 OKL391832:OKO391832 OUH391832:OUK391832 PED391832:PEG391832 PNZ391832:POC391832 PXV391832:PXY391832 QHR391832:QHU391832 QRN391832:QRQ391832 RBJ391832:RBM391832 RLF391832:RLI391832 RVB391832:RVE391832 SEX391832:SFA391832 SOT391832:SOW391832 SYP391832:SYS391832 TIL391832:TIO391832 TSH391832:TSK391832 UCD391832:UCG391832 ULZ391832:UMC391832 UVV391832:UVY391832 VFR391832:VFU391832 VPN391832:VPQ391832 VZJ391832:VZM391832 WJF391832:WJI391832 WTB391832:WTE391832 H457366:L457366 GP457368:GS457368 QL457368:QO457368 AAH457368:AAK457368 AKD457368:AKG457368 ATZ457368:AUC457368 BDV457368:BDY457368 BNR457368:BNU457368 BXN457368:BXQ457368 CHJ457368:CHM457368 CRF457368:CRI457368 DBB457368:DBE457368 DKX457368:DLA457368 DUT457368:DUW457368 EEP457368:EES457368 EOL457368:EOO457368 EYH457368:EYK457368 FID457368:FIG457368 FRZ457368:FSC457368 GBV457368:GBY457368 GLR457368:GLU457368 GVN457368:GVQ457368 HFJ457368:HFM457368 HPF457368:HPI457368 HZB457368:HZE457368 IIX457368:IJA457368 IST457368:ISW457368 JCP457368:JCS457368 JML457368:JMO457368 JWH457368:JWK457368 KGD457368:KGG457368 KPZ457368:KQC457368 KZV457368:KZY457368 LJR457368:LJU457368 LTN457368:LTQ457368 MDJ457368:MDM457368 MNF457368:MNI457368 MXB457368:MXE457368 NGX457368:NHA457368 NQT457368:NQW457368 OAP457368:OAS457368 OKL457368:OKO457368 OUH457368:OUK457368 PED457368:PEG457368 PNZ457368:POC457368 PXV457368:PXY457368 QHR457368:QHU457368 QRN457368:QRQ457368 RBJ457368:RBM457368 RLF457368:RLI457368 RVB457368:RVE457368 SEX457368:SFA457368 SOT457368:SOW457368 SYP457368:SYS457368 TIL457368:TIO457368 TSH457368:TSK457368 UCD457368:UCG457368 ULZ457368:UMC457368 UVV457368:UVY457368 VFR457368:VFU457368 VPN457368:VPQ457368 VZJ457368:VZM457368 WJF457368:WJI457368 WTB457368:WTE457368 H522902:L522902 GP522904:GS522904 QL522904:QO522904 AAH522904:AAK522904 AKD522904:AKG522904 ATZ522904:AUC522904 BDV522904:BDY522904 BNR522904:BNU522904 BXN522904:BXQ522904 CHJ522904:CHM522904 CRF522904:CRI522904 DBB522904:DBE522904 DKX522904:DLA522904 DUT522904:DUW522904 EEP522904:EES522904 EOL522904:EOO522904 EYH522904:EYK522904 FID522904:FIG522904 FRZ522904:FSC522904 GBV522904:GBY522904 GLR522904:GLU522904 GVN522904:GVQ522904 HFJ522904:HFM522904 HPF522904:HPI522904 HZB522904:HZE522904 IIX522904:IJA522904 IST522904:ISW522904 JCP522904:JCS522904 JML522904:JMO522904 JWH522904:JWK522904 KGD522904:KGG522904 KPZ522904:KQC522904 KZV522904:KZY522904 LJR522904:LJU522904 LTN522904:LTQ522904 MDJ522904:MDM522904 MNF522904:MNI522904 MXB522904:MXE522904 NGX522904:NHA522904 NQT522904:NQW522904 OAP522904:OAS522904 OKL522904:OKO522904 OUH522904:OUK522904 PED522904:PEG522904 PNZ522904:POC522904 PXV522904:PXY522904 QHR522904:QHU522904 QRN522904:QRQ522904 RBJ522904:RBM522904 RLF522904:RLI522904 RVB522904:RVE522904 SEX522904:SFA522904 SOT522904:SOW522904 SYP522904:SYS522904 TIL522904:TIO522904 TSH522904:TSK522904 UCD522904:UCG522904 ULZ522904:UMC522904 UVV522904:UVY522904 VFR522904:VFU522904 VPN522904:VPQ522904 VZJ522904:VZM522904 WJF522904:WJI522904 WTB522904:WTE522904 H588438:L588438 GP588440:GS588440 QL588440:QO588440 AAH588440:AAK588440 AKD588440:AKG588440 ATZ588440:AUC588440 BDV588440:BDY588440 BNR588440:BNU588440 BXN588440:BXQ588440 CHJ588440:CHM588440 CRF588440:CRI588440 DBB588440:DBE588440 DKX588440:DLA588440 DUT588440:DUW588440 EEP588440:EES588440 EOL588440:EOO588440 EYH588440:EYK588440 FID588440:FIG588440 FRZ588440:FSC588440 GBV588440:GBY588440 GLR588440:GLU588440 GVN588440:GVQ588440 HFJ588440:HFM588440 HPF588440:HPI588440 HZB588440:HZE588440 IIX588440:IJA588440 IST588440:ISW588440 JCP588440:JCS588440 JML588440:JMO588440 JWH588440:JWK588440 KGD588440:KGG588440 KPZ588440:KQC588440 KZV588440:KZY588440 LJR588440:LJU588440 LTN588440:LTQ588440 MDJ588440:MDM588440 MNF588440:MNI588440 MXB588440:MXE588440 NGX588440:NHA588440 NQT588440:NQW588440 OAP588440:OAS588440 OKL588440:OKO588440 OUH588440:OUK588440 PED588440:PEG588440 PNZ588440:POC588440 PXV588440:PXY588440 QHR588440:QHU588440 QRN588440:QRQ588440 RBJ588440:RBM588440 RLF588440:RLI588440 RVB588440:RVE588440 SEX588440:SFA588440 SOT588440:SOW588440 SYP588440:SYS588440 TIL588440:TIO588440 TSH588440:TSK588440 UCD588440:UCG588440 ULZ588440:UMC588440 UVV588440:UVY588440 VFR588440:VFU588440 VPN588440:VPQ588440 VZJ588440:VZM588440 WJF588440:WJI588440 WTB588440:WTE588440 H653974:L653974 GP653976:GS653976 QL653976:QO653976 AAH653976:AAK653976 AKD653976:AKG653976 ATZ653976:AUC653976 BDV653976:BDY653976 BNR653976:BNU653976 BXN653976:BXQ653976 CHJ653976:CHM653976 CRF653976:CRI653976 DBB653976:DBE653976 DKX653976:DLA653976 DUT653976:DUW653976 EEP653976:EES653976 EOL653976:EOO653976 EYH653976:EYK653976 FID653976:FIG653976 FRZ653976:FSC653976 GBV653976:GBY653976 GLR653976:GLU653976 GVN653976:GVQ653976 HFJ653976:HFM653976 HPF653976:HPI653976 HZB653976:HZE653976 IIX653976:IJA653976 IST653976:ISW653976 JCP653976:JCS653976 JML653976:JMO653976 JWH653976:JWK653976 KGD653976:KGG653976 KPZ653976:KQC653976 KZV653976:KZY653976 LJR653976:LJU653976 LTN653976:LTQ653976 MDJ653976:MDM653976 MNF653976:MNI653976 MXB653976:MXE653976 NGX653976:NHA653976 NQT653976:NQW653976 OAP653976:OAS653976 OKL653976:OKO653976 OUH653976:OUK653976 PED653976:PEG653976 PNZ653976:POC653976 PXV653976:PXY653976 QHR653976:QHU653976 QRN653976:QRQ653976 RBJ653976:RBM653976 RLF653976:RLI653976 RVB653976:RVE653976 SEX653976:SFA653976 SOT653976:SOW653976 SYP653976:SYS653976 TIL653976:TIO653976 TSH653976:TSK653976 UCD653976:UCG653976 ULZ653976:UMC653976 UVV653976:UVY653976 VFR653976:VFU653976 VPN653976:VPQ653976 VZJ653976:VZM653976 WJF653976:WJI653976 WTB653976:WTE653976 H719510:L719510 GP719512:GS719512 QL719512:QO719512 AAH719512:AAK719512 AKD719512:AKG719512 ATZ719512:AUC719512 BDV719512:BDY719512 BNR719512:BNU719512 BXN719512:BXQ719512 CHJ719512:CHM719512 CRF719512:CRI719512 DBB719512:DBE719512 DKX719512:DLA719512 DUT719512:DUW719512 EEP719512:EES719512 EOL719512:EOO719512 EYH719512:EYK719512 FID719512:FIG719512 FRZ719512:FSC719512 GBV719512:GBY719512 GLR719512:GLU719512 GVN719512:GVQ719512 HFJ719512:HFM719512 HPF719512:HPI719512 HZB719512:HZE719512 IIX719512:IJA719512 IST719512:ISW719512 JCP719512:JCS719512 JML719512:JMO719512 JWH719512:JWK719512 KGD719512:KGG719512 KPZ719512:KQC719512 KZV719512:KZY719512 LJR719512:LJU719512 LTN719512:LTQ719512 MDJ719512:MDM719512 MNF719512:MNI719512 MXB719512:MXE719512 NGX719512:NHA719512 NQT719512:NQW719512 OAP719512:OAS719512 OKL719512:OKO719512 OUH719512:OUK719512 PED719512:PEG719512 PNZ719512:POC719512 PXV719512:PXY719512 QHR719512:QHU719512 QRN719512:QRQ719512 RBJ719512:RBM719512 RLF719512:RLI719512 RVB719512:RVE719512 SEX719512:SFA719512 SOT719512:SOW719512 SYP719512:SYS719512 TIL719512:TIO719512 TSH719512:TSK719512 UCD719512:UCG719512 ULZ719512:UMC719512 UVV719512:UVY719512 VFR719512:VFU719512 VPN719512:VPQ719512 VZJ719512:VZM719512 WJF719512:WJI719512 WTB719512:WTE719512 H785046:L785046 GP785048:GS785048 QL785048:QO785048 AAH785048:AAK785048 AKD785048:AKG785048 ATZ785048:AUC785048 BDV785048:BDY785048 BNR785048:BNU785048 BXN785048:BXQ785048 CHJ785048:CHM785048 CRF785048:CRI785048 DBB785048:DBE785048 DKX785048:DLA785048 DUT785048:DUW785048 EEP785048:EES785048 EOL785048:EOO785048 EYH785048:EYK785048 FID785048:FIG785048 FRZ785048:FSC785048 GBV785048:GBY785048 GLR785048:GLU785048 GVN785048:GVQ785048 HFJ785048:HFM785048 HPF785048:HPI785048 HZB785048:HZE785048 IIX785048:IJA785048 IST785048:ISW785048 JCP785048:JCS785048 JML785048:JMO785048 JWH785048:JWK785048 KGD785048:KGG785048 KPZ785048:KQC785048 KZV785048:KZY785048 LJR785048:LJU785048 LTN785048:LTQ785048 MDJ785048:MDM785048 MNF785048:MNI785048 MXB785048:MXE785048 NGX785048:NHA785048 NQT785048:NQW785048 OAP785048:OAS785048 OKL785048:OKO785048 OUH785048:OUK785048 PED785048:PEG785048 PNZ785048:POC785048 PXV785048:PXY785048 QHR785048:QHU785048 QRN785048:QRQ785048 RBJ785048:RBM785048 RLF785048:RLI785048 RVB785048:RVE785048 SEX785048:SFA785048 SOT785048:SOW785048 SYP785048:SYS785048 TIL785048:TIO785048 TSH785048:TSK785048 UCD785048:UCG785048 ULZ785048:UMC785048 UVV785048:UVY785048 VFR785048:VFU785048 VPN785048:VPQ785048 VZJ785048:VZM785048 WJF785048:WJI785048 WTB785048:WTE785048 H850582:L850582 GP850584:GS850584 QL850584:QO850584 AAH850584:AAK850584 AKD850584:AKG850584 ATZ850584:AUC850584 BDV850584:BDY850584 BNR850584:BNU850584 BXN850584:BXQ850584 CHJ850584:CHM850584 CRF850584:CRI850584 DBB850584:DBE850584 DKX850584:DLA850584 DUT850584:DUW850584 EEP850584:EES850584 EOL850584:EOO850584 EYH850584:EYK850584 FID850584:FIG850584 FRZ850584:FSC850584 GBV850584:GBY850584 GLR850584:GLU850584 GVN850584:GVQ850584 HFJ850584:HFM850584 HPF850584:HPI850584 HZB850584:HZE850584 IIX850584:IJA850584 IST850584:ISW850584 JCP850584:JCS850584 JML850584:JMO850584 JWH850584:JWK850584 KGD850584:KGG850584 KPZ850584:KQC850584 KZV850584:KZY850584 LJR850584:LJU850584 LTN850584:LTQ850584 MDJ850584:MDM850584 MNF850584:MNI850584 MXB850584:MXE850584 NGX850584:NHA850584 NQT850584:NQW850584 OAP850584:OAS850584 OKL850584:OKO850584 OUH850584:OUK850584 PED850584:PEG850584 PNZ850584:POC850584 PXV850584:PXY850584 QHR850584:QHU850584 QRN850584:QRQ850584 RBJ850584:RBM850584 RLF850584:RLI850584 RVB850584:RVE850584 SEX850584:SFA850584 SOT850584:SOW850584 SYP850584:SYS850584 TIL850584:TIO850584 TSH850584:TSK850584 UCD850584:UCG850584 ULZ850584:UMC850584 UVV850584:UVY850584 VFR850584:VFU850584 VPN850584:VPQ850584 VZJ850584:VZM850584 WJF850584:WJI850584 WTB850584:WTE850584 H916118:L916118 GP916120:GS916120 QL916120:QO916120 AAH916120:AAK916120 AKD916120:AKG916120 ATZ916120:AUC916120 BDV916120:BDY916120 BNR916120:BNU916120 BXN916120:BXQ916120 CHJ916120:CHM916120 CRF916120:CRI916120 DBB916120:DBE916120 DKX916120:DLA916120 DUT916120:DUW916120 EEP916120:EES916120 EOL916120:EOO916120 EYH916120:EYK916120 FID916120:FIG916120 FRZ916120:FSC916120 GBV916120:GBY916120 GLR916120:GLU916120 GVN916120:GVQ916120 HFJ916120:HFM916120 HPF916120:HPI916120 HZB916120:HZE916120 IIX916120:IJA916120 IST916120:ISW916120 JCP916120:JCS916120 JML916120:JMO916120 JWH916120:JWK916120 KGD916120:KGG916120 KPZ916120:KQC916120 KZV916120:KZY916120 LJR916120:LJU916120 LTN916120:LTQ916120 MDJ916120:MDM916120 MNF916120:MNI916120 MXB916120:MXE916120 NGX916120:NHA916120 NQT916120:NQW916120 OAP916120:OAS916120 OKL916120:OKO916120 OUH916120:OUK916120 PED916120:PEG916120 PNZ916120:POC916120 PXV916120:PXY916120 QHR916120:QHU916120 QRN916120:QRQ916120 RBJ916120:RBM916120 RLF916120:RLI916120 RVB916120:RVE916120 SEX916120:SFA916120 SOT916120:SOW916120 SYP916120:SYS916120 TIL916120:TIO916120 TSH916120:TSK916120 UCD916120:UCG916120 ULZ916120:UMC916120 UVV916120:UVY916120 VFR916120:VFU916120 VPN916120:VPQ916120 VZJ916120:VZM916120 WJF916120:WJI916120 WTB916120:WTE916120 H981654:L981654 GP981656:GS981656 QL981656:QO981656 AAH981656:AAK981656 AKD981656:AKG981656 ATZ981656:AUC981656 BDV981656:BDY981656 BNR981656:BNU981656 BXN981656:BXQ981656 CHJ981656:CHM981656 CRF981656:CRI981656 DBB981656:DBE981656 DKX981656:DLA981656 DUT981656:DUW981656 EEP981656:EES981656 EOL981656:EOO981656 EYH981656:EYK981656 FID981656:FIG981656 FRZ981656:FSC981656 GBV981656:GBY981656 GLR981656:GLU981656 GVN981656:GVQ981656 HFJ981656:HFM981656 HPF981656:HPI981656 HZB981656:HZE981656 IIX981656:IJA981656 IST981656:ISW981656 JCP981656:JCS981656 JML981656:JMO981656 JWH981656:JWK981656 KGD981656:KGG981656 KPZ981656:KQC981656 KZV981656:KZY981656 LJR981656:LJU981656 LTN981656:LTQ981656 MDJ981656:MDM981656 MNF981656:MNI981656 MXB981656:MXE981656 NGX981656:NHA981656 NQT981656:NQW981656 OAP981656:OAS981656 OKL981656:OKO981656 OUH981656:OUK981656 PED981656:PEG981656 PNZ981656:POC981656 PXV981656:PXY981656 QHR981656:QHU981656 QRN981656:QRQ981656 RBJ981656:RBM981656 RLF981656:RLI981656 RVB981656:RVE981656 SEX981656:SFA981656 SOT981656:SOW981656 SYP981656:SYS981656 TIL981656:TIO981656 TSH981656:TSK981656 UCD981656:UCG981656 ULZ981656:UMC981656 UVV981656:UVY981656 VFR981656:VFU981656 VPN981656:VPQ981656 VZJ981656:VZM981656 WJF981656:WJI981656 WTB981656:WTE981656 H64152:J64152 GP64154:GQ64154 QL64154:QM64154 AAH64154:AAI64154 AKD64154:AKE64154 ATZ64154:AUA64154 BDV64154:BDW64154 BNR64154:BNS64154 BXN64154:BXO64154 CHJ64154:CHK64154 CRF64154:CRG64154 DBB64154:DBC64154 DKX64154:DKY64154 DUT64154:DUU64154 EEP64154:EEQ64154 EOL64154:EOM64154 EYH64154:EYI64154 FID64154:FIE64154 FRZ64154:FSA64154 GBV64154:GBW64154 GLR64154:GLS64154 GVN64154:GVO64154 HFJ64154:HFK64154 HPF64154:HPG64154 HZB64154:HZC64154 IIX64154:IIY64154 IST64154:ISU64154 JCP64154:JCQ64154 JML64154:JMM64154 JWH64154:JWI64154 KGD64154:KGE64154 KPZ64154:KQA64154 KZV64154:KZW64154 LJR64154:LJS64154 LTN64154:LTO64154 MDJ64154:MDK64154 MNF64154:MNG64154 MXB64154:MXC64154 NGX64154:NGY64154 NQT64154:NQU64154 OAP64154:OAQ64154 OKL64154:OKM64154 OUH64154:OUI64154 PED64154:PEE64154 PNZ64154:POA64154 PXV64154:PXW64154 QHR64154:QHS64154 QRN64154:QRO64154 RBJ64154:RBK64154 RLF64154:RLG64154 RVB64154:RVC64154 SEX64154:SEY64154 SOT64154:SOU64154 SYP64154:SYQ64154 TIL64154:TIM64154 TSH64154:TSI64154 UCD64154:UCE64154 ULZ64154:UMA64154 UVV64154:UVW64154 VFR64154:VFS64154 VPN64154:VPO64154 VZJ64154:VZK64154 WJF64154:WJG64154 WTB64154:WTC64154 H129688:J129688 GP129690:GQ129690 QL129690:QM129690 AAH129690:AAI129690 AKD129690:AKE129690 ATZ129690:AUA129690 BDV129690:BDW129690 BNR129690:BNS129690 BXN129690:BXO129690 CHJ129690:CHK129690 CRF129690:CRG129690 DBB129690:DBC129690 DKX129690:DKY129690 DUT129690:DUU129690 EEP129690:EEQ129690 EOL129690:EOM129690 EYH129690:EYI129690 FID129690:FIE129690 FRZ129690:FSA129690 GBV129690:GBW129690 GLR129690:GLS129690 GVN129690:GVO129690 HFJ129690:HFK129690 HPF129690:HPG129690 HZB129690:HZC129690 IIX129690:IIY129690 IST129690:ISU129690 JCP129690:JCQ129690 JML129690:JMM129690 JWH129690:JWI129690 KGD129690:KGE129690 KPZ129690:KQA129690 KZV129690:KZW129690 LJR129690:LJS129690 LTN129690:LTO129690 MDJ129690:MDK129690 MNF129690:MNG129690 MXB129690:MXC129690 NGX129690:NGY129690 NQT129690:NQU129690 OAP129690:OAQ129690 OKL129690:OKM129690 OUH129690:OUI129690 PED129690:PEE129690 PNZ129690:POA129690 PXV129690:PXW129690 QHR129690:QHS129690 QRN129690:QRO129690 RBJ129690:RBK129690 RLF129690:RLG129690 RVB129690:RVC129690 SEX129690:SEY129690 SOT129690:SOU129690 SYP129690:SYQ129690 TIL129690:TIM129690 TSH129690:TSI129690 UCD129690:UCE129690 ULZ129690:UMA129690 UVV129690:UVW129690 VFR129690:VFS129690 VPN129690:VPO129690 VZJ129690:VZK129690 WJF129690:WJG129690 WTB129690:WTC129690 H195224:J195224 GP195226:GQ195226 QL195226:QM195226 AAH195226:AAI195226 AKD195226:AKE195226 ATZ195226:AUA195226 BDV195226:BDW195226 BNR195226:BNS195226 BXN195226:BXO195226 CHJ195226:CHK195226 CRF195226:CRG195226 DBB195226:DBC195226 DKX195226:DKY195226 DUT195226:DUU195226 EEP195226:EEQ195226 EOL195226:EOM195226 EYH195226:EYI195226 FID195226:FIE195226 FRZ195226:FSA195226 GBV195226:GBW195226 GLR195226:GLS195226 GVN195226:GVO195226 HFJ195226:HFK195226 HPF195226:HPG195226 HZB195226:HZC195226 IIX195226:IIY195226 IST195226:ISU195226 JCP195226:JCQ195226 JML195226:JMM195226 JWH195226:JWI195226 KGD195226:KGE195226 KPZ195226:KQA195226 KZV195226:KZW195226 LJR195226:LJS195226 LTN195226:LTO195226 MDJ195226:MDK195226 MNF195226:MNG195226 MXB195226:MXC195226 NGX195226:NGY195226 NQT195226:NQU195226 OAP195226:OAQ195226 OKL195226:OKM195226 OUH195226:OUI195226 PED195226:PEE195226 PNZ195226:POA195226 PXV195226:PXW195226 QHR195226:QHS195226 QRN195226:QRO195226 RBJ195226:RBK195226 RLF195226:RLG195226 RVB195226:RVC195226 SEX195226:SEY195226 SOT195226:SOU195226 SYP195226:SYQ195226 TIL195226:TIM195226 TSH195226:TSI195226 UCD195226:UCE195226 ULZ195226:UMA195226 UVV195226:UVW195226 VFR195226:VFS195226 VPN195226:VPO195226 VZJ195226:VZK195226 WJF195226:WJG195226 WTB195226:WTC195226 H260760:J260760 GP260762:GQ260762 QL260762:QM260762 AAH260762:AAI260762 AKD260762:AKE260762 ATZ260762:AUA260762 BDV260762:BDW260762 BNR260762:BNS260762 BXN260762:BXO260762 CHJ260762:CHK260762 CRF260762:CRG260762 DBB260762:DBC260762 DKX260762:DKY260762 DUT260762:DUU260762 EEP260762:EEQ260762 EOL260762:EOM260762 EYH260762:EYI260762 FID260762:FIE260762 FRZ260762:FSA260762 GBV260762:GBW260762 GLR260762:GLS260762 GVN260762:GVO260762 HFJ260762:HFK260762 HPF260762:HPG260762 HZB260762:HZC260762 IIX260762:IIY260762 IST260762:ISU260762 JCP260762:JCQ260762 JML260762:JMM260762 JWH260762:JWI260762 KGD260762:KGE260762 KPZ260762:KQA260762 KZV260762:KZW260762 LJR260762:LJS260762 LTN260762:LTO260762 MDJ260762:MDK260762 MNF260762:MNG260762 MXB260762:MXC260762 NGX260762:NGY260762 NQT260762:NQU260762 OAP260762:OAQ260762 OKL260762:OKM260762 OUH260762:OUI260762 PED260762:PEE260762 PNZ260762:POA260762 PXV260762:PXW260762 QHR260762:QHS260762 QRN260762:QRO260762 RBJ260762:RBK260762 RLF260762:RLG260762 RVB260762:RVC260762 SEX260762:SEY260762 SOT260762:SOU260762 SYP260762:SYQ260762 TIL260762:TIM260762 TSH260762:TSI260762 UCD260762:UCE260762 ULZ260762:UMA260762 UVV260762:UVW260762 VFR260762:VFS260762 VPN260762:VPO260762 VZJ260762:VZK260762 WJF260762:WJG260762 WTB260762:WTC260762 H326296:J326296 GP326298:GQ326298 QL326298:QM326298 AAH326298:AAI326298 AKD326298:AKE326298 ATZ326298:AUA326298 BDV326298:BDW326298 BNR326298:BNS326298 BXN326298:BXO326298 CHJ326298:CHK326298 CRF326298:CRG326298 DBB326298:DBC326298 DKX326298:DKY326298 DUT326298:DUU326298 EEP326298:EEQ326298 EOL326298:EOM326298 EYH326298:EYI326298 FID326298:FIE326298 FRZ326298:FSA326298 GBV326298:GBW326298 GLR326298:GLS326298 GVN326298:GVO326298 HFJ326298:HFK326298 HPF326298:HPG326298 HZB326298:HZC326298 IIX326298:IIY326298 IST326298:ISU326298 JCP326298:JCQ326298 JML326298:JMM326298 JWH326298:JWI326298 KGD326298:KGE326298 KPZ326298:KQA326298 KZV326298:KZW326298 LJR326298:LJS326298 LTN326298:LTO326298 MDJ326298:MDK326298 MNF326298:MNG326298 MXB326298:MXC326298 NGX326298:NGY326298 NQT326298:NQU326298 OAP326298:OAQ326298 OKL326298:OKM326298 OUH326298:OUI326298 PED326298:PEE326298 PNZ326298:POA326298 PXV326298:PXW326298 QHR326298:QHS326298 QRN326298:QRO326298 RBJ326298:RBK326298 RLF326298:RLG326298 RVB326298:RVC326298 SEX326298:SEY326298 SOT326298:SOU326298 SYP326298:SYQ326298 TIL326298:TIM326298 TSH326298:TSI326298 UCD326298:UCE326298 ULZ326298:UMA326298 UVV326298:UVW326298 VFR326298:VFS326298 VPN326298:VPO326298 VZJ326298:VZK326298 WJF326298:WJG326298 WTB326298:WTC326298 H391832:J391832 GP391834:GQ391834 QL391834:QM391834 AAH391834:AAI391834 AKD391834:AKE391834 ATZ391834:AUA391834 BDV391834:BDW391834 BNR391834:BNS391834 BXN391834:BXO391834 CHJ391834:CHK391834 CRF391834:CRG391834 DBB391834:DBC391834 DKX391834:DKY391834 DUT391834:DUU391834 EEP391834:EEQ391834 EOL391834:EOM391834 EYH391834:EYI391834 FID391834:FIE391834 FRZ391834:FSA391834 GBV391834:GBW391834 GLR391834:GLS391834 GVN391834:GVO391834 HFJ391834:HFK391834 HPF391834:HPG391834 HZB391834:HZC391834 IIX391834:IIY391834 IST391834:ISU391834 JCP391834:JCQ391834 JML391834:JMM391834 JWH391834:JWI391834 KGD391834:KGE391834 KPZ391834:KQA391834 KZV391834:KZW391834 LJR391834:LJS391834 LTN391834:LTO391834 MDJ391834:MDK391834 MNF391834:MNG391834 MXB391834:MXC391834 NGX391834:NGY391834 NQT391834:NQU391834 OAP391834:OAQ391834 OKL391834:OKM391834 OUH391834:OUI391834 PED391834:PEE391834 PNZ391834:POA391834 PXV391834:PXW391834 QHR391834:QHS391834 QRN391834:QRO391834 RBJ391834:RBK391834 RLF391834:RLG391834 RVB391834:RVC391834 SEX391834:SEY391834 SOT391834:SOU391834 SYP391834:SYQ391834 TIL391834:TIM391834 TSH391834:TSI391834 UCD391834:UCE391834 ULZ391834:UMA391834 UVV391834:UVW391834 VFR391834:VFS391834 VPN391834:VPO391834 VZJ391834:VZK391834 WJF391834:WJG391834 WTB391834:WTC391834 H457368:J457368 GP457370:GQ457370 QL457370:QM457370 AAH457370:AAI457370 AKD457370:AKE457370 ATZ457370:AUA457370 BDV457370:BDW457370 BNR457370:BNS457370 BXN457370:BXO457370 CHJ457370:CHK457370 CRF457370:CRG457370 DBB457370:DBC457370 DKX457370:DKY457370 DUT457370:DUU457370 EEP457370:EEQ457370 EOL457370:EOM457370 EYH457370:EYI457370 FID457370:FIE457370 FRZ457370:FSA457370 GBV457370:GBW457370 GLR457370:GLS457370 GVN457370:GVO457370 HFJ457370:HFK457370 HPF457370:HPG457370 HZB457370:HZC457370 IIX457370:IIY457370 IST457370:ISU457370 JCP457370:JCQ457370 JML457370:JMM457370 JWH457370:JWI457370 KGD457370:KGE457370 KPZ457370:KQA457370 KZV457370:KZW457370 LJR457370:LJS457370 LTN457370:LTO457370 MDJ457370:MDK457370 MNF457370:MNG457370 MXB457370:MXC457370 NGX457370:NGY457370 NQT457370:NQU457370 OAP457370:OAQ457370 OKL457370:OKM457370 OUH457370:OUI457370 PED457370:PEE457370 PNZ457370:POA457370 PXV457370:PXW457370 QHR457370:QHS457370 QRN457370:QRO457370 RBJ457370:RBK457370 RLF457370:RLG457370 RVB457370:RVC457370 SEX457370:SEY457370 SOT457370:SOU457370 SYP457370:SYQ457370 TIL457370:TIM457370 TSH457370:TSI457370 UCD457370:UCE457370 ULZ457370:UMA457370 UVV457370:UVW457370 VFR457370:VFS457370 VPN457370:VPO457370 VZJ457370:VZK457370 WJF457370:WJG457370 WTB457370:WTC457370 H522904:J522904 GP522906:GQ522906 QL522906:QM522906 AAH522906:AAI522906 AKD522906:AKE522906 ATZ522906:AUA522906 BDV522906:BDW522906 BNR522906:BNS522906 BXN522906:BXO522906 CHJ522906:CHK522906 CRF522906:CRG522906 DBB522906:DBC522906 DKX522906:DKY522906 DUT522906:DUU522906 EEP522906:EEQ522906 EOL522906:EOM522906 EYH522906:EYI522906 FID522906:FIE522906 FRZ522906:FSA522906 GBV522906:GBW522906 GLR522906:GLS522906 GVN522906:GVO522906 HFJ522906:HFK522906 HPF522906:HPG522906 HZB522906:HZC522906 IIX522906:IIY522906 IST522906:ISU522906 JCP522906:JCQ522906 JML522906:JMM522906 JWH522906:JWI522906 KGD522906:KGE522906 KPZ522906:KQA522906 KZV522906:KZW522906 LJR522906:LJS522906 LTN522906:LTO522906 MDJ522906:MDK522906 MNF522906:MNG522906 MXB522906:MXC522906 NGX522906:NGY522906 NQT522906:NQU522906 OAP522906:OAQ522906 OKL522906:OKM522906 OUH522906:OUI522906 PED522906:PEE522906 PNZ522906:POA522906 PXV522906:PXW522906 QHR522906:QHS522906 QRN522906:QRO522906 RBJ522906:RBK522906 RLF522906:RLG522906 RVB522906:RVC522906 SEX522906:SEY522906 SOT522906:SOU522906 SYP522906:SYQ522906 TIL522906:TIM522906 TSH522906:TSI522906 UCD522906:UCE522906 ULZ522906:UMA522906 UVV522906:UVW522906 VFR522906:VFS522906 VPN522906:VPO522906 VZJ522906:VZK522906 WJF522906:WJG522906 WTB522906:WTC522906 H588440:J588440 GP588442:GQ588442 QL588442:QM588442 AAH588442:AAI588442 AKD588442:AKE588442 ATZ588442:AUA588442 BDV588442:BDW588442 BNR588442:BNS588442 BXN588442:BXO588442 CHJ588442:CHK588442 CRF588442:CRG588442 DBB588442:DBC588442 DKX588442:DKY588442 DUT588442:DUU588442 EEP588442:EEQ588442 EOL588442:EOM588442 EYH588442:EYI588442 FID588442:FIE588442 FRZ588442:FSA588442 GBV588442:GBW588442 GLR588442:GLS588442 GVN588442:GVO588442 HFJ588442:HFK588442 HPF588442:HPG588442 HZB588442:HZC588442 IIX588442:IIY588442 IST588442:ISU588442 JCP588442:JCQ588442 JML588442:JMM588442 JWH588442:JWI588442 KGD588442:KGE588442 KPZ588442:KQA588442 KZV588442:KZW588442 LJR588442:LJS588442 LTN588442:LTO588442 MDJ588442:MDK588442 MNF588442:MNG588442 MXB588442:MXC588442 NGX588442:NGY588442 NQT588442:NQU588442 OAP588442:OAQ588442 OKL588442:OKM588442 OUH588442:OUI588442 PED588442:PEE588442 PNZ588442:POA588442 PXV588442:PXW588442 QHR588442:QHS588442 QRN588442:QRO588442 RBJ588442:RBK588442 RLF588442:RLG588442 RVB588442:RVC588442 SEX588442:SEY588442 SOT588442:SOU588442 SYP588442:SYQ588442 TIL588442:TIM588442 TSH588442:TSI588442 UCD588442:UCE588442 ULZ588442:UMA588442 UVV588442:UVW588442 VFR588442:VFS588442 VPN588442:VPO588442 VZJ588442:VZK588442 WJF588442:WJG588442 WTB588442:WTC588442 H653976:J653976 GP653978:GQ653978 QL653978:QM653978 AAH653978:AAI653978 AKD653978:AKE653978 ATZ653978:AUA653978 BDV653978:BDW653978 BNR653978:BNS653978 BXN653978:BXO653978 CHJ653978:CHK653978 CRF653978:CRG653978 DBB653978:DBC653978 DKX653978:DKY653978 DUT653978:DUU653978 EEP653978:EEQ653978 EOL653978:EOM653978 EYH653978:EYI653978 FID653978:FIE653978 FRZ653978:FSA653978 GBV653978:GBW653978 GLR653978:GLS653978 GVN653978:GVO653978 HFJ653978:HFK653978 HPF653978:HPG653978 HZB653978:HZC653978 IIX653978:IIY653978 IST653978:ISU653978 JCP653978:JCQ653978 JML653978:JMM653978 JWH653978:JWI653978 KGD653978:KGE653978 KPZ653978:KQA653978 KZV653978:KZW653978 LJR653978:LJS653978 LTN653978:LTO653978 MDJ653978:MDK653978 MNF653978:MNG653978 MXB653978:MXC653978 NGX653978:NGY653978 NQT653978:NQU653978 OAP653978:OAQ653978 OKL653978:OKM653978 OUH653978:OUI653978 PED653978:PEE653978 PNZ653978:POA653978 PXV653978:PXW653978 QHR653978:QHS653978 QRN653978:QRO653978 RBJ653978:RBK653978 RLF653978:RLG653978 RVB653978:RVC653978 SEX653978:SEY653978 SOT653978:SOU653978 SYP653978:SYQ653978 TIL653978:TIM653978 TSH653978:TSI653978 UCD653978:UCE653978 ULZ653978:UMA653978 UVV653978:UVW653978 VFR653978:VFS653978 VPN653978:VPO653978 VZJ653978:VZK653978 WJF653978:WJG653978 WTB653978:WTC653978 H719512:J719512 GP719514:GQ719514 QL719514:QM719514 AAH719514:AAI719514 AKD719514:AKE719514 ATZ719514:AUA719514 BDV719514:BDW719514 BNR719514:BNS719514 BXN719514:BXO719514 CHJ719514:CHK719514 CRF719514:CRG719514 DBB719514:DBC719514 DKX719514:DKY719514 DUT719514:DUU719514 EEP719514:EEQ719514 EOL719514:EOM719514 EYH719514:EYI719514 FID719514:FIE719514 FRZ719514:FSA719514 GBV719514:GBW719514 GLR719514:GLS719514 GVN719514:GVO719514 HFJ719514:HFK719514 HPF719514:HPG719514 HZB719514:HZC719514 IIX719514:IIY719514 IST719514:ISU719514 JCP719514:JCQ719514 JML719514:JMM719514 JWH719514:JWI719514 KGD719514:KGE719514 KPZ719514:KQA719514 KZV719514:KZW719514 LJR719514:LJS719514 LTN719514:LTO719514 MDJ719514:MDK719514 MNF719514:MNG719514 MXB719514:MXC719514 NGX719514:NGY719514 NQT719514:NQU719514 OAP719514:OAQ719514 OKL719514:OKM719514 OUH719514:OUI719514 PED719514:PEE719514 PNZ719514:POA719514 PXV719514:PXW719514 QHR719514:QHS719514 QRN719514:QRO719514 RBJ719514:RBK719514 RLF719514:RLG719514 RVB719514:RVC719514 SEX719514:SEY719514 SOT719514:SOU719514 SYP719514:SYQ719514 TIL719514:TIM719514 TSH719514:TSI719514 UCD719514:UCE719514 ULZ719514:UMA719514 UVV719514:UVW719514 VFR719514:VFS719514 VPN719514:VPO719514 VZJ719514:VZK719514 WJF719514:WJG719514 WTB719514:WTC719514 H785048:J785048 GP785050:GQ785050 QL785050:QM785050 AAH785050:AAI785050 AKD785050:AKE785050 ATZ785050:AUA785050 BDV785050:BDW785050 BNR785050:BNS785050 BXN785050:BXO785050 CHJ785050:CHK785050 CRF785050:CRG785050 DBB785050:DBC785050 DKX785050:DKY785050 DUT785050:DUU785050 EEP785050:EEQ785050 EOL785050:EOM785050 EYH785050:EYI785050 FID785050:FIE785050 FRZ785050:FSA785050 GBV785050:GBW785050 GLR785050:GLS785050 GVN785050:GVO785050 HFJ785050:HFK785050 HPF785050:HPG785050 HZB785050:HZC785050 IIX785050:IIY785050 IST785050:ISU785050 JCP785050:JCQ785050 JML785050:JMM785050 JWH785050:JWI785050 KGD785050:KGE785050 KPZ785050:KQA785050 KZV785050:KZW785050 LJR785050:LJS785050 LTN785050:LTO785050 MDJ785050:MDK785050 MNF785050:MNG785050 MXB785050:MXC785050 NGX785050:NGY785050 NQT785050:NQU785050 OAP785050:OAQ785050 OKL785050:OKM785050 OUH785050:OUI785050 PED785050:PEE785050 PNZ785050:POA785050 PXV785050:PXW785050 QHR785050:QHS785050 QRN785050:QRO785050 RBJ785050:RBK785050 RLF785050:RLG785050 RVB785050:RVC785050 SEX785050:SEY785050 SOT785050:SOU785050 SYP785050:SYQ785050 TIL785050:TIM785050 TSH785050:TSI785050 UCD785050:UCE785050 ULZ785050:UMA785050 UVV785050:UVW785050 VFR785050:VFS785050 VPN785050:VPO785050 VZJ785050:VZK785050 WJF785050:WJG785050 WTB785050:WTC785050 H850584:J850584 GP850586:GQ850586 QL850586:QM850586 AAH850586:AAI850586 AKD850586:AKE850586 ATZ850586:AUA850586 BDV850586:BDW850586 BNR850586:BNS850586 BXN850586:BXO850586 CHJ850586:CHK850586 CRF850586:CRG850586 DBB850586:DBC850586 DKX850586:DKY850586 DUT850586:DUU850586 EEP850586:EEQ850586 EOL850586:EOM850586 EYH850586:EYI850586 FID850586:FIE850586 FRZ850586:FSA850586 GBV850586:GBW850586 GLR850586:GLS850586 GVN850586:GVO850586 HFJ850586:HFK850586 HPF850586:HPG850586 HZB850586:HZC850586 IIX850586:IIY850586 IST850586:ISU850586 JCP850586:JCQ850586 JML850586:JMM850586 JWH850586:JWI850586 KGD850586:KGE850586 KPZ850586:KQA850586 KZV850586:KZW850586 LJR850586:LJS850586 LTN850586:LTO850586 MDJ850586:MDK850586 MNF850586:MNG850586 MXB850586:MXC850586 NGX850586:NGY850586 NQT850586:NQU850586 OAP850586:OAQ850586 OKL850586:OKM850586 OUH850586:OUI850586 PED850586:PEE850586 PNZ850586:POA850586 PXV850586:PXW850586 QHR850586:QHS850586 QRN850586:QRO850586 RBJ850586:RBK850586 RLF850586:RLG850586 RVB850586:RVC850586 SEX850586:SEY850586 SOT850586:SOU850586 SYP850586:SYQ850586 TIL850586:TIM850586 TSH850586:TSI850586 UCD850586:UCE850586 ULZ850586:UMA850586 UVV850586:UVW850586 VFR850586:VFS850586 VPN850586:VPO850586 VZJ850586:VZK850586 WJF850586:WJG850586 WTB850586:WTC850586 H916120:J916120 GP916122:GQ916122 QL916122:QM916122 AAH916122:AAI916122 AKD916122:AKE916122 ATZ916122:AUA916122 BDV916122:BDW916122 BNR916122:BNS916122 BXN916122:BXO916122 CHJ916122:CHK916122 CRF916122:CRG916122 DBB916122:DBC916122 DKX916122:DKY916122 DUT916122:DUU916122 EEP916122:EEQ916122 EOL916122:EOM916122 EYH916122:EYI916122 FID916122:FIE916122 FRZ916122:FSA916122 GBV916122:GBW916122 GLR916122:GLS916122 GVN916122:GVO916122 HFJ916122:HFK916122 HPF916122:HPG916122 HZB916122:HZC916122 IIX916122:IIY916122 IST916122:ISU916122 JCP916122:JCQ916122 JML916122:JMM916122 JWH916122:JWI916122 KGD916122:KGE916122 KPZ916122:KQA916122 KZV916122:KZW916122 LJR916122:LJS916122 LTN916122:LTO916122 MDJ916122:MDK916122 MNF916122:MNG916122 MXB916122:MXC916122 NGX916122:NGY916122 NQT916122:NQU916122 OAP916122:OAQ916122 OKL916122:OKM916122 OUH916122:OUI916122 PED916122:PEE916122 PNZ916122:POA916122 PXV916122:PXW916122 QHR916122:QHS916122 QRN916122:QRO916122 RBJ916122:RBK916122 RLF916122:RLG916122 RVB916122:RVC916122 SEX916122:SEY916122 SOT916122:SOU916122 SYP916122:SYQ916122 TIL916122:TIM916122 TSH916122:TSI916122 UCD916122:UCE916122 ULZ916122:UMA916122 UVV916122:UVW916122 VFR916122:VFS916122 VPN916122:VPO916122 VZJ916122:VZK916122 WJF916122:WJG916122 WTB916122:WTC916122 H981656:J981656 GP981658:GQ981658 QL981658:QM981658 AAH981658:AAI981658 AKD981658:AKE981658 ATZ981658:AUA981658 BDV981658:BDW981658 BNR981658:BNS981658 BXN981658:BXO981658 CHJ981658:CHK981658 CRF981658:CRG981658 DBB981658:DBC981658 DKX981658:DKY981658 DUT981658:DUU981658 EEP981658:EEQ981658 EOL981658:EOM981658 EYH981658:EYI981658 FID981658:FIE981658 FRZ981658:FSA981658 GBV981658:GBW981658 GLR981658:GLS981658 GVN981658:GVO981658 HFJ981658:HFK981658 HPF981658:HPG981658 HZB981658:HZC981658 IIX981658:IIY981658 IST981658:ISU981658 JCP981658:JCQ981658 JML981658:JMM981658 JWH981658:JWI981658 KGD981658:KGE981658 KPZ981658:KQA981658 KZV981658:KZW981658 LJR981658:LJS981658 LTN981658:LTO981658 MDJ981658:MDK981658 MNF981658:MNG981658 MXB981658:MXC981658 NGX981658:NGY981658 NQT981658:NQU981658 OAP981658:OAQ981658 OKL981658:OKM981658 OUH981658:OUI981658 PED981658:PEE981658 PNZ981658:POA981658 PXV981658:PXW981658 QHR981658:QHS981658 QRN981658:QRO981658 RBJ981658:RBK981658 RLF981658:RLG981658 RVB981658:RVC981658 SEX981658:SEY981658 SOT981658:SOU981658 SYP981658:SYQ981658 TIL981658:TIM981658 TSH981658:TSI981658 UCD981658:UCE981658 ULZ981658:UMA981658 UVV981658:UVW981658 VFR981658:VFS981658 VPN981658:VPO981658 VZJ981658:VZK981658 WJF981658:WJG981658 WTB981658:WTC981658 K64151:L64152 GR64153:GS64154 QN64153:QO64154 AAJ64153:AAK64154 AKF64153:AKG64154 AUB64153:AUC64154 BDX64153:BDY64154 BNT64153:BNU64154 BXP64153:BXQ64154 CHL64153:CHM64154 CRH64153:CRI64154 DBD64153:DBE64154 DKZ64153:DLA64154 DUV64153:DUW64154 EER64153:EES64154 EON64153:EOO64154 EYJ64153:EYK64154 FIF64153:FIG64154 FSB64153:FSC64154 GBX64153:GBY64154 GLT64153:GLU64154 GVP64153:GVQ64154 HFL64153:HFM64154 HPH64153:HPI64154 HZD64153:HZE64154 IIZ64153:IJA64154 ISV64153:ISW64154 JCR64153:JCS64154 JMN64153:JMO64154 JWJ64153:JWK64154 KGF64153:KGG64154 KQB64153:KQC64154 KZX64153:KZY64154 LJT64153:LJU64154 LTP64153:LTQ64154 MDL64153:MDM64154 MNH64153:MNI64154 MXD64153:MXE64154 NGZ64153:NHA64154 NQV64153:NQW64154 OAR64153:OAS64154 OKN64153:OKO64154 OUJ64153:OUK64154 PEF64153:PEG64154 POB64153:POC64154 PXX64153:PXY64154 QHT64153:QHU64154 QRP64153:QRQ64154 RBL64153:RBM64154 RLH64153:RLI64154 RVD64153:RVE64154 SEZ64153:SFA64154 SOV64153:SOW64154 SYR64153:SYS64154 TIN64153:TIO64154 TSJ64153:TSK64154 UCF64153:UCG64154 UMB64153:UMC64154 UVX64153:UVY64154 VFT64153:VFU64154 VPP64153:VPQ64154 VZL64153:VZM64154 WJH64153:WJI64154 WTD64153:WTE64154 K129687:L129688 GR129689:GS129690 QN129689:QO129690 AAJ129689:AAK129690 AKF129689:AKG129690 AUB129689:AUC129690 BDX129689:BDY129690 BNT129689:BNU129690 BXP129689:BXQ129690 CHL129689:CHM129690 CRH129689:CRI129690 DBD129689:DBE129690 DKZ129689:DLA129690 DUV129689:DUW129690 EER129689:EES129690 EON129689:EOO129690 EYJ129689:EYK129690 FIF129689:FIG129690 FSB129689:FSC129690 GBX129689:GBY129690 GLT129689:GLU129690 GVP129689:GVQ129690 HFL129689:HFM129690 HPH129689:HPI129690 HZD129689:HZE129690 IIZ129689:IJA129690 ISV129689:ISW129690 JCR129689:JCS129690 JMN129689:JMO129690 JWJ129689:JWK129690 KGF129689:KGG129690 KQB129689:KQC129690 KZX129689:KZY129690 LJT129689:LJU129690 LTP129689:LTQ129690 MDL129689:MDM129690 MNH129689:MNI129690 MXD129689:MXE129690 NGZ129689:NHA129690 NQV129689:NQW129690 OAR129689:OAS129690 OKN129689:OKO129690 OUJ129689:OUK129690 PEF129689:PEG129690 POB129689:POC129690 PXX129689:PXY129690 QHT129689:QHU129690 QRP129689:QRQ129690 RBL129689:RBM129690 RLH129689:RLI129690 RVD129689:RVE129690 SEZ129689:SFA129690 SOV129689:SOW129690 SYR129689:SYS129690 TIN129689:TIO129690 TSJ129689:TSK129690 UCF129689:UCG129690 UMB129689:UMC129690 UVX129689:UVY129690 VFT129689:VFU129690 VPP129689:VPQ129690 VZL129689:VZM129690 WJH129689:WJI129690 WTD129689:WTE129690 K195223:L195224 GR195225:GS195226 QN195225:QO195226 AAJ195225:AAK195226 AKF195225:AKG195226 AUB195225:AUC195226 BDX195225:BDY195226 BNT195225:BNU195226 BXP195225:BXQ195226 CHL195225:CHM195226 CRH195225:CRI195226 DBD195225:DBE195226 DKZ195225:DLA195226 DUV195225:DUW195226 EER195225:EES195226 EON195225:EOO195226 EYJ195225:EYK195226 FIF195225:FIG195226 FSB195225:FSC195226 GBX195225:GBY195226 GLT195225:GLU195226 GVP195225:GVQ195226 HFL195225:HFM195226 HPH195225:HPI195226 HZD195225:HZE195226 IIZ195225:IJA195226 ISV195225:ISW195226 JCR195225:JCS195226 JMN195225:JMO195226 JWJ195225:JWK195226 KGF195225:KGG195226 KQB195225:KQC195226 KZX195225:KZY195226 LJT195225:LJU195226 LTP195225:LTQ195226 MDL195225:MDM195226 MNH195225:MNI195226 MXD195225:MXE195226 NGZ195225:NHA195226 NQV195225:NQW195226 OAR195225:OAS195226 OKN195225:OKO195226 OUJ195225:OUK195226 PEF195225:PEG195226 POB195225:POC195226 PXX195225:PXY195226 QHT195225:QHU195226 QRP195225:QRQ195226 RBL195225:RBM195226 RLH195225:RLI195226 RVD195225:RVE195226 SEZ195225:SFA195226 SOV195225:SOW195226 SYR195225:SYS195226 TIN195225:TIO195226 TSJ195225:TSK195226 UCF195225:UCG195226 UMB195225:UMC195226 UVX195225:UVY195226 VFT195225:VFU195226 VPP195225:VPQ195226 VZL195225:VZM195226 WJH195225:WJI195226 WTD195225:WTE195226 K260759:L260760 GR260761:GS260762 QN260761:QO260762 AAJ260761:AAK260762 AKF260761:AKG260762 AUB260761:AUC260762 BDX260761:BDY260762 BNT260761:BNU260762 BXP260761:BXQ260762 CHL260761:CHM260762 CRH260761:CRI260762 DBD260761:DBE260762 DKZ260761:DLA260762 DUV260761:DUW260762 EER260761:EES260762 EON260761:EOO260762 EYJ260761:EYK260762 FIF260761:FIG260762 FSB260761:FSC260762 GBX260761:GBY260762 GLT260761:GLU260762 GVP260761:GVQ260762 HFL260761:HFM260762 HPH260761:HPI260762 HZD260761:HZE260762 IIZ260761:IJA260762 ISV260761:ISW260762 JCR260761:JCS260762 JMN260761:JMO260762 JWJ260761:JWK260762 KGF260761:KGG260762 KQB260761:KQC260762 KZX260761:KZY260762 LJT260761:LJU260762 LTP260761:LTQ260762 MDL260761:MDM260762 MNH260761:MNI260762 MXD260761:MXE260762 NGZ260761:NHA260762 NQV260761:NQW260762 OAR260761:OAS260762 OKN260761:OKO260762 OUJ260761:OUK260762 PEF260761:PEG260762 POB260761:POC260762 PXX260761:PXY260762 QHT260761:QHU260762 QRP260761:QRQ260762 RBL260761:RBM260762 RLH260761:RLI260762 RVD260761:RVE260762 SEZ260761:SFA260762 SOV260761:SOW260762 SYR260761:SYS260762 TIN260761:TIO260762 TSJ260761:TSK260762 UCF260761:UCG260762 UMB260761:UMC260762 UVX260761:UVY260762 VFT260761:VFU260762 VPP260761:VPQ260762 VZL260761:VZM260762 WJH260761:WJI260762 WTD260761:WTE260762 K326295:L326296 GR326297:GS326298 QN326297:QO326298 AAJ326297:AAK326298 AKF326297:AKG326298 AUB326297:AUC326298 BDX326297:BDY326298 BNT326297:BNU326298 BXP326297:BXQ326298 CHL326297:CHM326298 CRH326297:CRI326298 DBD326297:DBE326298 DKZ326297:DLA326298 DUV326297:DUW326298 EER326297:EES326298 EON326297:EOO326298 EYJ326297:EYK326298 FIF326297:FIG326298 FSB326297:FSC326298 GBX326297:GBY326298 GLT326297:GLU326298 GVP326297:GVQ326298 HFL326297:HFM326298 HPH326297:HPI326298 HZD326297:HZE326298 IIZ326297:IJA326298 ISV326297:ISW326298 JCR326297:JCS326298 JMN326297:JMO326298 JWJ326297:JWK326298 KGF326297:KGG326298 KQB326297:KQC326298 KZX326297:KZY326298 LJT326297:LJU326298 LTP326297:LTQ326298 MDL326297:MDM326298 MNH326297:MNI326298 MXD326297:MXE326298 NGZ326297:NHA326298 NQV326297:NQW326298 OAR326297:OAS326298 OKN326297:OKO326298 OUJ326297:OUK326298 PEF326297:PEG326298 POB326297:POC326298 PXX326297:PXY326298 QHT326297:QHU326298 QRP326297:QRQ326298 RBL326297:RBM326298 RLH326297:RLI326298 RVD326297:RVE326298 SEZ326297:SFA326298 SOV326297:SOW326298 SYR326297:SYS326298 TIN326297:TIO326298 TSJ326297:TSK326298 UCF326297:UCG326298 UMB326297:UMC326298 UVX326297:UVY326298 VFT326297:VFU326298 VPP326297:VPQ326298 VZL326297:VZM326298 WJH326297:WJI326298 WTD326297:WTE326298 K391831:L391832 GR391833:GS391834 QN391833:QO391834 AAJ391833:AAK391834 AKF391833:AKG391834 AUB391833:AUC391834 BDX391833:BDY391834 BNT391833:BNU391834 BXP391833:BXQ391834 CHL391833:CHM391834 CRH391833:CRI391834 DBD391833:DBE391834 DKZ391833:DLA391834 DUV391833:DUW391834 EER391833:EES391834 EON391833:EOO391834 EYJ391833:EYK391834 FIF391833:FIG391834 FSB391833:FSC391834 GBX391833:GBY391834 GLT391833:GLU391834 GVP391833:GVQ391834 HFL391833:HFM391834 HPH391833:HPI391834 HZD391833:HZE391834 IIZ391833:IJA391834 ISV391833:ISW391834 JCR391833:JCS391834 JMN391833:JMO391834 JWJ391833:JWK391834 KGF391833:KGG391834 KQB391833:KQC391834 KZX391833:KZY391834 LJT391833:LJU391834 LTP391833:LTQ391834 MDL391833:MDM391834 MNH391833:MNI391834 MXD391833:MXE391834 NGZ391833:NHA391834 NQV391833:NQW391834 OAR391833:OAS391834 OKN391833:OKO391834 OUJ391833:OUK391834 PEF391833:PEG391834 POB391833:POC391834 PXX391833:PXY391834 QHT391833:QHU391834 QRP391833:QRQ391834 RBL391833:RBM391834 RLH391833:RLI391834 RVD391833:RVE391834 SEZ391833:SFA391834 SOV391833:SOW391834 SYR391833:SYS391834 TIN391833:TIO391834 TSJ391833:TSK391834 UCF391833:UCG391834 UMB391833:UMC391834 UVX391833:UVY391834 VFT391833:VFU391834 VPP391833:VPQ391834 VZL391833:VZM391834 WJH391833:WJI391834 WTD391833:WTE391834 K457367:L457368 GR457369:GS457370 QN457369:QO457370 AAJ457369:AAK457370 AKF457369:AKG457370 AUB457369:AUC457370 BDX457369:BDY457370 BNT457369:BNU457370 BXP457369:BXQ457370 CHL457369:CHM457370 CRH457369:CRI457370 DBD457369:DBE457370 DKZ457369:DLA457370 DUV457369:DUW457370 EER457369:EES457370 EON457369:EOO457370 EYJ457369:EYK457370 FIF457369:FIG457370 FSB457369:FSC457370 GBX457369:GBY457370 GLT457369:GLU457370 GVP457369:GVQ457370 HFL457369:HFM457370 HPH457369:HPI457370 HZD457369:HZE457370 IIZ457369:IJA457370 ISV457369:ISW457370 JCR457369:JCS457370 JMN457369:JMO457370 JWJ457369:JWK457370 KGF457369:KGG457370 KQB457369:KQC457370 KZX457369:KZY457370 LJT457369:LJU457370 LTP457369:LTQ457370 MDL457369:MDM457370 MNH457369:MNI457370 MXD457369:MXE457370 NGZ457369:NHA457370 NQV457369:NQW457370 OAR457369:OAS457370 OKN457369:OKO457370 OUJ457369:OUK457370 PEF457369:PEG457370 POB457369:POC457370 PXX457369:PXY457370 QHT457369:QHU457370 QRP457369:QRQ457370 RBL457369:RBM457370 RLH457369:RLI457370 RVD457369:RVE457370 SEZ457369:SFA457370 SOV457369:SOW457370 SYR457369:SYS457370 TIN457369:TIO457370 TSJ457369:TSK457370 UCF457369:UCG457370 UMB457369:UMC457370 UVX457369:UVY457370 VFT457369:VFU457370 VPP457369:VPQ457370 VZL457369:VZM457370 WJH457369:WJI457370 WTD457369:WTE457370 K522903:L522904 GR522905:GS522906 QN522905:QO522906 AAJ522905:AAK522906 AKF522905:AKG522906 AUB522905:AUC522906 BDX522905:BDY522906 BNT522905:BNU522906 BXP522905:BXQ522906 CHL522905:CHM522906 CRH522905:CRI522906 DBD522905:DBE522906 DKZ522905:DLA522906 DUV522905:DUW522906 EER522905:EES522906 EON522905:EOO522906 EYJ522905:EYK522906 FIF522905:FIG522906 FSB522905:FSC522906 GBX522905:GBY522906 GLT522905:GLU522906 GVP522905:GVQ522906 HFL522905:HFM522906 HPH522905:HPI522906 HZD522905:HZE522906 IIZ522905:IJA522906 ISV522905:ISW522906 JCR522905:JCS522906 JMN522905:JMO522906 JWJ522905:JWK522906 KGF522905:KGG522906 KQB522905:KQC522906 KZX522905:KZY522906 LJT522905:LJU522906 LTP522905:LTQ522906 MDL522905:MDM522906 MNH522905:MNI522906 MXD522905:MXE522906 NGZ522905:NHA522906 NQV522905:NQW522906 OAR522905:OAS522906 OKN522905:OKO522906 OUJ522905:OUK522906 PEF522905:PEG522906 POB522905:POC522906 PXX522905:PXY522906 QHT522905:QHU522906 QRP522905:QRQ522906 RBL522905:RBM522906 RLH522905:RLI522906 RVD522905:RVE522906 SEZ522905:SFA522906 SOV522905:SOW522906 SYR522905:SYS522906 TIN522905:TIO522906 TSJ522905:TSK522906 UCF522905:UCG522906 UMB522905:UMC522906 UVX522905:UVY522906 VFT522905:VFU522906 VPP522905:VPQ522906 VZL522905:VZM522906 WJH522905:WJI522906 WTD522905:WTE522906 K588439:L588440 GR588441:GS588442 QN588441:QO588442 AAJ588441:AAK588442 AKF588441:AKG588442 AUB588441:AUC588442 BDX588441:BDY588442 BNT588441:BNU588442 BXP588441:BXQ588442 CHL588441:CHM588442 CRH588441:CRI588442 DBD588441:DBE588442 DKZ588441:DLA588442 DUV588441:DUW588442 EER588441:EES588442 EON588441:EOO588442 EYJ588441:EYK588442 FIF588441:FIG588442 FSB588441:FSC588442 GBX588441:GBY588442 GLT588441:GLU588442 GVP588441:GVQ588442 HFL588441:HFM588442 HPH588441:HPI588442 HZD588441:HZE588442 IIZ588441:IJA588442 ISV588441:ISW588442 JCR588441:JCS588442 JMN588441:JMO588442 JWJ588441:JWK588442 KGF588441:KGG588442 KQB588441:KQC588442 KZX588441:KZY588442 LJT588441:LJU588442 LTP588441:LTQ588442 MDL588441:MDM588442 MNH588441:MNI588442 MXD588441:MXE588442 NGZ588441:NHA588442 NQV588441:NQW588442 OAR588441:OAS588442 OKN588441:OKO588442 OUJ588441:OUK588442 PEF588441:PEG588442 POB588441:POC588442 PXX588441:PXY588442 QHT588441:QHU588442 QRP588441:QRQ588442 RBL588441:RBM588442 RLH588441:RLI588442 RVD588441:RVE588442 SEZ588441:SFA588442 SOV588441:SOW588442 SYR588441:SYS588442 TIN588441:TIO588442 TSJ588441:TSK588442 UCF588441:UCG588442 UMB588441:UMC588442 UVX588441:UVY588442 VFT588441:VFU588442 VPP588441:VPQ588442 VZL588441:VZM588442 WJH588441:WJI588442 WTD588441:WTE588442 K653975:L653976 GR653977:GS653978 QN653977:QO653978 AAJ653977:AAK653978 AKF653977:AKG653978 AUB653977:AUC653978 BDX653977:BDY653978 BNT653977:BNU653978 BXP653977:BXQ653978 CHL653977:CHM653978 CRH653977:CRI653978 DBD653977:DBE653978 DKZ653977:DLA653978 DUV653977:DUW653978 EER653977:EES653978 EON653977:EOO653978 EYJ653977:EYK653978 FIF653977:FIG653978 FSB653977:FSC653978 GBX653977:GBY653978 GLT653977:GLU653978 GVP653977:GVQ653978 HFL653977:HFM653978 HPH653977:HPI653978 HZD653977:HZE653978 IIZ653977:IJA653978 ISV653977:ISW653978 JCR653977:JCS653978 JMN653977:JMO653978 JWJ653977:JWK653978 KGF653977:KGG653978 KQB653977:KQC653978 KZX653977:KZY653978 LJT653977:LJU653978 LTP653977:LTQ653978 MDL653977:MDM653978 MNH653977:MNI653978 MXD653977:MXE653978 NGZ653977:NHA653978 NQV653977:NQW653978 OAR653977:OAS653978 OKN653977:OKO653978 OUJ653977:OUK653978 PEF653977:PEG653978 POB653977:POC653978 PXX653977:PXY653978 QHT653977:QHU653978 QRP653977:QRQ653978 RBL653977:RBM653978 RLH653977:RLI653978 RVD653977:RVE653978 SEZ653977:SFA653978 SOV653977:SOW653978 SYR653977:SYS653978 TIN653977:TIO653978 TSJ653977:TSK653978 UCF653977:UCG653978 UMB653977:UMC653978 UVX653977:UVY653978 VFT653977:VFU653978 VPP653977:VPQ653978 VZL653977:VZM653978 WJH653977:WJI653978 WTD653977:WTE653978 K719511:L719512 GR719513:GS719514 QN719513:QO719514 AAJ719513:AAK719514 AKF719513:AKG719514 AUB719513:AUC719514 BDX719513:BDY719514 BNT719513:BNU719514 BXP719513:BXQ719514 CHL719513:CHM719514 CRH719513:CRI719514 DBD719513:DBE719514 DKZ719513:DLA719514 DUV719513:DUW719514 EER719513:EES719514 EON719513:EOO719514 EYJ719513:EYK719514 FIF719513:FIG719514 FSB719513:FSC719514 GBX719513:GBY719514 GLT719513:GLU719514 GVP719513:GVQ719514 HFL719513:HFM719514 HPH719513:HPI719514 HZD719513:HZE719514 IIZ719513:IJA719514 ISV719513:ISW719514 JCR719513:JCS719514 JMN719513:JMO719514 JWJ719513:JWK719514 KGF719513:KGG719514 KQB719513:KQC719514 KZX719513:KZY719514 LJT719513:LJU719514 LTP719513:LTQ719514 MDL719513:MDM719514 MNH719513:MNI719514 MXD719513:MXE719514 NGZ719513:NHA719514 NQV719513:NQW719514 OAR719513:OAS719514 OKN719513:OKO719514 OUJ719513:OUK719514 PEF719513:PEG719514 POB719513:POC719514 PXX719513:PXY719514 QHT719513:QHU719514 QRP719513:QRQ719514 RBL719513:RBM719514 RLH719513:RLI719514 RVD719513:RVE719514 SEZ719513:SFA719514 SOV719513:SOW719514 SYR719513:SYS719514 TIN719513:TIO719514 TSJ719513:TSK719514 UCF719513:UCG719514 UMB719513:UMC719514 UVX719513:UVY719514 VFT719513:VFU719514 VPP719513:VPQ719514 VZL719513:VZM719514 WJH719513:WJI719514 WTD719513:WTE719514 K785047:L785048 GR785049:GS785050 QN785049:QO785050 AAJ785049:AAK785050 AKF785049:AKG785050 AUB785049:AUC785050 BDX785049:BDY785050 BNT785049:BNU785050 BXP785049:BXQ785050 CHL785049:CHM785050 CRH785049:CRI785050 DBD785049:DBE785050 DKZ785049:DLA785050 DUV785049:DUW785050 EER785049:EES785050 EON785049:EOO785050 EYJ785049:EYK785050 FIF785049:FIG785050 FSB785049:FSC785050 GBX785049:GBY785050 GLT785049:GLU785050 GVP785049:GVQ785050 HFL785049:HFM785050 HPH785049:HPI785050 HZD785049:HZE785050 IIZ785049:IJA785050 ISV785049:ISW785050 JCR785049:JCS785050 JMN785049:JMO785050 JWJ785049:JWK785050 KGF785049:KGG785050 KQB785049:KQC785050 KZX785049:KZY785050 LJT785049:LJU785050 LTP785049:LTQ785050 MDL785049:MDM785050 MNH785049:MNI785050 MXD785049:MXE785050 NGZ785049:NHA785050 NQV785049:NQW785050 OAR785049:OAS785050 OKN785049:OKO785050 OUJ785049:OUK785050 PEF785049:PEG785050 POB785049:POC785050 PXX785049:PXY785050 QHT785049:QHU785050 QRP785049:QRQ785050 RBL785049:RBM785050 RLH785049:RLI785050 RVD785049:RVE785050 SEZ785049:SFA785050 SOV785049:SOW785050 SYR785049:SYS785050 TIN785049:TIO785050 TSJ785049:TSK785050 UCF785049:UCG785050 UMB785049:UMC785050 UVX785049:UVY785050 VFT785049:VFU785050 VPP785049:VPQ785050 VZL785049:VZM785050 WJH785049:WJI785050 WTD785049:WTE785050 K850583:L850584 GR850585:GS850586 QN850585:QO850586 AAJ850585:AAK850586 AKF850585:AKG850586 AUB850585:AUC850586 BDX850585:BDY850586 BNT850585:BNU850586 BXP850585:BXQ850586 CHL850585:CHM850586 CRH850585:CRI850586 DBD850585:DBE850586 DKZ850585:DLA850586 DUV850585:DUW850586 EER850585:EES850586 EON850585:EOO850586 EYJ850585:EYK850586 FIF850585:FIG850586 FSB850585:FSC850586 GBX850585:GBY850586 GLT850585:GLU850586 GVP850585:GVQ850586 HFL850585:HFM850586 HPH850585:HPI850586 HZD850585:HZE850586 IIZ850585:IJA850586 ISV850585:ISW850586 JCR850585:JCS850586 JMN850585:JMO850586 JWJ850585:JWK850586 KGF850585:KGG850586 KQB850585:KQC850586 KZX850585:KZY850586 LJT850585:LJU850586 LTP850585:LTQ850586 MDL850585:MDM850586 MNH850585:MNI850586 MXD850585:MXE850586 NGZ850585:NHA850586 NQV850585:NQW850586 OAR850585:OAS850586 OKN850585:OKO850586 OUJ850585:OUK850586 PEF850585:PEG850586 POB850585:POC850586 PXX850585:PXY850586 QHT850585:QHU850586 QRP850585:QRQ850586 RBL850585:RBM850586 RLH850585:RLI850586 RVD850585:RVE850586 SEZ850585:SFA850586 SOV850585:SOW850586 SYR850585:SYS850586 TIN850585:TIO850586 TSJ850585:TSK850586 UCF850585:UCG850586 UMB850585:UMC850586 UVX850585:UVY850586 VFT850585:VFU850586 VPP850585:VPQ850586 VZL850585:VZM850586 WJH850585:WJI850586 WTD850585:WTE850586 K916119:L916120 GR916121:GS916122 QN916121:QO916122 AAJ916121:AAK916122 AKF916121:AKG916122 AUB916121:AUC916122 BDX916121:BDY916122 BNT916121:BNU916122 BXP916121:BXQ916122 CHL916121:CHM916122 CRH916121:CRI916122 DBD916121:DBE916122 DKZ916121:DLA916122 DUV916121:DUW916122 EER916121:EES916122 EON916121:EOO916122 EYJ916121:EYK916122 FIF916121:FIG916122 FSB916121:FSC916122 GBX916121:GBY916122 GLT916121:GLU916122 GVP916121:GVQ916122 HFL916121:HFM916122 HPH916121:HPI916122 HZD916121:HZE916122 IIZ916121:IJA916122 ISV916121:ISW916122 JCR916121:JCS916122 JMN916121:JMO916122 JWJ916121:JWK916122 KGF916121:KGG916122 KQB916121:KQC916122 KZX916121:KZY916122 LJT916121:LJU916122 LTP916121:LTQ916122 MDL916121:MDM916122 MNH916121:MNI916122 MXD916121:MXE916122 NGZ916121:NHA916122 NQV916121:NQW916122 OAR916121:OAS916122 OKN916121:OKO916122 OUJ916121:OUK916122 PEF916121:PEG916122 POB916121:POC916122 PXX916121:PXY916122 QHT916121:QHU916122 QRP916121:QRQ916122 RBL916121:RBM916122 RLH916121:RLI916122 RVD916121:RVE916122 SEZ916121:SFA916122 SOV916121:SOW916122 SYR916121:SYS916122 TIN916121:TIO916122 TSJ916121:TSK916122 UCF916121:UCG916122 UMB916121:UMC916122 UVX916121:UVY916122 VFT916121:VFU916122 VPP916121:VPQ916122 VZL916121:VZM916122 WJH916121:WJI916122 WTD916121:WTE916122 K981655:L981656 GR981657:GS981658 QN981657:QO981658 AAJ981657:AAK981658 AKF981657:AKG981658 AUB981657:AUC981658 BDX981657:BDY981658 BNT981657:BNU981658 BXP981657:BXQ981658 CHL981657:CHM981658 CRH981657:CRI981658 DBD981657:DBE981658 DKZ981657:DLA981658 DUV981657:DUW981658 EER981657:EES981658 EON981657:EOO981658 EYJ981657:EYK981658 FIF981657:FIG981658 FSB981657:FSC981658 GBX981657:GBY981658 GLT981657:GLU981658 GVP981657:GVQ981658 HFL981657:HFM981658 HPH981657:HPI981658 HZD981657:HZE981658 IIZ981657:IJA981658 ISV981657:ISW981658 JCR981657:JCS981658 JMN981657:JMO981658 JWJ981657:JWK981658 KGF981657:KGG981658 KQB981657:KQC981658 KZX981657:KZY981658 LJT981657:LJU981658 LTP981657:LTQ981658 MDL981657:MDM981658 MNH981657:MNI981658 MXD981657:MXE981658 NGZ981657:NHA981658 NQV981657:NQW981658 OAR981657:OAS981658 OKN981657:OKO981658 OUJ981657:OUK981658 PEF981657:PEG981658 POB981657:POC981658 PXX981657:PXY981658 QHT981657:QHU981658 QRP981657:QRQ981658 RBL981657:RBM981658 RLH981657:RLI981658 RVD981657:RVE981658 SEZ981657:SFA981658 SOV981657:SOW981658 SYR981657:SYS981658 TIN981657:TIO981658 TSJ981657:TSK981658 UCF981657:UCG981658 UMB981657:UMC981658 UVX981657:UVY981658 VFT981657:VFU981658 VPP981657:VPQ981658 VZL981657:VZM981658 WJH981657:WJI981658 WTD981657:WTE981658" xr:uid="{D8680093-D42F-44F1-BA4C-0149B4A00380}">
      <formula1>1</formula1>
      <formula2>35</formula2>
    </dataValidation>
    <dataValidation type="textLength" allowBlank="1" showInputMessage="1" showErrorMessage="1" error="Not more than 35 characters allowed." sqref="H64151:J64151 GP64153:GQ64153 QL64153:QM64153 AAH64153:AAI64153 AKD64153:AKE64153 ATZ64153:AUA64153 BDV64153:BDW64153 BNR64153:BNS64153 BXN64153:BXO64153 CHJ64153:CHK64153 CRF64153:CRG64153 DBB64153:DBC64153 DKX64153:DKY64153 DUT64153:DUU64153 EEP64153:EEQ64153 EOL64153:EOM64153 EYH64153:EYI64153 FID64153:FIE64153 FRZ64153:FSA64153 GBV64153:GBW64153 GLR64153:GLS64153 GVN64153:GVO64153 HFJ64153:HFK64153 HPF64153:HPG64153 HZB64153:HZC64153 IIX64153:IIY64153 IST64153:ISU64153 JCP64153:JCQ64153 JML64153:JMM64153 JWH64153:JWI64153 KGD64153:KGE64153 KPZ64153:KQA64153 KZV64153:KZW64153 LJR64153:LJS64153 LTN64153:LTO64153 MDJ64153:MDK64153 MNF64153:MNG64153 MXB64153:MXC64153 NGX64153:NGY64153 NQT64153:NQU64153 OAP64153:OAQ64153 OKL64153:OKM64153 OUH64153:OUI64153 PED64153:PEE64153 PNZ64153:POA64153 PXV64153:PXW64153 QHR64153:QHS64153 QRN64153:QRO64153 RBJ64153:RBK64153 RLF64153:RLG64153 RVB64153:RVC64153 SEX64153:SEY64153 SOT64153:SOU64153 SYP64153:SYQ64153 TIL64153:TIM64153 TSH64153:TSI64153 UCD64153:UCE64153 ULZ64153:UMA64153 UVV64153:UVW64153 VFR64153:VFS64153 VPN64153:VPO64153 VZJ64153:VZK64153 WJF64153:WJG64153 WTB64153:WTC64153 H129687:J129687 GP129689:GQ129689 QL129689:QM129689 AAH129689:AAI129689 AKD129689:AKE129689 ATZ129689:AUA129689 BDV129689:BDW129689 BNR129689:BNS129689 BXN129689:BXO129689 CHJ129689:CHK129689 CRF129689:CRG129689 DBB129689:DBC129689 DKX129689:DKY129689 DUT129689:DUU129689 EEP129689:EEQ129689 EOL129689:EOM129689 EYH129689:EYI129689 FID129689:FIE129689 FRZ129689:FSA129689 GBV129689:GBW129689 GLR129689:GLS129689 GVN129689:GVO129689 HFJ129689:HFK129689 HPF129689:HPG129689 HZB129689:HZC129689 IIX129689:IIY129689 IST129689:ISU129689 JCP129689:JCQ129689 JML129689:JMM129689 JWH129689:JWI129689 KGD129689:KGE129689 KPZ129689:KQA129689 KZV129689:KZW129689 LJR129689:LJS129689 LTN129689:LTO129689 MDJ129689:MDK129689 MNF129689:MNG129689 MXB129689:MXC129689 NGX129689:NGY129689 NQT129689:NQU129689 OAP129689:OAQ129689 OKL129689:OKM129689 OUH129689:OUI129689 PED129689:PEE129689 PNZ129689:POA129689 PXV129689:PXW129689 QHR129689:QHS129689 QRN129689:QRO129689 RBJ129689:RBK129689 RLF129689:RLG129689 RVB129689:RVC129689 SEX129689:SEY129689 SOT129689:SOU129689 SYP129689:SYQ129689 TIL129689:TIM129689 TSH129689:TSI129689 UCD129689:UCE129689 ULZ129689:UMA129689 UVV129689:UVW129689 VFR129689:VFS129689 VPN129689:VPO129689 VZJ129689:VZK129689 WJF129689:WJG129689 WTB129689:WTC129689 H195223:J195223 GP195225:GQ195225 QL195225:QM195225 AAH195225:AAI195225 AKD195225:AKE195225 ATZ195225:AUA195225 BDV195225:BDW195225 BNR195225:BNS195225 BXN195225:BXO195225 CHJ195225:CHK195225 CRF195225:CRG195225 DBB195225:DBC195225 DKX195225:DKY195225 DUT195225:DUU195225 EEP195225:EEQ195225 EOL195225:EOM195225 EYH195225:EYI195225 FID195225:FIE195225 FRZ195225:FSA195225 GBV195225:GBW195225 GLR195225:GLS195225 GVN195225:GVO195225 HFJ195225:HFK195225 HPF195225:HPG195225 HZB195225:HZC195225 IIX195225:IIY195225 IST195225:ISU195225 JCP195225:JCQ195225 JML195225:JMM195225 JWH195225:JWI195225 KGD195225:KGE195225 KPZ195225:KQA195225 KZV195225:KZW195225 LJR195225:LJS195225 LTN195225:LTO195225 MDJ195225:MDK195225 MNF195225:MNG195225 MXB195225:MXC195225 NGX195225:NGY195225 NQT195225:NQU195225 OAP195225:OAQ195225 OKL195225:OKM195225 OUH195225:OUI195225 PED195225:PEE195225 PNZ195225:POA195225 PXV195225:PXW195225 QHR195225:QHS195225 QRN195225:QRO195225 RBJ195225:RBK195225 RLF195225:RLG195225 RVB195225:RVC195225 SEX195225:SEY195225 SOT195225:SOU195225 SYP195225:SYQ195225 TIL195225:TIM195225 TSH195225:TSI195225 UCD195225:UCE195225 ULZ195225:UMA195225 UVV195225:UVW195225 VFR195225:VFS195225 VPN195225:VPO195225 VZJ195225:VZK195225 WJF195225:WJG195225 WTB195225:WTC195225 H260759:J260759 GP260761:GQ260761 QL260761:QM260761 AAH260761:AAI260761 AKD260761:AKE260761 ATZ260761:AUA260761 BDV260761:BDW260761 BNR260761:BNS260761 BXN260761:BXO260761 CHJ260761:CHK260761 CRF260761:CRG260761 DBB260761:DBC260761 DKX260761:DKY260761 DUT260761:DUU260761 EEP260761:EEQ260761 EOL260761:EOM260761 EYH260761:EYI260761 FID260761:FIE260761 FRZ260761:FSA260761 GBV260761:GBW260761 GLR260761:GLS260761 GVN260761:GVO260761 HFJ260761:HFK260761 HPF260761:HPG260761 HZB260761:HZC260761 IIX260761:IIY260761 IST260761:ISU260761 JCP260761:JCQ260761 JML260761:JMM260761 JWH260761:JWI260761 KGD260761:KGE260761 KPZ260761:KQA260761 KZV260761:KZW260761 LJR260761:LJS260761 LTN260761:LTO260761 MDJ260761:MDK260761 MNF260761:MNG260761 MXB260761:MXC260761 NGX260761:NGY260761 NQT260761:NQU260761 OAP260761:OAQ260761 OKL260761:OKM260761 OUH260761:OUI260761 PED260761:PEE260761 PNZ260761:POA260761 PXV260761:PXW260761 QHR260761:QHS260761 QRN260761:QRO260761 RBJ260761:RBK260761 RLF260761:RLG260761 RVB260761:RVC260761 SEX260761:SEY260761 SOT260761:SOU260761 SYP260761:SYQ260761 TIL260761:TIM260761 TSH260761:TSI260761 UCD260761:UCE260761 ULZ260761:UMA260761 UVV260761:UVW260761 VFR260761:VFS260761 VPN260761:VPO260761 VZJ260761:VZK260761 WJF260761:WJG260761 WTB260761:WTC260761 H326295:J326295 GP326297:GQ326297 QL326297:QM326297 AAH326297:AAI326297 AKD326297:AKE326297 ATZ326297:AUA326297 BDV326297:BDW326297 BNR326297:BNS326297 BXN326297:BXO326297 CHJ326297:CHK326297 CRF326297:CRG326297 DBB326297:DBC326297 DKX326297:DKY326297 DUT326297:DUU326297 EEP326297:EEQ326297 EOL326297:EOM326297 EYH326297:EYI326297 FID326297:FIE326297 FRZ326297:FSA326297 GBV326297:GBW326297 GLR326297:GLS326297 GVN326297:GVO326297 HFJ326297:HFK326297 HPF326297:HPG326297 HZB326297:HZC326297 IIX326297:IIY326297 IST326297:ISU326297 JCP326297:JCQ326297 JML326297:JMM326297 JWH326297:JWI326297 KGD326297:KGE326297 KPZ326297:KQA326297 KZV326297:KZW326297 LJR326297:LJS326297 LTN326297:LTO326297 MDJ326297:MDK326297 MNF326297:MNG326297 MXB326297:MXC326297 NGX326297:NGY326297 NQT326297:NQU326297 OAP326297:OAQ326297 OKL326297:OKM326297 OUH326297:OUI326297 PED326297:PEE326297 PNZ326297:POA326297 PXV326297:PXW326297 QHR326297:QHS326297 QRN326297:QRO326297 RBJ326297:RBK326297 RLF326297:RLG326297 RVB326297:RVC326297 SEX326297:SEY326297 SOT326297:SOU326297 SYP326297:SYQ326297 TIL326297:TIM326297 TSH326297:TSI326297 UCD326297:UCE326297 ULZ326297:UMA326297 UVV326297:UVW326297 VFR326297:VFS326297 VPN326297:VPO326297 VZJ326297:VZK326297 WJF326297:WJG326297 WTB326297:WTC326297 H391831:J391831 GP391833:GQ391833 QL391833:QM391833 AAH391833:AAI391833 AKD391833:AKE391833 ATZ391833:AUA391833 BDV391833:BDW391833 BNR391833:BNS391833 BXN391833:BXO391833 CHJ391833:CHK391833 CRF391833:CRG391833 DBB391833:DBC391833 DKX391833:DKY391833 DUT391833:DUU391833 EEP391833:EEQ391833 EOL391833:EOM391833 EYH391833:EYI391833 FID391833:FIE391833 FRZ391833:FSA391833 GBV391833:GBW391833 GLR391833:GLS391833 GVN391833:GVO391833 HFJ391833:HFK391833 HPF391833:HPG391833 HZB391833:HZC391833 IIX391833:IIY391833 IST391833:ISU391833 JCP391833:JCQ391833 JML391833:JMM391833 JWH391833:JWI391833 KGD391833:KGE391833 KPZ391833:KQA391833 KZV391833:KZW391833 LJR391833:LJS391833 LTN391833:LTO391833 MDJ391833:MDK391833 MNF391833:MNG391833 MXB391833:MXC391833 NGX391833:NGY391833 NQT391833:NQU391833 OAP391833:OAQ391833 OKL391833:OKM391833 OUH391833:OUI391833 PED391833:PEE391833 PNZ391833:POA391833 PXV391833:PXW391833 QHR391833:QHS391833 QRN391833:QRO391833 RBJ391833:RBK391833 RLF391833:RLG391833 RVB391833:RVC391833 SEX391833:SEY391833 SOT391833:SOU391833 SYP391833:SYQ391833 TIL391833:TIM391833 TSH391833:TSI391833 UCD391833:UCE391833 ULZ391833:UMA391833 UVV391833:UVW391833 VFR391833:VFS391833 VPN391833:VPO391833 VZJ391833:VZK391833 WJF391833:WJG391833 WTB391833:WTC391833 H457367:J457367 GP457369:GQ457369 QL457369:QM457369 AAH457369:AAI457369 AKD457369:AKE457369 ATZ457369:AUA457369 BDV457369:BDW457369 BNR457369:BNS457369 BXN457369:BXO457369 CHJ457369:CHK457369 CRF457369:CRG457369 DBB457369:DBC457369 DKX457369:DKY457369 DUT457369:DUU457369 EEP457369:EEQ457369 EOL457369:EOM457369 EYH457369:EYI457369 FID457369:FIE457369 FRZ457369:FSA457369 GBV457369:GBW457369 GLR457369:GLS457369 GVN457369:GVO457369 HFJ457369:HFK457369 HPF457369:HPG457369 HZB457369:HZC457369 IIX457369:IIY457369 IST457369:ISU457369 JCP457369:JCQ457369 JML457369:JMM457369 JWH457369:JWI457369 KGD457369:KGE457369 KPZ457369:KQA457369 KZV457369:KZW457369 LJR457369:LJS457369 LTN457369:LTO457369 MDJ457369:MDK457369 MNF457369:MNG457369 MXB457369:MXC457369 NGX457369:NGY457369 NQT457369:NQU457369 OAP457369:OAQ457369 OKL457369:OKM457369 OUH457369:OUI457369 PED457369:PEE457369 PNZ457369:POA457369 PXV457369:PXW457369 QHR457369:QHS457369 QRN457369:QRO457369 RBJ457369:RBK457369 RLF457369:RLG457369 RVB457369:RVC457369 SEX457369:SEY457369 SOT457369:SOU457369 SYP457369:SYQ457369 TIL457369:TIM457369 TSH457369:TSI457369 UCD457369:UCE457369 ULZ457369:UMA457369 UVV457369:UVW457369 VFR457369:VFS457369 VPN457369:VPO457369 VZJ457369:VZK457369 WJF457369:WJG457369 WTB457369:WTC457369 H522903:J522903 GP522905:GQ522905 QL522905:QM522905 AAH522905:AAI522905 AKD522905:AKE522905 ATZ522905:AUA522905 BDV522905:BDW522905 BNR522905:BNS522905 BXN522905:BXO522905 CHJ522905:CHK522905 CRF522905:CRG522905 DBB522905:DBC522905 DKX522905:DKY522905 DUT522905:DUU522905 EEP522905:EEQ522905 EOL522905:EOM522905 EYH522905:EYI522905 FID522905:FIE522905 FRZ522905:FSA522905 GBV522905:GBW522905 GLR522905:GLS522905 GVN522905:GVO522905 HFJ522905:HFK522905 HPF522905:HPG522905 HZB522905:HZC522905 IIX522905:IIY522905 IST522905:ISU522905 JCP522905:JCQ522905 JML522905:JMM522905 JWH522905:JWI522905 KGD522905:KGE522905 KPZ522905:KQA522905 KZV522905:KZW522905 LJR522905:LJS522905 LTN522905:LTO522905 MDJ522905:MDK522905 MNF522905:MNG522905 MXB522905:MXC522905 NGX522905:NGY522905 NQT522905:NQU522905 OAP522905:OAQ522905 OKL522905:OKM522905 OUH522905:OUI522905 PED522905:PEE522905 PNZ522905:POA522905 PXV522905:PXW522905 QHR522905:QHS522905 QRN522905:QRO522905 RBJ522905:RBK522905 RLF522905:RLG522905 RVB522905:RVC522905 SEX522905:SEY522905 SOT522905:SOU522905 SYP522905:SYQ522905 TIL522905:TIM522905 TSH522905:TSI522905 UCD522905:UCE522905 ULZ522905:UMA522905 UVV522905:UVW522905 VFR522905:VFS522905 VPN522905:VPO522905 VZJ522905:VZK522905 WJF522905:WJG522905 WTB522905:WTC522905 H588439:J588439 GP588441:GQ588441 QL588441:QM588441 AAH588441:AAI588441 AKD588441:AKE588441 ATZ588441:AUA588441 BDV588441:BDW588441 BNR588441:BNS588441 BXN588441:BXO588441 CHJ588441:CHK588441 CRF588441:CRG588441 DBB588441:DBC588441 DKX588441:DKY588441 DUT588441:DUU588441 EEP588441:EEQ588441 EOL588441:EOM588441 EYH588441:EYI588441 FID588441:FIE588441 FRZ588441:FSA588441 GBV588441:GBW588441 GLR588441:GLS588441 GVN588441:GVO588441 HFJ588441:HFK588441 HPF588441:HPG588441 HZB588441:HZC588441 IIX588441:IIY588441 IST588441:ISU588441 JCP588441:JCQ588441 JML588441:JMM588441 JWH588441:JWI588441 KGD588441:KGE588441 KPZ588441:KQA588441 KZV588441:KZW588441 LJR588441:LJS588441 LTN588441:LTO588441 MDJ588441:MDK588441 MNF588441:MNG588441 MXB588441:MXC588441 NGX588441:NGY588441 NQT588441:NQU588441 OAP588441:OAQ588441 OKL588441:OKM588441 OUH588441:OUI588441 PED588441:PEE588441 PNZ588441:POA588441 PXV588441:PXW588441 QHR588441:QHS588441 QRN588441:QRO588441 RBJ588441:RBK588441 RLF588441:RLG588441 RVB588441:RVC588441 SEX588441:SEY588441 SOT588441:SOU588441 SYP588441:SYQ588441 TIL588441:TIM588441 TSH588441:TSI588441 UCD588441:UCE588441 ULZ588441:UMA588441 UVV588441:UVW588441 VFR588441:VFS588441 VPN588441:VPO588441 VZJ588441:VZK588441 WJF588441:WJG588441 WTB588441:WTC588441 H653975:J653975 GP653977:GQ653977 QL653977:QM653977 AAH653977:AAI653977 AKD653977:AKE653977 ATZ653977:AUA653977 BDV653977:BDW653977 BNR653977:BNS653977 BXN653977:BXO653977 CHJ653977:CHK653977 CRF653977:CRG653977 DBB653977:DBC653977 DKX653977:DKY653977 DUT653977:DUU653977 EEP653977:EEQ653977 EOL653977:EOM653977 EYH653977:EYI653977 FID653977:FIE653977 FRZ653977:FSA653977 GBV653977:GBW653977 GLR653977:GLS653977 GVN653977:GVO653977 HFJ653977:HFK653977 HPF653977:HPG653977 HZB653977:HZC653977 IIX653977:IIY653977 IST653977:ISU653977 JCP653977:JCQ653977 JML653977:JMM653977 JWH653977:JWI653977 KGD653977:KGE653977 KPZ653977:KQA653977 KZV653977:KZW653977 LJR653977:LJS653977 LTN653977:LTO653977 MDJ653977:MDK653977 MNF653977:MNG653977 MXB653977:MXC653977 NGX653977:NGY653977 NQT653977:NQU653977 OAP653977:OAQ653977 OKL653977:OKM653977 OUH653977:OUI653977 PED653977:PEE653977 PNZ653977:POA653977 PXV653977:PXW653977 QHR653977:QHS653977 QRN653977:QRO653977 RBJ653977:RBK653977 RLF653977:RLG653977 RVB653977:RVC653977 SEX653977:SEY653977 SOT653977:SOU653977 SYP653977:SYQ653977 TIL653977:TIM653977 TSH653977:TSI653977 UCD653977:UCE653977 ULZ653977:UMA653977 UVV653977:UVW653977 VFR653977:VFS653977 VPN653977:VPO653977 VZJ653977:VZK653977 WJF653977:WJG653977 WTB653977:WTC653977 H719511:J719511 GP719513:GQ719513 QL719513:QM719513 AAH719513:AAI719513 AKD719513:AKE719513 ATZ719513:AUA719513 BDV719513:BDW719513 BNR719513:BNS719513 BXN719513:BXO719513 CHJ719513:CHK719513 CRF719513:CRG719513 DBB719513:DBC719513 DKX719513:DKY719513 DUT719513:DUU719513 EEP719513:EEQ719513 EOL719513:EOM719513 EYH719513:EYI719513 FID719513:FIE719513 FRZ719513:FSA719513 GBV719513:GBW719513 GLR719513:GLS719513 GVN719513:GVO719513 HFJ719513:HFK719513 HPF719513:HPG719513 HZB719513:HZC719513 IIX719513:IIY719513 IST719513:ISU719513 JCP719513:JCQ719513 JML719513:JMM719513 JWH719513:JWI719513 KGD719513:KGE719513 KPZ719513:KQA719513 KZV719513:KZW719513 LJR719513:LJS719513 LTN719513:LTO719513 MDJ719513:MDK719513 MNF719513:MNG719513 MXB719513:MXC719513 NGX719513:NGY719513 NQT719513:NQU719513 OAP719513:OAQ719513 OKL719513:OKM719513 OUH719513:OUI719513 PED719513:PEE719513 PNZ719513:POA719513 PXV719513:PXW719513 QHR719513:QHS719513 QRN719513:QRO719513 RBJ719513:RBK719513 RLF719513:RLG719513 RVB719513:RVC719513 SEX719513:SEY719513 SOT719513:SOU719513 SYP719513:SYQ719513 TIL719513:TIM719513 TSH719513:TSI719513 UCD719513:UCE719513 ULZ719513:UMA719513 UVV719513:UVW719513 VFR719513:VFS719513 VPN719513:VPO719513 VZJ719513:VZK719513 WJF719513:WJG719513 WTB719513:WTC719513 H785047:J785047 GP785049:GQ785049 QL785049:QM785049 AAH785049:AAI785049 AKD785049:AKE785049 ATZ785049:AUA785049 BDV785049:BDW785049 BNR785049:BNS785049 BXN785049:BXO785049 CHJ785049:CHK785049 CRF785049:CRG785049 DBB785049:DBC785049 DKX785049:DKY785049 DUT785049:DUU785049 EEP785049:EEQ785049 EOL785049:EOM785049 EYH785049:EYI785049 FID785049:FIE785049 FRZ785049:FSA785049 GBV785049:GBW785049 GLR785049:GLS785049 GVN785049:GVO785049 HFJ785049:HFK785049 HPF785049:HPG785049 HZB785049:HZC785049 IIX785049:IIY785049 IST785049:ISU785049 JCP785049:JCQ785049 JML785049:JMM785049 JWH785049:JWI785049 KGD785049:KGE785049 KPZ785049:KQA785049 KZV785049:KZW785049 LJR785049:LJS785049 LTN785049:LTO785049 MDJ785049:MDK785049 MNF785049:MNG785049 MXB785049:MXC785049 NGX785049:NGY785049 NQT785049:NQU785049 OAP785049:OAQ785049 OKL785049:OKM785049 OUH785049:OUI785049 PED785049:PEE785049 PNZ785049:POA785049 PXV785049:PXW785049 QHR785049:QHS785049 QRN785049:QRO785049 RBJ785049:RBK785049 RLF785049:RLG785049 RVB785049:RVC785049 SEX785049:SEY785049 SOT785049:SOU785049 SYP785049:SYQ785049 TIL785049:TIM785049 TSH785049:TSI785049 UCD785049:UCE785049 ULZ785049:UMA785049 UVV785049:UVW785049 VFR785049:VFS785049 VPN785049:VPO785049 VZJ785049:VZK785049 WJF785049:WJG785049 WTB785049:WTC785049 H850583:J850583 GP850585:GQ850585 QL850585:QM850585 AAH850585:AAI850585 AKD850585:AKE850585 ATZ850585:AUA850585 BDV850585:BDW850585 BNR850585:BNS850585 BXN850585:BXO850585 CHJ850585:CHK850585 CRF850585:CRG850585 DBB850585:DBC850585 DKX850585:DKY850585 DUT850585:DUU850585 EEP850585:EEQ850585 EOL850585:EOM850585 EYH850585:EYI850585 FID850585:FIE850585 FRZ850585:FSA850585 GBV850585:GBW850585 GLR850585:GLS850585 GVN850585:GVO850585 HFJ850585:HFK850585 HPF850585:HPG850585 HZB850585:HZC850585 IIX850585:IIY850585 IST850585:ISU850585 JCP850585:JCQ850585 JML850585:JMM850585 JWH850585:JWI850585 KGD850585:KGE850585 KPZ850585:KQA850585 KZV850585:KZW850585 LJR850585:LJS850585 LTN850585:LTO850585 MDJ850585:MDK850585 MNF850585:MNG850585 MXB850585:MXC850585 NGX850585:NGY850585 NQT850585:NQU850585 OAP850585:OAQ850585 OKL850585:OKM850585 OUH850585:OUI850585 PED850585:PEE850585 PNZ850585:POA850585 PXV850585:PXW850585 QHR850585:QHS850585 QRN850585:QRO850585 RBJ850585:RBK850585 RLF850585:RLG850585 RVB850585:RVC850585 SEX850585:SEY850585 SOT850585:SOU850585 SYP850585:SYQ850585 TIL850585:TIM850585 TSH850585:TSI850585 UCD850585:UCE850585 ULZ850585:UMA850585 UVV850585:UVW850585 VFR850585:VFS850585 VPN850585:VPO850585 VZJ850585:VZK850585 WJF850585:WJG850585 WTB850585:WTC850585 H916119:J916119 GP916121:GQ916121 QL916121:QM916121 AAH916121:AAI916121 AKD916121:AKE916121 ATZ916121:AUA916121 BDV916121:BDW916121 BNR916121:BNS916121 BXN916121:BXO916121 CHJ916121:CHK916121 CRF916121:CRG916121 DBB916121:DBC916121 DKX916121:DKY916121 DUT916121:DUU916121 EEP916121:EEQ916121 EOL916121:EOM916121 EYH916121:EYI916121 FID916121:FIE916121 FRZ916121:FSA916121 GBV916121:GBW916121 GLR916121:GLS916121 GVN916121:GVO916121 HFJ916121:HFK916121 HPF916121:HPG916121 HZB916121:HZC916121 IIX916121:IIY916121 IST916121:ISU916121 JCP916121:JCQ916121 JML916121:JMM916121 JWH916121:JWI916121 KGD916121:KGE916121 KPZ916121:KQA916121 KZV916121:KZW916121 LJR916121:LJS916121 LTN916121:LTO916121 MDJ916121:MDK916121 MNF916121:MNG916121 MXB916121:MXC916121 NGX916121:NGY916121 NQT916121:NQU916121 OAP916121:OAQ916121 OKL916121:OKM916121 OUH916121:OUI916121 PED916121:PEE916121 PNZ916121:POA916121 PXV916121:PXW916121 QHR916121:QHS916121 QRN916121:QRO916121 RBJ916121:RBK916121 RLF916121:RLG916121 RVB916121:RVC916121 SEX916121:SEY916121 SOT916121:SOU916121 SYP916121:SYQ916121 TIL916121:TIM916121 TSH916121:TSI916121 UCD916121:UCE916121 ULZ916121:UMA916121 UVV916121:UVW916121 VFR916121:VFS916121 VPN916121:VPO916121 VZJ916121:VZK916121 WJF916121:WJG916121 WTB916121:WTC916121 H981655:J981655 GP981657:GQ981657 QL981657:QM981657 AAH981657:AAI981657 AKD981657:AKE981657 ATZ981657:AUA981657 BDV981657:BDW981657 BNR981657:BNS981657 BXN981657:BXO981657 CHJ981657:CHK981657 CRF981657:CRG981657 DBB981657:DBC981657 DKX981657:DKY981657 DUT981657:DUU981657 EEP981657:EEQ981657 EOL981657:EOM981657 EYH981657:EYI981657 FID981657:FIE981657 FRZ981657:FSA981657 GBV981657:GBW981657 GLR981657:GLS981657 GVN981657:GVO981657 HFJ981657:HFK981657 HPF981657:HPG981657 HZB981657:HZC981657 IIX981657:IIY981657 IST981657:ISU981657 JCP981657:JCQ981657 JML981657:JMM981657 JWH981657:JWI981657 KGD981657:KGE981657 KPZ981657:KQA981657 KZV981657:KZW981657 LJR981657:LJS981657 LTN981657:LTO981657 MDJ981657:MDK981657 MNF981657:MNG981657 MXB981657:MXC981657 NGX981657:NGY981657 NQT981657:NQU981657 OAP981657:OAQ981657 OKL981657:OKM981657 OUH981657:OUI981657 PED981657:PEE981657 PNZ981657:POA981657 PXV981657:PXW981657 QHR981657:QHS981657 QRN981657:QRO981657 RBJ981657:RBK981657 RLF981657:RLG981657 RVB981657:RVC981657 SEX981657:SEY981657 SOT981657:SOU981657 SYP981657:SYQ981657 TIL981657:TIM981657 TSH981657:TSI981657 UCD981657:UCE981657 ULZ981657:UMA981657 UVV981657:UVW981657 VFR981657:VFS981657 VPN981657:VPO981657 VZJ981657:VZK981657 WJF981657:WJG981657 WTB981657:WTC981657" xr:uid="{7C421611-A858-4205-A653-A66BA6F4B61B}">
      <formula1>1</formula1>
      <formula2>35</formula2>
    </dataValidation>
    <dataValidation type="textLength" allowBlank="1" showErrorMessage="1" error="Not more than 16 digits allowed." sqref="WTA981685:WTE981685 H64158:L64159 GP64160:GS64161 QL64160:QO64161 AAH64160:AAK64161 AKD64160:AKG64161 ATZ64160:AUC64161 BDV64160:BDY64161 BNR64160:BNU64161 BXN64160:BXQ64161 CHJ64160:CHM64161 CRF64160:CRI64161 DBB64160:DBE64161 DKX64160:DLA64161 DUT64160:DUW64161 EEP64160:EES64161 EOL64160:EOO64161 EYH64160:EYK64161 FID64160:FIG64161 FRZ64160:FSC64161 GBV64160:GBY64161 GLR64160:GLU64161 GVN64160:GVQ64161 HFJ64160:HFM64161 HPF64160:HPI64161 HZB64160:HZE64161 IIX64160:IJA64161 IST64160:ISW64161 JCP64160:JCS64161 JML64160:JMO64161 JWH64160:JWK64161 KGD64160:KGG64161 KPZ64160:KQC64161 KZV64160:KZY64161 LJR64160:LJU64161 LTN64160:LTQ64161 MDJ64160:MDM64161 MNF64160:MNI64161 MXB64160:MXE64161 NGX64160:NHA64161 NQT64160:NQW64161 OAP64160:OAS64161 OKL64160:OKO64161 OUH64160:OUK64161 PED64160:PEG64161 PNZ64160:POC64161 PXV64160:PXY64161 QHR64160:QHU64161 QRN64160:QRQ64161 RBJ64160:RBM64161 RLF64160:RLI64161 RVB64160:RVE64161 SEX64160:SFA64161 SOT64160:SOW64161 SYP64160:SYS64161 TIL64160:TIO64161 TSH64160:TSK64161 UCD64160:UCG64161 ULZ64160:UMC64161 UVV64160:UVY64161 VFR64160:VFU64161 VPN64160:VPQ64161 VZJ64160:VZM64161 WJF64160:WJI64161 WTB64160:WTE64161 H129694:L129695 GP129696:GS129697 QL129696:QO129697 AAH129696:AAK129697 AKD129696:AKG129697 ATZ129696:AUC129697 BDV129696:BDY129697 BNR129696:BNU129697 BXN129696:BXQ129697 CHJ129696:CHM129697 CRF129696:CRI129697 DBB129696:DBE129697 DKX129696:DLA129697 DUT129696:DUW129697 EEP129696:EES129697 EOL129696:EOO129697 EYH129696:EYK129697 FID129696:FIG129697 FRZ129696:FSC129697 GBV129696:GBY129697 GLR129696:GLU129697 GVN129696:GVQ129697 HFJ129696:HFM129697 HPF129696:HPI129697 HZB129696:HZE129697 IIX129696:IJA129697 IST129696:ISW129697 JCP129696:JCS129697 JML129696:JMO129697 JWH129696:JWK129697 KGD129696:KGG129697 KPZ129696:KQC129697 KZV129696:KZY129697 LJR129696:LJU129697 LTN129696:LTQ129697 MDJ129696:MDM129697 MNF129696:MNI129697 MXB129696:MXE129697 NGX129696:NHA129697 NQT129696:NQW129697 OAP129696:OAS129697 OKL129696:OKO129697 OUH129696:OUK129697 PED129696:PEG129697 PNZ129696:POC129697 PXV129696:PXY129697 QHR129696:QHU129697 QRN129696:QRQ129697 RBJ129696:RBM129697 RLF129696:RLI129697 RVB129696:RVE129697 SEX129696:SFA129697 SOT129696:SOW129697 SYP129696:SYS129697 TIL129696:TIO129697 TSH129696:TSK129697 UCD129696:UCG129697 ULZ129696:UMC129697 UVV129696:UVY129697 VFR129696:VFU129697 VPN129696:VPQ129697 VZJ129696:VZM129697 WJF129696:WJI129697 WTB129696:WTE129697 H195230:L195231 GP195232:GS195233 QL195232:QO195233 AAH195232:AAK195233 AKD195232:AKG195233 ATZ195232:AUC195233 BDV195232:BDY195233 BNR195232:BNU195233 BXN195232:BXQ195233 CHJ195232:CHM195233 CRF195232:CRI195233 DBB195232:DBE195233 DKX195232:DLA195233 DUT195232:DUW195233 EEP195232:EES195233 EOL195232:EOO195233 EYH195232:EYK195233 FID195232:FIG195233 FRZ195232:FSC195233 GBV195232:GBY195233 GLR195232:GLU195233 GVN195232:GVQ195233 HFJ195232:HFM195233 HPF195232:HPI195233 HZB195232:HZE195233 IIX195232:IJA195233 IST195232:ISW195233 JCP195232:JCS195233 JML195232:JMO195233 JWH195232:JWK195233 KGD195232:KGG195233 KPZ195232:KQC195233 KZV195232:KZY195233 LJR195232:LJU195233 LTN195232:LTQ195233 MDJ195232:MDM195233 MNF195232:MNI195233 MXB195232:MXE195233 NGX195232:NHA195233 NQT195232:NQW195233 OAP195232:OAS195233 OKL195232:OKO195233 OUH195232:OUK195233 PED195232:PEG195233 PNZ195232:POC195233 PXV195232:PXY195233 QHR195232:QHU195233 QRN195232:QRQ195233 RBJ195232:RBM195233 RLF195232:RLI195233 RVB195232:RVE195233 SEX195232:SFA195233 SOT195232:SOW195233 SYP195232:SYS195233 TIL195232:TIO195233 TSH195232:TSK195233 UCD195232:UCG195233 ULZ195232:UMC195233 UVV195232:UVY195233 VFR195232:VFU195233 VPN195232:VPQ195233 VZJ195232:VZM195233 WJF195232:WJI195233 WTB195232:WTE195233 H260766:L260767 GP260768:GS260769 QL260768:QO260769 AAH260768:AAK260769 AKD260768:AKG260769 ATZ260768:AUC260769 BDV260768:BDY260769 BNR260768:BNU260769 BXN260768:BXQ260769 CHJ260768:CHM260769 CRF260768:CRI260769 DBB260768:DBE260769 DKX260768:DLA260769 DUT260768:DUW260769 EEP260768:EES260769 EOL260768:EOO260769 EYH260768:EYK260769 FID260768:FIG260769 FRZ260768:FSC260769 GBV260768:GBY260769 GLR260768:GLU260769 GVN260768:GVQ260769 HFJ260768:HFM260769 HPF260768:HPI260769 HZB260768:HZE260769 IIX260768:IJA260769 IST260768:ISW260769 JCP260768:JCS260769 JML260768:JMO260769 JWH260768:JWK260769 KGD260768:KGG260769 KPZ260768:KQC260769 KZV260768:KZY260769 LJR260768:LJU260769 LTN260768:LTQ260769 MDJ260768:MDM260769 MNF260768:MNI260769 MXB260768:MXE260769 NGX260768:NHA260769 NQT260768:NQW260769 OAP260768:OAS260769 OKL260768:OKO260769 OUH260768:OUK260769 PED260768:PEG260769 PNZ260768:POC260769 PXV260768:PXY260769 QHR260768:QHU260769 QRN260768:QRQ260769 RBJ260768:RBM260769 RLF260768:RLI260769 RVB260768:RVE260769 SEX260768:SFA260769 SOT260768:SOW260769 SYP260768:SYS260769 TIL260768:TIO260769 TSH260768:TSK260769 UCD260768:UCG260769 ULZ260768:UMC260769 UVV260768:UVY260769 VFR260768:VFU260769 VPN260768:VPQ260769 VZJ260768:VZM260769 WJF260768:WJI260769 WTB260768:WTE260769 H326302:L326303 GP326304:GS326305 QL326304:QO326305 AAH326304:AAK326305 AKD326304:AKG326305 ATZ326304:AUC326305 BDV326304:BDY326305 BNR326304:BNU326305 BXN326304:BXQ326305 CHJ326304:CHM326305 CRF326304:CRI326305 DBB326304:DBE326305 DKX326304:DLA326305 DUT326304:DUW326305 EEP326304:EES326305 EOL326304:EOO326305 EYH326304:EYK326305 FID326304:FIG326305 FRZ326304:FSC326305 GBV326304:GBY326305 GLR326304:GLU326305 GVN326304:GVQ326305 HFJ326304:HFM326305 HPF326304:HPI326305 HZB326304:HZE326305 IIX326304:IJA326305 IST326304:ISW326305 JCP326304:JCS326305 JML326304:JMO326305 JWH326304:JWK326305 KGD326304:KGG326305 KPZ326304:KQC326305 KZV326304:KZY326305 LJR326304:LJU326305 LTN326304:LTQ326305 MDJ326304:MDM326305 MNF326304:MNI326305 MXB326304:MXE326305 NGX326304:NHA326305 NQT326304:NQW326305 OAP326304:OAS326305 OKL326304:OKO326305 OUH326304:OUK326305 PED326304:PEG326305 PNZ326304:POC326305 PXV326304:PXY326305 QHR326304:QHU326305 QRN326304:QRQ326305 RBJ326304:RBM326305 RLF326304:RLI326305 RVB326304:RVE326305 SEX326304:SFA326305 SOT326304:SOW326305 SYP326304:SYS326305 TIL326304:TIO326305 TSH326304:TSK326305 UCD326304:UCG326305 ULZ326304:UMC326305 UVV326304:UVY326305 VFR326304:VFU326305 VPN326304:VPQ326305 VZJ326304:VZM326305 WJF326304:WJI326305 WTB326304:WTE326305 H391838:L391839 GP391840:GS391841 QL391840:QO391841 AAH391840:AAK391841 AKD391840:AKG391841 ATZ391840:AUC391841 BDV391840:BDY391841 BNR391840:BNU391841 BXN391840:BXQ391841 CHJ391840:CHM391841 CRF391840:CRI391841 DBB391840:DBE391841 DKX391840:DLA391841 DUT391840:DUW391841 EEP391840:EES391841 EOL391840:EOO391841 EYH391840:EYK391841 FID391840:FIG391841 FRZ391840:FSC391841 GBV391840:GBY391841 GLR391840:GLU391841 GVN391840:GVQ391841 HFJ391840:HFM391841 HPF391840:HPI391841 HZB391840:HZE391841 IIX391840:IJA391841 IST391840:ISW391841 JCP391840:JCS391841 JML391840:JMO391841 JWH391840:JWK391841 KGD391840:KGG391841 KPZ391840:KQC391841 KZV391840:KZY391841 LJR391840:LJU391841 LTN391840:LTQ391841 MDJ391840:MDM391841 MNF391840:MNI391841 MXB391840:MXE391841 NGX391840:NHA391841 NQT391840:NQW391841 OAP391840:OAS391841 OKL391840:OKO391841 OUH391840:OUK391841 PED391840:PEG391841 PNZ391840:POC391841 PXV391840:PXY391841 QHR391840:QHU391841 QRN391840:QRQ391841 RBJ391840:RBM391841 RLF391840:RLI391841 RVB391840:RVE391841 SEX391840:SFA391841 SOT391840:SOW391841 SYP391840:SYS391841 TIL391840:TIO391841 TSH391840:TSK391841 UCD391840:UCG391841 ULZ391840:UMC391841 UVV391840:UVY391841 VFR391840:VFU391841 VPN391840:VPQ391841 VZJ391840:VZM391841 WJF391840:WJI391841 WTB391840:WTE391841 H457374:L457375 GP457376:GS457377 QL457376:QO457377 AAH457376:AAK457377 AKD457376:AKG457377 ATZ457376:AUC457377 BDV457376:BDY457377 BNR457376:BNU457377 BXN457376:BXQ457377 CHJ457376:CHM457377 CRF457376:CRI457377 DBB457376:DBE457377 DKX457376:DLA457377 DUT457376:DUW457377 EEP457376:EES457377 EOL457376:EOO457377 EYH457376:EYK457377 FID457376:FIG457377 FRZ457376:FSC457377 GBV457376:GBY457377 GLR457376:GLU457377 GVN457376:GVQ457377 HFJ457376:HFM457377 HPF457376:HPI457377 HZB457376:HZE457377 IIX457376:IJA457377 IST457376:ISW457377 JCP457376:JCS457377 JML457376:JMO457377 JWH457376:JWK457377 KGD457376:KGG457377 KPZ457376:KQC457377 KZV457376:KZY457377 LJR457376:LJU457377 LTN457376:LTQ457377 MDJ457376:MDM457377 MNF457376:MNI457377 MXB457376:MXE457377 NGX457376:NHA457377 NQT457376:NQW457377 OAP457376:OAS457377 OKL457376:OKO457377 OUH457376:OUK457377 PED457376:PEG457377 PNZ457376:POC457377 PXV457376:PXY457377 QHR457376:QHU457377 QRN457376:QRQ457377 RBJ457376:RBM457377 RLF457376:RLI457377 RVB457376:RVE457377 SEX457376:SFA457377 SOT457376:SOW457377 SYP457376:SYS457377 TIL457376:TIO457377 TSH457376:TSK457377 UCD457376:UCG457377 ULZ457376:UMC457377 UVV457376:UVY457377 VFR457376:VFU457377 VPN457376:VPQ457377 VZJ457376:VZM457377 WJF457376:WJI457377 WTB457376:WTE457377 H522910:L522911 GP522912:GS522913 QL522912:QO522913 AAH522912:AAK522913 AKD522912:AKG522913 ATZ522912:AUC522913 BDV522912:BDY522913 BNR522912:BNU522913 BXN522912:BXQ522913 CHJ522912:CHM522913 CRF522912:CRI522913 DBB522912:DBE522913 DKX522912:DLA522913 DUT522912:DUW522913 EEP522912:EES522913 EOL522912:EOO522913 EYH522912:EYK522913 FID522912:FIG522913 FRZ522912:FSC522913 GBV522912:GBY522913 GLR522912:GLU522913 GVN522912:GVQ522913 HFJ522912:HFM522913 HPF522912:HPI522913 HZB522912:HZE522913 IIX522912:IJA522913 IST522912:ISW522913 JCP522912:JCS522913 JML522912:JMO522913 JWH522912:JWK522913 KGD522912:KGG522913 KPZ522912:KQC522913 KZV522912:KZY522913 LJR522912:LJU522913 LTN522912:LTQ522913 MDJ522912:MDM522913 MNF522912:MNI522913 MXB522912:MXE522913 NGX522912:NHA522913 NQT522912:NQW522913 OAP522912:OAS522913 OKL522912:OKO522913 OUH522912:OUK522913 PED522912:PEG522913 PNZ522912:POC522913 PXV522912:PXY522913 QHR522912:QHU522913 QRN522912:QRQ522913 RBJ522912:RBM522913 RLF522912:RLI522913 RVB522912:RVE522913 SEX522912:SFA522913 SOT522912:SOW522913 SYP522912:SYS522913 TIL522912:TIO522913 TSH522912:TSK522913 UCD522912:UCG522913 ULZ522912:UMC522913 UVV522912:UVY522913 VFR522912:VFU522913 VPN522912:VPQ522913 VZJ522912:VZM522913 WJF522912:WJI522913 WTB522912:WTE522913 H588446:L588447 GP588448:GS588449 QL588448:QO588449 AAH588448:AAK588449 AKD588448:AKG588449 ATZ588448:AUC588449 BDV588448:BDY588449 BNR588448:BNU588449 BXN588448:BXQ588449 CHJ588448:CHM588449 CRF588448:CRI588449 DBB588448:DBE588449 DKX588448:DLA588449 DUT588448:DUW588449 EEP588448:EES588449 EOL588448:EOO588449 EYH588448:EYK588449 FID588448:FIG588449 FRZ588448:FSC588449 GBV588448:GBY588449 GLR588448:GLU588449 GVN588448:GVQ588449 HFJ588448:HFM588449 HPF588448:HPI588449 HZB588448:HZE588449 IIX588448:IJA588449 IST588448:ISW588449 JCP588448:JCS588449 JML588448:JMO588449 JWH588448:JWK588449 KGD588448:KGG588449 KPZ588448:KQC588449 KZV588448:KZY588449 LJR588448:LJU588449 LTN588448:LTQ588449 MDJ588448:MDM588449 MNF588448:MNI588449 MXB588448:MXE588449 NGX588448:NHA588449 NQT588448:NQW588449 OAP588448:OAS588449 OKL588448:OKO588449 OUH588448:OUK588449 PED588448:PEG588449 PNZ588448:POC588449 PXV588448:PXY588449 QHR588448:QHU588449 QRN588448:QRQ588449 RBJ588448:RBM588449 RLF588448:RLI588449 RVB588448:RVE588449 SEX588448:SFA588449 SOT588448:SOW588449 SYP588448:SYS588449 TIL588448:TIO588449 TSH588448:TSK588449 UCD588448:UCG588449 ULZ588448:UMC588449 UVV588448:UVY588449 VFR588448:VFU588449 VPN588448:VPQ588449 VZJ588448:VZM588449 WJF588448:WJI588449 WTB588448:WTE588449 H653982:L653983 GP653984:GS653985 QL653984:QO653985 AAH653984:AAK653985 AKD653984:AKG653985 ATZ653984:AUC653985 BDV653984:BDY653985 BNR653984:BNU653985 BXN653984:BXQ653985 CHJ653984:CHM653985 CRF653984:CRI653985 DBB653984:DBE653985 DKX653984:DLA653985 DUT653984:DUW653985 EEP653984:EES653985 EOL653984:EOO653985 EYH653984:EYK653985 FID653984:FIG653985 FRZ653984:FSC653985 GBV653984:GBY653985 GLR653984:GLU653985 GVN653984:GVQ653985 HFJ653984:HFM653985 HPF653984:HPI653985 HZB653984:HZE653985 IIX653984:IJA653985 IST653984:ISW653985 JCP653984:JCS653985 JML653984:JMO653985 JWH653984:JWK653985 KGD653984:KGG653985 KPZ653984:KQC653985 KZV653984:KZY653985 LJR653984:LJU653985 LTN653984:LTQ653985 MDJ653984:MDM653985 MNF653984:MNI653985 MXB653984:MXE653985 NGX653984:NHA653985 NQT653984:NQW653985 OAP653984:OAS653985 OKL653984:OKO653985 OUH653984:OUK653985 PED653984:PEG653985 PNZ653984:POC653985 PXV653984:PXY653985 QHR653984:QHU653985 QRN653984:QRQ653985 RBJ653984:RBM653985 RLF653984:RLI653985 RVB653984:RVE653985 SEX653984:SFA653985 SOT653984:SOW653985 SYP653984:SYS653985 TIL653984:TIO653985 TSH653984:TSK653985 UCD653984:UCG653985 ULZ653984:UMC653985 UVV653984:UVY653985 VFR653984:VFU653985 VPN653984:VPQ653985 VZJ653984:VZM653985 WJF653984:WJI653985 WTB653984:WTE653985 H719518:L719519 GP719520:GS719521 QL719520:QO719521 AAH719520:AAK719521 AKD719520:AKG719521 ATZ719520:AUC719521 BDV719520:BDY719521 BNR719520:BNU719521 BXN719520:BXQ719521 CHJ719520:CHM719521 CRF719520:CRI719521 DBB719520:DBE719521 DKX719520:DLA719521 DUT719520:DUW719521 EEP719520:EES719521 EOL719520:EOO719521 EYH719520:EYK719521 FID719520:FIG719521 FRZ719520:FSC719521 GBV719520:GBY719521 GLR719520:GLU719521 GVN719520:GVQ719521 HFJ719520:HFM719521 HPF719520:HPI719521 HZB719520:HZE719521 IIX719520:IJA719521 IST719520:ISW719521 JCP719520:JCS719521 JML719520:JMO719521 JWH719520:JWK719521 KGD719520:KGG719521 KPZ719520:KQC719521 KZV719520:KZY719521 LJR719520:LJU719521 LTN719520:LTQ719521 MDJ719520:MDM719521 MNF719520:MNI719521 MXB719520:MXE719521 NGX719520:NHA719521 NQT719520:NQW719521 OAP719520:OAS719521 OKL719520:OKO719521 OUH719520:OUK719521 PED719520:PEG719521 PNZ719520:POC719521 PXV719520:PXY719521 QHR719520:QHU719521 QRN719520:QRQ719521 RBJ719520:RBM719521 RLF719520:RLI719521 RVB719520:RVE719521 SEX719520:SFA719521 SOT719520:SOW719521 SYP719520:SYS719521 TIL719520:TIO719521 TSH719520:TSK719521 UCD719520:UCG719521 ULZ719520:UMC719521 UVV719520:UVY719521 VFR719520:VFU719521 VPN719520:VPQ719521 VZJ719520:VZM719521 WJF719520:WJI719521 WTB719520:WTE719521 H785054:L785055 GP785056:GS785057 QL785056:QO785057 AAH785056:AAK785057 AKD785056:AKG785057 ATZ785056:AUC785057 BDV785056:BDY785057 BNR785056:BNU785057 BXN785056:BXQ785057 CHJ785056:CHM785057 CRF785056:CRI785057 DBB785056:DBE785057 DKX785056:DLA785057 DUT785056:DUW785057 EEP785056:EES785057 EOL785056:EOO785057 EYH785056:EYK785057 FID785056:FIG785057 FRZ785056:FSC785057 GBV785056:GBY785057 GLR785056:GLU785057 GVN785056:GVQ785057 HFJ785056:HFM785057 HPF785056:HPI785057 HZB785056:HZE785057 IIX785056:IJA785057 IST785056:ISW785057 JCP785056:JCS785057 JML785056:JMO785057 JWH785056:JWK785057 KGD785056:KGG785057 KPZ785056:KQC785057 KZV785056:KZY785057 LJR785056:LJU785057 LTN785056:LTQ785057 MDJ785056:MDM785057 MNF785056:MNI785057 MXB785056:MXE785057 NGX785056:NHA785057 NQT785056:NQW785057 OAP785056:OAS785057 OKL785056:OKO785057 OUH785056:OUK785057 PED785056:PEG785057 PNZ785056:POC785057 PXV785056:PXY785057 QHR785056:QHU785057 QRN785056:QRQ785057 RBJ785056:RBM785057 RLF785056:RLI785057 RVB785056:RVE785057 SEX785056:SFA785057 SOT785056:SOW785057 SYP785056:SYS785057 TIL785056:TIO785057 TSH785056:TSK785057 UCD785056:UCG785057 ULZ785056:UMC785057 UVV785056:UVY785057 VFR785056:VFU785057 VPN785056:VPQ785057 VZJ785056:VZM785057 WJF785056:WJI785057 WTB785056:WTE785057 H850590:L850591 GP850592:GS850593 QL850592:QO850593 AAH850592:AAK850593 AKD850592:AKG850593 ATZ850592:AUC850593 BDV850592:BDY850593 BNR850592:BNU850593 BXN850592:BXQ850593 CHJ850592:CHM850593 CRF850592:CRI850593 DBB850592:DBE850593 DKX850592:DLA850593 DUT850592:DUW850593 EEP850592:EES850593 EOL850592:EOO850593 EYH850592:EYK850593 FID850592:FIG850593 FRZ850592:FSC850593 GBV850592:GBY850593 GLR850592:GLU850593 GVN850592:GVQ850593 HFJ850592:HFM850593 HPF850592:HPI850593 HZB850592:HZE850593 IIX850592:IJA850593 IST850592:ISW850593 JCP850592:JCS850593 JML850592:JMO850593 JWH850592:JWK850593 KGD850592:KGG850593 KPZ850592:KQC850593 KZV850592:KZY850593 LJR850592:LJU850593 LTN850592:LTQ850593 MDJ850592:MDM850593 MNF850592:MNI850593 MXB850592:MXE850593 NGX850592:NHA850593 NQT850592:NQW850593 OAP850592:OAS850593 OKL850592:OKO850593 OUH850592:OUK850593 PED850592:PEG850593 PNZ850592:POC850593 PXV850592:PXY850593 QHR850592:QHU850593 QRN850592:QRQ850593 RBJ850592:RBM850593 RLF850592:RLI850593 RVB850592:RVE850593 SEX850592:SFA850593 SOT850592:SOW850593 SYP850592:SYS850593 TIL850592:TIO850593 TSH850592:TSK850593 UCD850592:UCG850593 ULZ850592:UMC850593 UVV850592:UVY850593 VFR850592:VFU850593 VPN850592:VPQ850593 VZJ850592:VZM850593 WJF850592:WJI850593 WTB850592:WTE850593 H916126:L916127 GP916128:GS916129 QL916128:QO916129 AAH916128:AAK916129 AKD916128:AKG916129 ATZ916128:AUC916129 BDV916128:BDY916129 BNR916128:BNU916129 BXN916128:BXQ916129 CHJ916128:CHM916129 CRF916128:CRI916129 DBB916128:DBE916129 DKX916128:DLA916129 DUT916128:DUW916129 EEP916128:EES916129 EOL916128:EOO916129 EYH916128:EYK916129 FID916128:FIG916129 FRZ916128:FSC916129 GBV916128:GBY916129 GLR916128:GLU916129 GVN916128:GVQ916129 HFJ916128:HFM916129 HPF916128:HPI916129 HZB916128:HZE916129 IIX916128:IJA916129 IST916128:ISW916129 JCP916128:JCS916129 JML916128:JMO916129 JWH916128:JWK916129 KGD916128:KGG916129 KPZ916128:KQC916129 KZV916128:KZY916129 LJR916128:LJU916129 LTN916128:LTQ916129 MDJ916128:MDM916129 MNF916128:MNI916129 MXB916128:MXE916129 NGX916128:NHA916129 NQT916128:NQW916129 OAP916128:OAS916129 OKL916128:OKO916129 OUH916128:OUK916129 PED916128:PEG916129 PNZ916128:POC916129 PXV916128:PXY916129 QHR916128:QHU916129 QRN916128:QRQ916129 RBJ916128:RBM916129 RLF916128:RLI916129 RVB916128:RVE916129 SEX916128:SFA916129 SOT916128:SOW916129 SYP916128:SYS916129 TIL916128:TIO916129 TSH916128:TSK916129 UCD916128:UCG916129 ULZ916128:UMC916129 UVV916128:UVY916129 VFR916128:VFU916129 VPN916128:VPQ916129 VZJ916128:VZM916129 WJF916128:WJI916129 WTB916128:WTE916129 H981662:L981663 GP981664:GS981665 QL981664:QO981665 AAH981664:AAK981665 AKD981664:AKG981665 ATZ981664:AUC981665 BDV981664:BDY981665 BNR981664:BNU981665 BXN981664:BXQ981665 CHJ981664:CHM981665 CRF981664:CRI981665 DBB981664:DBE981665 DKX981664:DLA981665 DUT981664:DUW981665 EEP981664:EES981665 EOL981664:EOO981665 EYH981664:EYK981665 FID981664:FIG981665 FRZ981664:FSC981665 GBV981664:GBY981665 GLR981664:GLU981665 GVN981664:GVQ981665 HFJ981664:HFM981665 HPF981664:HPI981665 HZB981664:HZE981665 IIX981664:IJA981665 IST981664:ISW981665 JCP981664:JCS981665 JML981664:JMO981665 JWH981664:JWK981665 KGD981664:KGG981665 KPZ981664:KQC981665 KZV981664:KZY981665 LJR981664:LJU981665 LTN981664:LTQ981665 MDJ981664:MDM981665 MNF981664:MNI981665 MXB981664:MXE981665 NGX981664:NHA981665 NQT981664:NQW981665 OAP981664:OAS981665 OKL981664:OKO981665 OUH981664:OUK981665 PED981664:PEG981665 PNZ981664:POC981665 PXV981664:PXY981665 QHR981664:QHU981665 QRN981664:QRQ981665 RBJ981664:RBM981665 RLF981664:RLI981665 RVB981664:RVE981665 SEX981664:SFA981665 SOT981664:SOW981665 SYP981664:SYS981665 TIL981664:TIO981665 TSH981664:TSK981665 UCD981664:UCG981665 ULZ981664:UMC981665 UVV981664:UVY981665 VFR981664:VFU981665 VPN981664:VPQ981665 VZJ981664:VZM981665 WJF981664:WJI981665 WTB981664:WTE981665 F64179:L64179 GO64181:GS64181 QK64181:QO64181 AAG64181:AAK64181 AKC64181:AKG64181 ATY64181:AUC64181 BDU64181:BDY64181 BNQ64181:BNU64181 BXM64181:BXQ64181 CHI64181:CHM64181 CRE64181:CRI64181 DBA64181:DBE64181 DKW64181:DLA64181 DUS64181:DUW64181 EEO64181:EES64181 EOK64181:EOO64181 EYG64181:EYK64181 FIC64181:FIG64181 FRY64181:FSC64181 GBU64181:GBY64181 GLQ64181:GLU64181 GVM64181:GVQ64181 HFI64181:HFM64181 HPE64181:HPI64181 HZA64181:HZE64181 IIW64181:IJA64181 ISS64181:ISW64181 JCO64181:JCS64181 JMK64181:JMO64181 JWG64181:JWK64181 KGC64181:KGG64181 KPY64181:KQC64181 KZU64181:KZY64181 LJQ64181:LJU64181 LTM64181:LTQ64181 MDI64181:MDM64181 MNE64181:MNI64181 MXA64181:MXE64181 NGW64181:NHA64181 NQS64181:NQW64181 OAO64181:OAS64181 OKK64181:OKO64181 OUG64181:OUK64181 PEC64181:PEG64181 PNY64181:POC64181 PXU64181:PXY64181 QHQ64181:QHU64181 QRM64181:QRQ64181 RBI64181:RBM64181 RLE64181:RLI64181 RVA64181:RVE64181 SEW64181:SFA64181 SOS64181:SOW64181 SYO64181:SYS64181 TIK64181:TIO64181 TSG64181:TSK64181 UCC64181:UCG64181 ULY64181:UMC64181 UVU64181:UVY64181 VFQ64181:VFU64181 VPM64181:VPQ64181 VZI64181:VZM64181 WJE64181:WJI64181 WTA64181:WTE64181 F129715:L129715 GO129717:GS129717 QK129717:QO129717 AAG129717:AAK129717 AKC129717:AKG129717 ATY129717:AUC129717 BDU129717:BDY129717 BNQ129717:BNU129717 BXM129717:BXQ129717 CHI129717:CHM129717 CRE129717:CRI129717 DBA129717:DBE129717 DKW129717:DLA129717 DUS129717:DUW129717 EEO129717:EES129717 EOK129717:EOO129717 EYG129717:EYK129717 FIC129717:FIG129717 FRY129717:FSC129717 GBU129717:GBY129717 GLQ129717:GLU129717 GVM129717:GVQ129717 HFI129717:HFM129717 HPE129717:HPI129717 HZA129717:HZE129717 IIW129717:IJA129717 ISS129717:ISW129717 JCO129717:JCS129717 JMK129717:JMO129717 JWG129717:JWK129717 KGC129717:KGG129717 KPY129717:KQC129717 KZU129717:KZY129717 LJQ129717:LJU129717 LTM129717:LTQ129717 MDI129717:MDM129717 MNE129717:MNI129717 MXA129717:MXE129717 NGW129717:NHA129717 NQS129717:NQW129717 OAO129717:OAS129717 OKK129717:OKO129717 OUG129717:OUK129717 PEC129717:PEG129717 PNY129717:POC129717 PXU129717:PXY129717 QHQ129717:QHU129717 QRM129717:QRQ129717 RBI129717:RBM129717 RLE129717:RLI129717 RVA129717:RVE129717 SEW129717:SFA129717 SOS129717:SOW129717 SYO129717:SYS129717 TIK129717:TIO129717 TSG129717:TSK129717 UCC129717:UCG129717 ULY129717:UMC129717 UVU129717:UVY129717 VFQ129717:VFU129717 VPM129717:VPQ129717 VZI129717:VZM129717 WJE129717:WJI129717 WTA129717:WTE129717 F195251:L195251 GO195253:GS195253 QK195253:QO195253 AAG195253:AAK195253 AKC195253:AKG195253 ATY195253:AUC195253 BDU195253:BDY195253 BNQ195253:BNU195253 BXM195253:BXQ195253 CHI195253:CHM195253 CRE195253:CRI195253 DBA195253:DBE195253 DKW195253:DLA195253 DUS195253:DUW195253 EEO195253:EES195253 EOK195253:EOO195253 EYG195253:EYK195253 FIC195253:FIG195253 FRY195253:FSC195253 GBU195253:GBY195253 GLQ195253:GLU195253 GVM195253:GVQ195253 HFI195253:HFM195253 HPE195253:HPI195253 HZA195253:HZE195253 IIW195253:IJA195253 ISS195253:ISW195253 JCO195253:JCS195253 JMK195253:JMO195253 JWG195253:JWK195253 KGC195253:KGG195253 KPY195253:KQC195253 KZU195253:KZY195253 LJQ195253:LJU195253 LTM195253:LTQ195253 MDI195253:MDM195253 MNE195253:MNI195253 MXA195253:MXE195253 NGW195253:NHA195253 NQS195253:NQW195253 OAO195253:OAS195253 OKK195253:OKO195253 OUG195253:OUK195253 PEC195253:PEG195253 PNY195253:POC195253 PXU195253:PXY195253 QHQ195253:QHU195253 QRM195253:QRQ195253 RBI195253:RBM195253 RLE195253:RLI195253 RVA195253:RVE195253 SEW195253:SFA195253 SOS195253:SOW195253 SYO195253:SYS195253 TIK195253:TIO195253 TSG195253:TSK195253 UCC195253:UCG195253 ULY195253:UMC195253 UVU195253:UVY195253 VFQ195253:VFU195253 VPM195253:VPQ195253 VZI195253:VZM195253 WJE195253:WJI195253 WTA195253:WTE195253 F260787:L260787 GO260789:GS260789 QK260789:QO260789 AAG260789:AAK260789 AKC260789:AKG260789 ATY260789:AUC260789 BDU260789:BDY260789 BNQ260789:BNU260789 BXM260789:BXQ260789 CHI260789:CHM260789 CRE260789:CRI260789 DBA260789:DBE260789 DKW260789:DLA260789 DUS260789:DUW260789 EEO260789:EES260789 EOK260789:EOO260789 EYG260789:EYK260789 FIC260789:FIG260789 FRY260789:FSC260789 GBU260789:GBY260789 GLQ260789:GLU260789 GVM260789:GVQ260789 HFI260789:HFM260789 HPE260789:HPI260789 HZA260789:HZE260789 IIW260789:IJA260789 ISS260789:ISW260789 JCO260789:JCS260789 JMK260789:JMO260789 JWG260789:JWK260789 KGC260789:KGG260789 KPY260789:KQC260789 KZU260789:KZY260789 LJQ260789:LJU260789 LTM260789:LTQ260789 MDI260789:MDM260789 MNE260789:MNI260789 MXA260789:MXE260789 NGW260789:NHA260789 NQS260789:NQW260789 OAO260789:OAS260789 OKK260789:OKO260789 OUG260789:OUK260789 PEC260789:PEG260789 PNY260789:POC260789 PXU260789:PXY260789 QHQ260789:QHU260789 QRM260789:QRQ260789 RBI260789:RBM260789 RLE260789:RLI260789 RVA260789:RVE260789 SEW260789:SFA260789 SOS260789:SOW260789 SYO260789:SYS260789 TIK260789:TIO260789 TSG260789:TSK260789 UCC260789:UCG260789 ULY260789:UMC260789 UVU260789:UVY260789 VFQ260789:VFU260789 VPM260789:VPQ260789 VZI260789:VZM260789 WJE260789:WJI260789 WTA260789:WTE260789 F326323:L326323 GO326325:GS326325 QK326325:QO326325 AAG326325:AAK326325 AKC326325:AKG326325 ATY326325:AUC326325 BDU326325:BDY326325 BNQ326325:BNU326325 BXM326325:BXQ326325 CHI326325:CHM326325 CRE326325:CRI326325 DBA326325:DBE326325 DKW326325:DLA326325 DUS326325:DUW326325 EEO326325:EES326325 EOK326325:EOO326325 EYG326325:EYK326325 FIC326325:FIG326325 FRY326325:FSC326325 GBU326325:GBY326325 GLQ326325:GLU326325 GVM326325:GVQ326325 HFI326325:HFM326325 HPE326325:HPI326325 HZA326325:HZE326325 IIW326325:IJA326325 ISS326325:ISW326325 JCO326325:JCS326325 JMK326325:JMO326325 JWG326325:JWK326325 KGC326325:KGG326325 KPY326325:KQC326325 KZU326325:KZY326325 LJQ326325:LJU326325 LTM326325:LTQ326325 MDI326325:MDM326325 MNE326325:MNI326325 MXA326325:MXE326325 NGW326325:NHA326325 NQS326325:NQW326325 OAO326325:OAS326325 OKK326325:OKO326325 OUG326325:OUK326325 PEC326325:PEG326325 PNY326325:POC326325 PXU326325:PXY326325 QHQ326325:QHU326325 QRM326325:QRQ326325 RBI326325:RBM326325 RLE326325:RLI326325 RVA326325:RVE326325 SEW326325:SFA326325 SOS326325:SOW326325 SYO326325:SYS326325 TIK326325:TIO326325 TSG326325:TSK326325 UCC326325:UCG326325 ULY326325:UMC326325 UVU326325:UVY326325 VFQ326325:VFU326325 VPM326325:VPQ326325 VZI326325:VZM326325 WJE326325:WJI326325 WTA326325:WTE326325 F391859:L391859 GO391861:GS391861 QK391861:QO391861 AAG391861:AAK391861 AKC391861:AKG391861 ATY391861:AUC391861 BDU391861:BDY391861 BNQ391861:BNU391861 BXM391861:BXQ391861 CHI391861:CHM391861 CRE391861:CRI391861 DBA391861:DBE391861 DKW391861:DLA391861 DUS391861:DUW391861 EEO391861:EES391861 EOK391861:EOO391861 EYG391861:EYK391861 FIC391861:FIG391861 FRY391861:FSC391861 GBU391861:GBY391861 GLQ391861:GLU391861 GVM391861:GVQ391861 HFI391861:HFM391861 HPE391861:HPI391861 HZA391861:HZE391861 IIW391861:IJA391861 ISS391861:ISW391861 JCO391861:JCS391861 JMK391861:JMO391861 JWG391861:JWK391861 KGC391861:KGG391861 KPY391861:KQC391861 KZU391861:KZY391861 LJQ391861:LJU391861 LTM391861:LTQ391861 MDI391861:MDM391861 MNE391861:MNI391861 MXA391861:MXE391861 NGW391861:NHA391861 NQS391861:NQW391861 OAO391861:OAS391861 OKK391861:OKO391861 OUG391861:OUK391861 PEC391861:PEG391861 PNY391861:POC391861 PXU391861:PXY391861 QHQ391861:QHU391861 QRM391861:QRQ391861 RBI391861:RBM391861 RLE391861:RLI391861 RVA391861:RVE391861 SEW391861:SFA391861 SOS391861:SOW391861 SYO391861:SYS391861 TIK391861:TIO391861 TSG391861:TSK391861 UCC391861:UCG391861 ULY391861:UMC391861 UVU391861:UVY391861 VFQ391861:VFU391861 VPM391861:VPQ391861 VZI391861:VZM391861 WJE391861:WJI391861 WTA391861:WTE391861 F457395:L457395 GO457397:GS457397 QK457397:QO457397 AAG457397:AAK457397 AKC457397:AKG457397 ATY457397:AUC457397 BDU457397:BDY457397 BNQ457397:BNU457397 BXM457397:BXQ457397 CHI457397:CHM457397 CRE457397:CRI457397 DBA457397:DBE457397 DKW457397:DLA457397 DUS457397:DUW457397 EEO457397:EES457397 EOK457397:EOO457397 EYG457397:EYK457397 FIC457397:FIG457397 FRY457397:FSC457397 GBU457397:GBY457397 GLQ457397:GLU457397 GVM457397:GVQ457397 HFI457397:HFM457397 HPE457397:HPI457397 HZA457397:HZE457397 IIW457397:IJA457397 ISS457397:ISW457397 JCO457397:JCS457397 JMK457397:JMO457397 JWG457397:JWK457397 KGC457397:KGG457397 KPY457397:KQC457397 KZU457397:KZY457397 LJQ457397:LJU457397 LTM457397:LTQ457397 MDI457397:MDM457397 MNE457397:MNI457397 MXA457397:MXE457397 NGW457397:NHA457397 NQS457397:NQW457397 OAO457397:OAS457397 OKK457397:OKO457397 OUG457397:OUK457397 PEC457397:PEG457397 PNY457397:POC457397 PXU457397:PXY457397 QHQ457397:QHU457397 QRM457397:QRQ457397 RBI457397:RBM457397 RLE457397:RLI457397 RVA457397:RVE457397 SEW457397:SFA457397 SOS457397:SOW457397 SYO457397:SYS457397 TIK457397:TIO457397 TSG457397:TSK457397 UCC457397:UCG457397 ULY457397:UMC457397 UVU457397:UVY457397 VFQ457397:VFU457397 VPM457397:VPQ457397 VZI457397:VZM457397 WJE457397:WJI457397 WTA457397:WTE457397 F522931:L522931 GO522933:GS522933 QK522933:QO522933 AAG522933:AAK522933 AKC522933:AKG522933 ATY522933:AUC522933 BDU522933:BDY522933 BNQ522933:BNU522933 BXM522933:BXQ522933 CHI522933:CHM522933 CRE522933:CRI522933 DBA522933:DBE522933 DKW522933:DLA522933 DUS522933:DUW522933 EEO522933:EES522933 EOK522933:EOO522933 EYG522933:EYK522933 FIC522933:FIG522933 FRY522933:FSC522933 GBU522933:GBY522933 GLQ522933:GLU522933 GVM522933:GVQ522933 HFI522933:HFM522933 HPE522933:HPI522933 HZA522933:HZE522933 IIW522933:IJA522933 ISS522933:ISW522933 JCO522933:JCS522933 JMK522933:JMO522933 JWG522933:JWK522933 KGC522933:KGG522933 KPY522933:KQC522933 KZU522933:KZY522933 LJQ522933:LJU522933 LTM522933:LTQ522933 MDI522933:MDM522933 MNE522933:MNI522933 MXA522933:MXE522933 NGW522933:NHA522933 NQS522933:NQW522933 OAO522933:OAS522933 OKK522933:OKO522933 OUG522933:OUK522933 PEC522933:PEG522933 PNY522933:POC522933 PXU522933:PXY522933 QHQ522933:QHU522933 QRM522933:QRQ522933 RBI522933:RBM522933 RLE522933:RLI522933 RVA522933:RVE522933 SEW522933:SFA522933 SOS522933:SOW522933 SYO522933:SYS522933 TIK522933:TIO522933 TSG522933:TSK522933 UCC522933:UCG522933 ULY522933:UMC522933 UVU522933:UVY522933 VFQ522933:VFU522933 VPM522933:VPQ522933 VZI522933:VZM522933 WJE522933:WJI522933 WTA522933:WTE522933 F588467:L588467 GO588469:GS588469 QK588469:QO588469 AAG588469:AAK588469 AKC588469:AKG588469 ATY588469:AUC588469 BDU588469:BDY588469 BNQ588469:BNU588469 BXM588469:BXQ588469 CHI588469:CHM588469 CRE588469:CRI588469 DBA588469:DBE588469 DKW588469:DLA588469 DUS588469:DUW588469 EEO588469:EES588469 EOK588469:EOO588469 EYG588469:EYK588469 FIC588469:FIG588469 FRY588469:FSC588469 GBU588469:GBY588469 GLQ588469:GLU588469 GVM588469:GVQ588469 HFI588469:HFM588469 HPE588469:HPI588469 HZA588469:HZE588469 IIW588469:IJA588469 ISS588469:ISW588469 JCO588469:JCS588469 JMK588469:JMO588469 JWG588469:JWK588469 KGC588469:KGG588469 KPY588469:KQC588469 KZU588469:KZY588469 LJQ588469:LJU588469 LTM588469:LTQ588469 MDI588469:MDM588469 MNE588469:MNI588469 MXA588469:MXE588469 NGW588469:NHA588469 NQS588469:NQW588469 OAO588469:OAS588469 OKK588469:OKO588469 OUG588469:OUK588469 PEC588469:PEG588469 PNY588469:POC588469 PXU588469:PXY588469 QHQ588469:QHU588469 QRM588469:QRQ588469 RBI588469:RBM588469 RLE588469:RLI588469 RVA588469:RVE588469 SEW588469:SFA588469 SOS588469:SOW588469 SYO588469:SYS588469 TIK588469:TIO588469 TSG588469:TSK588469 UCC588469:UCG588469 ULY588469:UMC588469 UVU588469:UVY588469 VFQ588469:VFU588469 VPM588469:VPQ588469 VZI588469:VZM588469 WJE588469:WJI588469 WTA588469:WTE588469 F654003:L654003 GO654005:GS654005 QK654005:QO654005 AAG654005:AAK654005 AKC654005:AKG654005 ATY654005:AUC654005 BDU654005:BDY654005 BNQ654005:BNU654005 BXM654005:BXQ654005 CHI654005:CHM654005 CRE654005:CRI654005 DBA654005:DBE654005 DKW654005:DLA654005 DUS654005:DUW654005 EEO654005:EES654005 EOK654005:EOO654005 EYG654005:EYK654005 FIC654005:FIG654005 FRY654005:FSC654005 GBU654005:GBY654005 GLQ654005:GLU654005 GVM654005:GVQ654005 HFI654005:HFM654005 HPE654005:HPI654005 HZA654005:HZE654005 IIW654005:IJA654005 ISS654005:ISW654005 JCO654005:JCS654005 JMK654005:JMO654005 JWG654005:JWK654005 KGC654005:KGG654005 KPY654005:KQC654005 KZU654005:KZY654005 LJQ654005:LJU654005 LTM654005:LTQ654005 MDI654005:MDM654005 MNE654005:MNI654005 MXA654005:MXE654005 NGW654005:NHA654005 NQS654005:NQW654005 OAO654005:OAS654005 OKK654005:OKO654005 OUG654005:OUK654005 PEC654005:PEG654005 PNY654005:POC654005 PXU654005:PXY654005 QHQ654005:QHU654005 QRM654005:QRQ654005 RBI654005:RBM654005 RLE654005:RLI654005 RVA654005:RVE654005 SEW654005:SFA654005 SOS654005:SOW654005 SYO654005:SYS654005 TIK654005:TIO654005 TSG654005:TSK654005 UCC654005:UCG654005 ULY654005:UMC654005 UVU654005:UVY654005 VFQ654005:VFU654005 VPM654005:VPQ654005 VZI654005:VZM654005 WJE654005:WJI654005 WTA654005:WTE654005 F719539:L719539 GO719541:GS719541 QK719541:QO719541 AAG719541:AAK719541 AKC719541:AKG719541 ATY719541:AUC719541 BDU719541:BDY719541 BNQ719541:BNU719541 BXM719541:BXQ719541 CHI719541:CHM719541 CRE719541:CRI719541 DBA719541:DBE719541 DKW719541:DLA719541 DUS719541:DUW719541 EEO719541:EES719541 EOK719541:EOO719541 EYG719541:EYK719541 FIC719541:FIG719541 FRY719541:FSC719541 GBU719541:GBY719541 GLQ719541:GLU719541 GVM719541:GVQ719541 HFI719541:HFM719541 HPE719541:HPI719541 HZA719541:HZE719541 IIW719541:IJA719541 ISS719541:ISW719541 JCO719541:JCS719541 JMK719541:JMO719541 JWG719541:JWK719541 KGC719541:KGG719541 KPY719541:KQC719541 KZU719541:KZY719541 LJQ719541:LJU719541 LTM719541:LTQ719541 MDI719541:MDM719541 MNE719541:MNI719541 MXA719541:MXE719541 NGW719541:NHA719541 NQS719541:NQW719541 OAO719541:OAS719541 OKK719541:OKO719541 OUG719541:OUK719541 PEC719541:PEG719541 PNY719541:POC719541 PXU719541:PXY719541 QHQ719541:QHU719541 QRM719541:QRQ719541 RBI719541:RBM719541 RLE719541:RLI719541 RVA719541:RVE719541 SEW719541:SFA719541 SOS719541:SOW719541 SYO719541:SYS719541 TIK719541:TIO719541 TSG719541:TSK719541 UCC719541:UCG719541 ULY719541:UMC719541 UVU719541:UVY719541 VFQ719541:VFU719541 VPM719541:VPQ719541 VZI719541:VZM719541 WJE719541:WJI719541 WTA719541:WTE719541 F785075:L785075 GO785077:GS785077 QK785077:QO785077 AAG785077:AAK785077 AKC785077:AKG785077 ATY785077:AUC785077 BDU785077:BDY785077 BNQ785077:BNU785077 BXM785077:BXQ785077 CHI785077:CHM785077 CRE785077:CRI785077 DBA785077:DBE785077 DKW785077:DLA785077 DUS785077:DUW785077 EEO785077:EES785077 EOK785077:EOO785077 EYG785077:EYK785077 FIC785077:FIG785077 FRY785077:FSC785077 GBU785077:GBY785077 GLQ785077:GLU785077 GVM785077:GVQ785077 HFI785077:HFM785077 HPE785077:HPI785077 HZA785077:HZE785077 IIW785077:IJA785077 ISS785077:ISW785077 JCO785077:JCS785077 JMK785077:JMO785077 JWG785077:JWK785077 KGC785077:KGG785077 KPY785077:KQC785077 KZU785077:KZY785077 LJQ785077:LJU785077 LTM785077:LTQ785077 MDI785077:MDM785077 MNE785077:MNI785077 MXA785077:MXE785077 NGW785077:NHA785077 NQS785077:NQW785077 OAO785077:OAS785077 OKK785077:OKO785077 OUG785077:OUK785077 PEC785077:PEG785077 PNY785077:POC785077 PXU785077:PXY785077 QHQ785077:QHU785077 QRM785077:QRQ785077 RBI785077:RBM785077 RLE785077:RLI785077 RVA785077:RVE785077 SEW785077:SFA785077 SOS785077:SOW785077 SYO785077:SYS785077 TIK785077:TIO785077 TSG785077:TSK785077 UCC785077:UCG785077 ULY785077:UMC785077 UVU785077:UVY785077 VFQ785077:VFU785077 VPM785077:VPQ785077 VZI785077:VZM785077 WJE785077:WJI785077 WTA785077:WTE785077 F850611:L850611 GO850613:GS850613 QK850613:QO850613 AAG850613:AAK850613 AKC850613:AKG850613 ATY850613:AUC850613 BDU850613:BDY850613 BNQ850613:BNU850613 BXM850613:BXQ850613 CHI850613:CHM850613 CRE850613:CRI850613 DBA850613:DBE850613 DKW850613:DLA850613 DUS850613:DUW850613 EEO850613:EES850613 EOK850613:EOO850613 EYG850613:EYK850613 FIC850613:FIG850613 FRY850613:FSC850613 GBU850613:GBY850613 GLQ850613:GLU850613 GVM850613:GVQ850613 HFI850613:HFM850613 HPE850613:HPI850613 HZA850613:HZE850613 IIW850613:IJA850613 ISS850613:ISW850613 JCO850613:JCS850613 JMK850613:JMO850613 JWG850613:JWK850613 KGC850613:KGG850613 KPY850613:KQC850613 KZU850613:KZY850613 LJQ850613:LJU850613 LTM850613:LTQ850613 MDI850613:MDM850613 MNE850613:MNI850613 MXA850613:MXE850613 NGW850613:NHA850613 NQS850613:NQW850613 OAO850613:OAS850613 OKK850613:OKO850613 OUG850613:OUK850613 PEC850613:PEG850613 PNY850613:POC850613 PXU850613:PXY850613 QHQ850613:QHU850613 QRM850613:QRQ850613 RBI850613:RBM850613 RLE850613:RLI850613 RVA850613:RVE850613 SEW850613:SFA850613 SOS850613:SOW850613 SYO850613:SYS850613 TIK850613:TIO850613 TSG850613:TSK850613 UCC850613:UCG850613 ULY850613:UMC850613 UVU850613:UVY850613 VFQ850613:VFU850613 VPM850613:VPQ850613 VZI850613:VZM850613 WJE850613:WJI850613 WTA850613:WTE850613 F916147:L916147 GO916149:GS916149 QK916149:QO916149 AAG916149:AAK916149 AKC916149:AKG916149 ATY916149:AUC916149 BDU916149:BDY916149 BNQ916149:BNU916149 BXM916149:BXQ916149 CHI916149:CHM916149 CRE916149:CRI916149 DBA916149:DBE916149 DKW916149:DLA916149 DUS916149:DUW916149 EEO916149:EES916149 EOK916149:EOO916149 EYG916149:EYK916149 FIC916149:FIG916149 FRY916149:FSC916149 GBU916149:GBY916149 GLQ916149:GLU916149 GVM916149:GVQ916149 HFI916149:HFM916149 HPE916149:HPI916149 HZA916149:HZE916149 IIW916149:IJA916149 ISS916149:ISW916149 JCO916149:JCS916149 JMK916149:JMO916149 JWG916149:JWK916149 KGC916149:KGG916149 KPY916149:KQC916149 KZU916149:KZY916149 LJQ916149:LJU916149 LTM916149:LTQ916149 MDI916149:MDM916149 MNE916149:MNI916149 MXA916149:MXE916149 NGW916149:NHA916149 NQS916149:NQW916149 OAO916149:OAS916149 OKK916149:OKO916149 OUG916149:OUK916149 PEC916149:PEG916149 PNY916149:POC916149 PXU916149:PXY916149 QHQ916149:QHU916149 QRM916149:QRQ916149 RBI916149:RBM916149 RLE916149:RLI916149 RVA916149:RVE916149 SEW916149:SFA916149 SOS916149:SOW916149 SYO916149:SYS916149 TIK916149:TIO916149 TSG916149:TSK916149 UCC916149:UCG916149 ULY916149:UMC916149 UVU916149:UVY916149 VFQ916149:VFU916149 VPM916149:VPQ916149 VZI916149:VZM916149 WJE916149:WJI916149 WTA916149:WTE916149 F981683:L981683 GO981685:GS981685 QK981685:QO981685 AAG981685:AAK981685 AKC981685:AKG981685 ATY981685:AUC981685 BDU981685:BDY981685 BNQ981685:BNU981685 BXM981685:BXQ981685 CHI981685:CHM981685 CRE981685:CRI981685 DBA981685:DBE981685 DKW981685:DLA981685 DUS981685:DUW981685 EEO981685:EES981685 EOK981685:EOO981685 EYG981685:EYK981685 FIC981685:FIG981685 FRY981685:FSC981685 GBU981685:GBY981685 GLQ981685:GLU981685 GVM981685:GVQ981685 HFI981685:HFM981685 HPE981685:HPI981685 HZA981685:HZE981685 IIW981685:IJA981685 ISS981685:ISW981685 JCO981685:JCS981685 JMK981685:JMO981685 JWG981685:JWK981685 KGC981685:KGG981685 KPY981685:KQC981685 KZU981685:KZY981685 LJQ981685:LJU981685 LTM981685:LTQ981685 MDI981685:MDM981685 MNE981685:MNI981685 MXA981685:MXE981685 NGW981685:NHA981685 NQS981685:NQW981685 OAO981685:OAS981685 OKK981685:OKO981685 OUG981685:OUK981685 PEC981685:PEG981685 PNY981685:POC981685 PXU981685:PXY981685 QHQ981685:QHU981685 QRM981685:QRQ981685 RBI981685:RBM981685 RLE981685:RLI981685 RVA981685:RVE981685 SEW981685:SFA981685 SOS981685:SOW981685 SYO981685:SYS981685 TIK981685:TIO981685 TSG981685:TSK981685 UCC981685:UCG981685 ULY981685:UMC981685 UVU981685:UVY981685 VFQ981685:VFU981685 VPM981685:VPQ981685 VZI981685:VZM981685 WJE981685:WJI981685" xr:uid="{5DCECAEF-404E-4EB9-8913-235ECFD66C5F}">
      <formula1>1</formula1>
      <formula2>16</formula2>
    </dataValidation>
    <dataValidation allowBlank="1" error="Not more than 16 digits allowed." sqref="H64167:L64172 GP64169:GS64174 QL64169:QO64174 AAH64169:AAK64174 AKD64169:AKG64174 ATZ64169:AUC64174 BDV64169:BDY64174 BNR64169:BNU64174 BXN64169:BXQ64174 CHJ64169:CHM64174 CRF64169:CRI64174 DBB64169:DBE64174 DKX64169:DLA64174 DUT64169:DUW64174 EEP64169:EES64174 EOL64169:EOO64174 EYH64169:EYK64174 FID64169:FIG64174 FRZ64169:FSC64174 GBV64169:GBY64174 GLR64169:GLU64174 GVN64169:GVQ64174 HFJ64169:HFM64174 HPF64169:HPI64174 HZB64169:HZE64174 IIX64169:IJA64174 IST64169:ISW64174 JCP64169:JCS64174 JML64169:JMO64174 JWH64169:JWK64174 KGD64169:KGG64174 KPZ64169:KQC64174 KZV64169:KZY64174 LJR64169:LJU64174 LTN64169:LTQ64174 MDJ64169:MDM64174 MNF64169:MNI64174 MXB64169:MXE64174 NGX64169:NHA64174 NQT64169:NQW64174 OAP64169:OAS64174 OKL64169:OKO64174 OUH64169:OUK64174 PED64169:PEG64174 PNZ64169:POC64174 PXV64169:PXY64174 QHR64169:QHU64174 QRN64169:QRQ64174 RBJ64169:RBM64174 RLF64169:RLI64174 RVB64169:RVE64174 SEX64169:SFA64174 SOT64169:SOW64174 SYP64169:SYS64174 TIL64169:TIO64174 TSH64169:TSK64174 UCD64169:UCG64174 ULZ64169:UMC64174 UVV64169:UVY64174 VFR64169:VFU64174 VPN64169:VPQ64174 VZJ64169:VZM64174 WJF64169:WJI64174 WTB64169:WTE64174 H129703:L129708 GP129705:GS129710 QL129705:QO129710 AAH129705:AAK129710 AKD129705:AKG129710 ATZ129705:AUC129710 BDV129705:BDY129710 BNR129705:BNU129710 BXN129705:BXQ129710 CHJ129705:CHM129710 CRF129705:CRI129710 DBB129705:DBE129710 DKX129705:DLA129710 DUT129705:DUW129710 EEP129705:EES129710 EOL129705:EOO129710 EYH129705:EYK129710 FID129705:FIG129710 FRZ129705:FSC129710 GBV129705:GBY129710 GLR129705:GLU129710 GVN129705:GVQ129710 HFJ129705:HFM129710 HPF129705:HPI129710 HZB129705:HZE129710 IIX129705:IJA129710 IST129705:ISW129710 JCP129705:JCS129710 JML129705:JMO129710 JWH129705:JWK129710 KGD129705:KGG129710 KPZ129705:KQC129710 KZV129705:KZY129710 LJR129705:LJU129710 LTN129705:LTQ129710 MDJ129705:MDM129710 MNF129705:MNI129710 MXB129705:MXE129710 NGX129705:NHA129710 NQT129705:NQW129710 OAP129705:OAS129710 OKL129705:OKO129710 OUH129705:OUK129710 PED129705:PEG129710 PNZ129705:POC129710 PXV129705:PXY129710 QHR129705:QHU129710 QRN129705:QRQ129710 RBJ129705:RBM129710 RLF129705:RLI129710 RVB129705:RVE129710 SEX129705:SFA129710 SOT129705:SOW129710 SYP129705:SYS129710 TIL129705:TIO129710 TSH129705:TSK129710 UCD129705:UCG129710 ULZ129705:UMC129710 UVV129705:UVY129710 VFR129705:VFU129710 VPN129705:VPQ129710 VZJ129705:VZM129710 WJF129705:WJI129710 WTB129705:WTE129710 H195239:L195244 GP195241:GS195246 QL195241:QO195246 AAH195241:AAK195246 AKD195241:AKG195246 ATZ195241:AUC195246 BDV195241:BDY195246 BNR195241:BNU195246 BXN195241:BXQ195246 CHJ195241:CHM195246 CRF195241:CRI195246 DBB195241:DBE195246 DKX195241:DLA195246 DUT195241:DUW195246 EEP195241:EES195246 EOL195241:EOO195246 EYH195241:EYK195246 FID195241:FIG195246 FRZ195241:FSC195246 GBV195241:GBY195246 GLR195241:GLU195246 GVN195241:GVQ195246 HFJ195241:HFM195246 HPF195241:HPI195246 HZB195241:HZE195246 IIX195241:IJA195246 IST195241:ISW195246 JCP195241:JCS195246 JML195241:JMO195246 JWH195241:JWK195246 KGD195241:KGG195246 KPZ195241:KQC195246 KZV195241:KZY195246 LJR195241:LJU195246 LTN195241:LTQ195246 MDJ195241:MDM195246 MNF195241:MNI195246 MXB195241:MXE195246 NGX195241:NHA195246 NQT195241:NQW195246 OAP195241:OAS195246 OKL195241:OKO195246 OUH195241:OUK195246 PED195241:PEG195246 PNZ195241:POC195246 PXV195241:PXY195246 QHR195241:QHU195246 QRN195241:QRQ195246 RBJ195241:RBM195246 RLF195241:RLI195246 RVB195241:RVE195246 SEX195241:SFA195246 SOT195241:SOW195246 SYP195241:SYS195246 TIL195241:TIO195246 TSH195241:TSK195246 UCD195241:UCG195246 ULZ195241:UMC195246 UVV195241:UVY195246 VFR195241:VFU195246 VPN195241:VPQ195246 VZJ195241:VZM195246 WJF195241:WJI195246 WTB195241:WTE195246 H260775:L260780 GP260777:GS260782 QL260777:QO260782 AAH260777:AAK260782 AKD260777:AKG260782 ATZ260777:AUC260782 BDV260777:BDY260782 BNR260777:BNU260782 BXN260777:BXQ260782 CHJ260777:CHM260782 CRF260777:CRI260782 DBB260777:DBE260782 DKX260777:DLA260782 DUT260777:DUW260782 EEP260777:EES260782 EOL260777:EOO260782 EYH260777:EYK260782 FID260777:FIG260782 FRZ260777:FSC260782 GBV260777:GBY260782 GLR260777:GLU260782 GVN260777:GVQ260782 HFJ260777:HFM260782 HPF260777:HPI260782 HZB260777:HZE260782 IIX260777:IJA260782 IST260777:ISW260782 JCP260777:JCS260782 JML260777:JMO260782 JWH260777:JWK260782 KGD260777:KGG260782 KPZ260777:KQC260782 KZV260777:KZY260782 LJR260777:LJU260782 LTN260777:LTQ260782 MDJ260777:MDM260782 MNF260777:MNI260782 MXB260777:MXE260782 NGX260777:NHA260782 NQT260777:NQW260782 OAP260777:OAS260782 OKL260777:OKO260782 OUH260777:OUK260782 PED260777:PEG260782 PNZ260777:POC260782 PXV260777:PXY260782 QHR260777:QHU260782 QRN260777:QRQ260782 RBJ260777:RBM260782 RLF260777:RLI260782 RVB260777:RVE260782 SEX260777:SFA260782 SOT260777:SOW260782 SYP260777:SYS260782 TIL260777:TIO260782 TSH260777:TSK260782 UCD260777:UCG260782 ULZ260777:UMC260782 UVV260777:UVY260782 VFR260777:VFU260782 VPN260777:VPQ260782 VZJ260777:VZM260782 WJF260777:WJI260782 WTB260777:WTE260782 H326311:L326316 GP326313:GS326318 QL326313:QO326318 AAH326313:AAK326318 AKD326313:AKG326318 ATZ326313:AUC326318 BDV326313:BDY326318 BNR326313:BNU326318 BXN326313:BXQ326318 CHJ326313:CHM326318 CRF326313:CRI326318 DBB326313:DBE326318 DKX326313:DLA326318 DUT326313:DUW326318 EEP326313:EES326318 EOL326313:EOO326318 EYH326313:EYK326318 FID326313:FIG326318 FRZ326313:FSC326318 GBV326313:GBY326318 GLR326313:GLU326318 GVN326313:GVQ326318 HFJ326313:HFM326318 HPF326313:HPI326318 HZB326313:HZE326318 IIX326313:IJA326318 IST326313:ISW326318 JCP326313:JCS326318 JML326313:JMO326318 JWH326313:JWK326318 KGD326313:KGG326318 KPZ326313:KQC326318 KZV326313:KZY326318 LJR326313:LJU326318 LTN326313:LTQ326318 MDJ326313:MDM326318 MNF326313:MNI326318 MXB326313:MXE326318 NGX326313:NHA326318 NQT326313:NQW326318 OAP326313:OAS326318 OKL326313:OKO326318 OUH326313:OUK326318 PED326313:PEG326318 PNZ326313:POC326318 PXV326313:PXY326318 QHR326313:QHU326318 QRN326313:QRQ326318 RBJ326313:RBM326318 RLF326313:RLI326318 RVB326313:RVE326318 SEX326313:SFA326318 SOT326313:SOW326318 SYP326313:SYS326318 TIL326313:TIO326318 TSH326313:TSK326318 UCD326313:UCG326318 ULZ326313:UMC326318 UVV326313:UVY326318 VFR326313:VFU326318 VPN326313:VPQ326318 VZJ326313:VZM326318 WJF326313:WJI326318 WTB326313:WTE326318 H391847:L391852 GP391849:GS391854 QL391849:QO391854 AAH391849:AAK391854 AKD391849:AKG391854 ATZ391849:AUC391854 BDV391849:BDY391854 BNR391849:BNU391854 BXN391849:BXQ391854 CHJ391849:CHM391854 CRF391849:CRI391854 DBB391849:DBE391854 DKX391849:DLA391854 DUT391849:DUW391854 EEP391849:EES391854 EOL391849:EOO391854 EYH391849:EYK391854 FID391849:FIG391854 FRZ391849:FSC391854 GBV391849:GBY391854 GLR391849:GLU391854 GVN391849:GVQ391854 HFJ391849:HFM391854 HPF391849:HPI391854 HZB391849:HZE391854 IIX391849:IJA391854 IST391849:ISW391854 JCP391849:JCS391854 JML391849:JMO391854 JWH391849:JWK391854 KGD391849:KGG391854 KPZ391849:KQC391854 KZV391849:KZY391854 LJR391849:LJU391854 LTN391849:LTQ391854 MDJ391849:MDM391854 MNF391849:MNI391854 MXB391849:MXE391854 NGX391849:NHA391854 NQT391849:NQW391854 OAP391849:OAS391854 OKL391849:OKO391854 OUH391849:OUK391854 PED391849:PEG391854 PNZ391849:POC391854 PXV391849:PXY391854 QHR391849:QHU391854 QRN391849:QRQ391854 RBJ391849:RBM391854 RLF391849:RLI391854 RVB391849:RVE391854 SEX391849:SFA391854 SOT391849:SOW391854 SYP391849:SYS391854 TIL391849:TIO391854 TSH391849:TSK391854 UCD391849:UCG391854 ULZ391849:UMC391854 UVV391849:UVY391854 VFR391849:VFU391854 VPN391849:VPQ391854 VZJ391849:VZM391854 WJF391849:WJI391854 WTB391849:WTE391854 H457383:L457388 GP457385:GS457390 QL457385:QO457390 AAH457385:AAK457390 AKD457385:AKG457390 ATZ457385:AUC457390 BDV457385:BDY457390 BNR457385:BNU457390 BXN457385:BXQ457390 CHJ457385:CHM457390 CRF457385:CRI457390 DBB457385:DBE457390 DKX457385:DLA457390 DUT457385:DUW457390 EEP457385:EES457390 EOL457385:EOO457390 EYH457385:EYK457390 FID457385:FIG457390 FRZ457385:FSC457390 GBV457385:GBY457390 GLR457385:GLU457390 GVN457385:GVQ457390 HFJ457385:HFM457390 HPF457385:HPI457390 HZB457385:HZE457390 IIX457385:IJA457390 IST457385:ISW457390 JCP457385:JCS457390 JML457385:JMO457390 JWH457385:JWK457390 KGD457385:KGG457390 KPZ457385:KQC457390 KZV457385:KZY457390 LJR457385:LJU457390 LTN457385:LTQ457390 MDJ457385:MDM457390 MNF457385:MNI457390 MXB457385:MXE457390 NGX457385:NHA457390 NQT457385:NQW457390 OAP457385:OAS457390 OKL457385:OKO457390 OUH457385:OUK457390 PED457385:PEG457390 PNZ457385:POC457390 PXV457385:PXY457390 QHR457385:QHU457390 QRN457385:QRQ457390 RBJ457385:RBM457390 RLF457385:RLI457390 RVB457385:RVE457390 SEX457385:SFA457390 SOT457385:SOW457390 SYP457385:SYS457390 TIL457385:TIO457390 TSH457385:TSK457390 UCD457385:UCG457390 ULZ457385:UMC457390 UVV457385:UVY457390 VFR457385:VFU457390 VPN457385:VPQ457390 VZJ457385:VZM457390 WJF457385:WJI457390 WTB457385:WTE457390 H522919:L522924 GP522921:GS522926 QL522921:QO522926 AAH522921:AAK522926 AKD522921:AKG522926 ATZ522921:AUC522926 BDV522921:BDY522926 BNR522921:BNU522926 BXN522921:BXQ522926 CHJ522921:CHM522926 CRF522921:CRI522926 DBB522921:DBE522926 DKX522921:DLA522926 DUT522921:DUW522926 EEP522921:EES522926 EOL522921:EOO522926 EYH522921:EYK522926 FID522921:FIG522926 FRZ522921:FSC522926 GBV522921:GBY522926 GLR522921:GLU522926 GVN522921:GVQ522926 HFJ522921:HFM522926 HPF522921:HPI522926 HZB522921:HZE522926 IIX522921:IJA522926 IST522921:ISW522926 JCP522921:JCS522926 JML522921:JMO522926 JWH522921:JWK522926 KGD522921:KGG522926 KPZ522921:KQC522926 KZV522921:KZY522926 LJR522921:LJU522926 LTN522921:LTQ522926 MDJ522921:MDM522926 MNF522921:MNI522926 MXB522921:MXE522926 NGX522921:NHA522926 NQT522921:NQW522926 OAP522921:OAS522926 OKL522921:OKO522926 OUH522921:OUK522926 PED522921:PEG522926 PNZ522921:POC522926 PXV522921:PXY522926 QHR522921:QHU522926 QRN522921:QRQ522926 RBJ522921:RBM522926 RLF522921:RLI522926 RVB522921:RVE522926 SEX522921:SFA522926 SOT522921:SOW522926 SYP522921:SYS522926 TIL522921:TIO522926 TSH522921:TSK522926 UCD522921:UCG522926 ULZ522921:UMC522926 UVV522921:UVY522926 VFR522921:VFU522926 VPN522921:VPQ522926 VZJ522921:VZM522926 WJF522921:WJI522926 WTB522921:WTE522926 H588455:L588460 GP588457:GS588462 QL588457:QO588462 AAH588457:AAK588462 AKD588457:AKG588462 ATZ588457:AUC588462 BDV588457:BDY588462 BNR588457:BNU588462 BXN588457:BXQ588462 CHJ588457:CHM588462 CRF588457:CRI588462 DBB588457:DBE588462 DKX588457:DLA588462 DUT588457:DUW588462 EEP588457:EES588462 EOL588457:EOO588462 EYH588457:EYK588462 FID588457:FIG588462 FRZ588457:FSC588462 GBV588457:GBY588462 GLR588457:GLU588462 GVN588457:GVQ588462 HFJ588457:HFM588462 HPF588457:HPI588462 HZB588457:HZE588462 IIX588457:IJA588462 IST588457:ISW588462 JCP588457:JCS588462 JML588457:JMO588462 JWH588457:JWK588462 KGD588457:KGG588462 KPZ588457:KQC588462 KZV588457:KZY588462 LJR588457:LJU588462 LTN588457:LTQ588462 MDJ588457:MDM588462 MNF588457:MNI588462 MXB588457:MXE588462 NGX588457:NHA588462 NQT588457:NQW588462 OAP588457:OAS588462 OKL588457:OKO588462 OUH588457:OUK588462 PED588457:PEG588462 PNZ588457:POC588462 PXV588457:PXY588462 QHR588457:QHU588462 QRN588457:QRQ588462 RBJ588457:RBM588462 RLF588457:RLI588462 RVB588457:RVE588462 SEX588457:SFA588462 SOT588457:SOW588462 SYP588457:SYS588462 TIL588457:TIO588462 TSH588457:TSK588462 UCD588457:UCG588462 ULZ588457:UMC588462 UVV588457:UVY588462 VFR588457:VFU588462 VPN588457:VPQ588462 VZJ588457:VZM588462 WJF588457:WJI588462 WTB588457:WTE588462 H653991:L653996 GP653993:GS653998 QL653993:QO653998 AAH653993:AAK653998 AKD653993:AKG653998 ATZ653993:AUC653998 BDV653993:BDY653998 BNR653993:BNU653998 BXN653993:BXQ653998 CHJ653993:CHM653998 CRF653993:CRI653998 DBB653993:DBE653998 DKX653993:DLA653998 DUT653993:DUW653998 EEP653993:EES653998 EOL653993:EOO653998 EYH653993:EYK653998 FID653993:FIG653998 FRZ653993:FSC653998 GBV653993:GBY653998 GLR653993:GLU653998 GVN653993:GVQ653998 HFJ653993:HFM653998 HPF653993:HPI653998 HZB653993:HZE653998 IIX653993:IJA653998 IST653993:ISW653998 JCP653993:JCS653998 JML653993:JMO653998 JWH653993:JWK653998 KGD653993:KGG653998 KPZ653993:KQC653998 KZV653993:KZY653998 LJR653993:LJU653998 LTN653993:LTQ653998 MDJ653993:MDM653998 MNF653993:MNI653998 MXB653993:MXE653998 NGX653993:NHA653998 NQT653993:NQW653998 OAP653993:OAS653998 OKL653993:OKO653998 OUH653993:OUK653998 PED653993:PEG653998 PNZ653993:POC653998 PXV653993:PXY653998 QHR653993:QHU653998 QRN653993:QRQ653998 RBJ653993:RBM653998 RLF653993:RLI653998 RVB653993:RVE653998 SEX653993:SFA653998 SOT653993:SOW653998 SYP653993:SYS653998 TIL653993:TIO653998 TSH653993:TSK653998 UCD653993:UCG653998 ULZ653993:UMC653998 UVV653993:UVY653998 VFR653993:VFU653998 VPN653993:VPQ653998 VZJ653993:VZM653998 WJF653993:WJI653998 WTB653993:WTE653998 H719527:L719532 GP719529:GS719534 QL719529:QO719534 AAH719529:AAK719534 AKD719529:AKG719534 ATZ719529:AUC719534 BDV719529:BDY719534 BNR719529:BNU719534 BXN719529:BXQ719534 CHJ719529:CHM719534 CRF719529:CRI719534 DBB719529:DBE719534 DKX719529:DLA719534 DUT719529:DUW719534 EEP719529:EES719534 EOL719529:EOO719534 EYH719529:EYK719534 FID719529:FIG719534 FRZ719529:FSC719534 GBV719529:GBY719534 GLR719529:GLU719534 GVN719529:GVQ719534 HFJ719529:HFM719534 HPF719529:HPI719534 HZB719529:HZE719534 IIX719529:IJA719534 IST719529:ISW719534 JCP719529:JCS719534 JML719529:JMO719534 JWH719529:JWK719534 KGD719529:KGG719534 KPZ719529:KQC719534 KZV719529:KZY719534 LJR719529:LJU719534 LTN719529:LTQ719534 MDJ719529:MDM719534 MNF719529:MNI719534 MXB719529:MXE719534 NGX719529:NHA719534 NQT719529:NQW719534 OAP719529:OAS719534 OKL719529:OKO719534 OUH719529:OUK719534 PED719529:PEG719534 PNZ719529:POC719534 PXV719529:PXY719534 QHR719529:QHU719534 QRN719529:QRQ719534 RBJ719529:RBM719534 RLF719529:RLI719534 RVB719529:RVE719534 SEX719529:SFA719534 SOT719529:SOW719534 SYP719529:SYS719534 TIL719529:TIO719534 TSH719529:TSK719534 UCD719529:UCG719534 ULZ719529:UMC719534 UVV719529:UVY719534 VFR719529:VFU719534 VPN719529:VPQ719534 VZJ719529:VZM719534 WJF719529:WJI719534 WTB719529:WTE719534 H785063:L785068 GP785065:GS785070 QL785065:QO785070 AAH785065:AAK785070 AKD785065:AKG785070 ATZ785065:AUC785070 BDV785065:BDY785070 BNR785065:BNU785070 BXN785065:BXQ785070 CHJ785065:CHM785070 CRF785065:CRI785070 DBB785065:DBE785070 DKX785065:DLA785070 DUT785065:DUW785070 EEP785065:EES785070 EOL785065:EOO785070 EYH785065:EYK785070 FID785065:FIG785070 FRZ785065:FSC785070 GBV785065:GBY785070 GLR785065:GLU785070 GVN785065:GVQ785070 HFJ785065:HFM785070 HPF785065:HPI785070 HZB785065:HZE785070 IIX785065:IJA785070 IST785065:ISW785070 JCP785065:JCS785070 JML785065:JMO785070 JWH785065:JWK785070 KGD785065:KGG785070 KPZ785065:KQC785070 KZV785065:KZY785070 LJR785065:LJU785070 LTN785065:LTQ785070 MDJ785065:MDM785070 MNF785065:MNI785070 MXB785065:MXE785070 NGX785065:NHA785070 NQT785065:NQW785070 OAP785065:OAS785070 OKL785065:OKO785070 OUH785065:OUK785070 PED785065:PEG785070 PNZ785065:POC785070 PXV785065:PXY785070 QHR785065:QHU785070 QRN785065:QRQ785070 RBJ785065:RBM785070 RLF785065:RLI785070 RVB785065:RVE785070 SEX785065:SFA785070 SOT785065:SOW785070 SYP785065:SYS785070 TIL785065:TIO785070 TSH785065:TSK785070 UCD785065:UCG785070 ULZ785065:UMC785070 UVV785065:UVY785070 VFR785065:VFU785070 VPN785065:VPQ785070 VZJ785065:VZM785070 WJF785065:WJI785070 WTB785065:WTE785070 H850599:L850604 GP850601:GS850606 QL850601:QO850606 AAH850601:AAK850606 AKD850601:AKG850606 ATZ850601:AUC850606 BDV850601:BDY850606 BNR850601:BNU850606 BXN850601:BXQ850606 CHJ850601:CHM850606 CRF850601:CRI850606 DBB850601:DBE850606 DKX850601:DLA850606 DUT850601:DUW850606 EEP850601:EES850606 EOL850601:EOO850606 EYH850601:EYK850606 FID850601:FIG850606 FRZ850601:FSC850606 GBV850601:GBY850606 GLR850601:GLU850606 GVN850601:GVQ850606 HFJ850601:HFM850606 HPF850601:HPI850606 HZB850601:HZE850606 IIX850601:IJA850606 IST850601:ISW850606 JCP850601:JCS850606 JML850601:JMO850606 JWH850601:JWK850606 KGD850601:KGG850606 KPZ850601:KQC850606 KZV850601:KZY850606 LJR850601:LJU850606 LTN850601:LTQ850606 MDJ850601:MDM850606 MNF850601:MNI850606 MXB850601:MXE850606 NGX850601:NHA850606 NQT850601:NQW850606 OAP850601:OAS850606 OKL850601:OKO850606 OUH850601:OUK850606 PED850601:PEG850606 PNZ850601:POC850606 PXV850601:PXY850606 QHR850601:QHU850606 QRN850601:QRQ850606 RBJ850601:RBM850606 RLF850601:RLI850606 RVB850601:RVE850606 SEX850601:SFA850606 SOT850601:SOW850606 SYP850601:SYS850606 TIL850601:TIO850606 TSH850601:TSK850606 UCD850601:UCG850606 ULZ850601:UMC850606 UVV850601:UVY850606 VFR850601:VFU850606 VPN850601:VPQ850606 VZJ850601:VZM850606 WJF850601:WJI850606 WTB850601:WTE850606 H916135:L916140 GP916137:GS916142 QL916137:QO916142 AAH916137:AAK916142 AKD916137:AKG916142 ATZ916137:AUC916142 BDV916137:BDY916142 BNR916137:BNU916142 BXN916137:BXQ916142 CHJ916137:CHM916142 CRF916137:CRI916142 DBB916137:DBE916142 DKX916137:DLA916142 DUT916137:DUW916142 EEP916137:EES916142 EOL916137:EOO916142 EYH916137:EYK916142 FID916137:FIG916142 FRZ916137:FSC916142 GBV916137:GBY916142 GLR916137:GLU916142 GVN916137:GVQ916142 HFJ916137:HFM916142 HPF916137:HPI916142 HZB916137:HZE916142 IIX916137:IJA916142 IST916137:ISW916142 JCP916137:JCS916142 JML916137:JMO916142 JWH916137:JWK916142 KGD916137:KGG916142 KPZ916137:KQC916142 KZV916137:KZY916142 LJR916137:LJU916142 LTN916137:LTQ916142 MDJ916137:MDM916142 MNF916137:MNI916142 MXB916137:MXE916142 NGX916137:NHA916142 NQT916137:NQW916142 OAP916137:OAS916142 OKL916137:OKO916142 OUH916137:OUK916142 PED916137:PEG916142 PNZ916137:POC916142 PXV916137:PXY916142 QHR916137:QHU916142 QRN916137:QRQ916142 RBJ916137:RBM916142 RLF916137:RLI916142 RVB916137:RVE916142 SEX916137:SFA916142 SOT916137:SOW916142 SYP916137:SYS916142 TIL916137:TIO916142 TSH916137:TSK916142 UCD916137:UCG916142 ULZ916137:UMC916142 UVV916137:UVY916142 VFR916137:VFU916142 VPN916137:VPQ916142 VZJ916137:VZM916142 WJF916137:WJI916142 WTB916137:WTE916142 H981671:L981676 GP981673:GS981678 QL981673:QO981678 AAH981673:AAK981678 AKD981673:AKG981678 ATZ981673:AUC981678 BDV981673:BDY981678 BNR981673:BNU981678 BXN981673:BXQ981678 CHJ981673:CHM981678 CRF981673:CRI981678 DBB981673:DBE981678 DKX981673:DLA981678 DUT981673:DUW981678 EEP981673:EES981678 EOL981673:EOO981678 EYH981673:EYK981678 FID981673:FIG981678 FRZ981673:FSC981678 GBV981673:GBY981678 GLR981673:GLU981678 GVN981673:GVQ981678 HFJ981673:HFM981678 HPF981673:HPI981678 HZB981673:HZE981678 IIX981673:IJA981678 IST981673:ISW981678 JCP981673:JCS981678 JML981673:JMO981678 JWH981673:JWK981678 KGD981673:KGG981678 KPZ981673:KQC981678 KZV981673:KZY981678 LJR981673:LJU981678 LTN981673:LTQ981678 MDJ981673:MDM981678 MNF981673:MNI981678 MXB981673:MXE981678 NGX981673:NHA981678 NQT981673:NQW981678 OAP981673:OAS981678 OKL981673:OKO981678 OUH981673:OUK981678 PED981673:PEG981678 PNZ981673:POC981678 PXV981673:PXY981678 QHR981673:QHU981678 QRN981673:QRQ981678 RBJ981673:RBM981678 RLF981673:RLI981678 RVB981673:RVE981678 SEX981673:SFA981678 SOT981673:SOW981678 SYP981673:SYS981678 TIL981673:TIO981678 TSH981673:TSK981678 UCD981673:UCG981678 ULZ981673:UMC981678 UVV981673:UVY981678 VFR981673:VFU981678 VPN981673:VPQ981678 VZJ981673:VZM981678 WJF981673:WJI981678 WTB981673:WTE981678" xr:uid="{B89FE5D9-9EB1-4A49-94FE-CDD8485A9DB0}"/>
    <dataValidation type="list" allowBlank="1" showErrorMessage="1" error="Please select one item from the drop-down list." sqref="WTB981700:WTE981701 WJF981700:WJI981701 H64194:L64195 GP64196:GS64197 QL64196:QO64197 AAH64196:AAK64197 AKD64196:AKG64197 ATZ64196:AUC64197 BDV64196:BDY64197 BNR64196:BNU64197 BXN64196:BXQ64197 CHJ64196:CHM64197 CRF64196:CRI64197 DBB64196:DBE64197 DKX64196:DLA64197 DUT64196:DUW64197 EEP64196:EES64197 EOL64196:EOO64197 EYH64196:EYK64197 FID64196:FIG64197 FRZ64196:FSC64197 GBV64196:GBY64197 GLR64196:GLU64197 GVN64196:GVQ64197 HFJ64196:HFM64197 HPF64196:HPI64197 HZB64196:HZE64197 IIX64196:IJA64197 IST64196:ISW64197 JCP64196:JCS64197 JML64196:JMO64197 JWH64196:JWK64197 KGD64196:KGG64197 KPZ64196:KQC64197 KZV64196:KZY64197 LJR64196:LJU64197 LTN64196:LTQ64197 MDJ64196:MDM64197 MNF64196:MNI64197 MXB64196:MXE64197 NGX64196:NHA64197 NQT64196:NQW64197 OAP64196:OAS64197 OKL64196:OKO64197 OUH64196:OUK64197 PED64196:PEG64197 PNZ64196:POC64197 PXV64196:PXY64197 QHR64196:QHU64197 QRN64196:QRQ64197 RBJ64196:RBM64197 RLF64196:RLI64197 RVB64196:RVE64197 SEX64196:SFA64197 SOT64196:SOW64197 SYP64196:SYS64197 TIL64196:TIO64197 TSH64196:TSK64197 UCD64196:UCG64197 ULZ64196:UMC64197 UVV64196:UVY64197 VFR64196:VFU64197 VPN64196:VPQ64197 VZJ64196:VZM64197 WJF64196:WJI64197 WTB64196:WTE64197 H129730:L129731 GP129732:GS129733 QL129732:QO129733 AAH129732:AAK129733 AKD129732:AKG129733 ATZ129732:AUC129733 BDV129732:BDY129733 BNR129732:BNU129733 BXN129732:BXQ129733 CHJ129732:CHM129733 CRF129732:CRI129733 DBB129732:DBE129733 DKX129732:DLA129733 DUT129732:DUW129733 EEP129732:EES129733 EOL129732:EOO129733 EYH129732:EYK129733 FID129732:FIG129733 FRZ129732:FSC129733 GBV129732:GBY129733 GLR129732:GLU129733 GVN129732:GVQ129733 HFJ129732:HFM129733 HPF129732:HPI129733 HZB129732:HZE129733 IIX129732:IJA129733 IST129732:ISW129733 JCP129732:JCS129733 JML129732:JMO129733 JWH129732:JWK129733 KGD129732:KGG129733 KPZ129732:KQC129733 KZV129732:KZY129733 LJR129732:LJU129733 LTN129732:LTQ129733 MDJ129732:MDM129733 MNF129732:MNI129733 MXB129732:MXE129733 NGX129732:NHA129733 NQT129732:NQW129733 OAP129732:OAS129733 OKL129732:OKO129733 OUH129732:OUK129733 PED129732:PEG129733 PNZ129732:POC129733 PXV129732:PXY129733 QHR129732:QHU129733 QRN129732:QRQ129733 RBJ129732:RBM129733 RLF129732:RLI129733 RVB129732:RVE129733 SEX129732:SFA129733 SOT129732:SOW129733 SYP129732:SYS129733 TIL129732:TIO129733 TSH129732:TSK129733 UCD129732:UCG129733 ULZ129732:UMC129733 UVV129732:UVY129733 VFR129732:VFU129733 VPN129732:VPQ129733 VZJ129732:VZM129733 WJF129732:WJI129733 WTB129732:WTE129733 H195266:L195267 GP195268:GS195269 QL195268:QO195269 AAH195268:AAK195269 AKD195268:AKG195269 ATZ195268:AUC195269 BDV195268:BDY195269 BNR195268:BNU195269 BXN195268:BXQ195269 CHJ195268:CHM195269 CRF195268:CRI195269 DBB195268:DBE195269 DKX195268:DLA195269 DUT195268:DUW195269 EEP195268:EES195269 EOL195268:EOO195269 EYH195268:EYK195269 FID195268:FIG195269 FRZ195268:FSC195269 GBV195268:GBY195269 GLR195268:GLU195269 GVN195268:GVQ195269 HFJ195268:HFM195269 HPF195268:HPI195269 HZB195268:HZE195269 IIX195268:IJA195269 IST195268:ISW195269 JCP195268:JCS195269 JML195268:JMO195269 JWH195268:JWK195269 KGD195268:KGG195269 KPZ195268:KQC195269 KZV195268:KZY195269 LJR195268:LJU195269 LTN195268:LTQ195269 MDJ195268:MDM195269 MNF195268:MNI195269 MXB195268:MXE195269 NGX195268:NHA195269 NQT195268:NQW195269 OAP195268:OAS195269 OKL195268:OKO195269 OUH195268:OUK195269 PED195268:PEG195269 PNZ195268:POC195269 PXV195268:PXY195269 QHR195268:QHU195269 QRN195268:QRQ195269 RBJ195268:RBM195269 RLF195268:RLI195269 RVB195268:RVE195269 SEX195268:SFA195269 SOT195268:SOW195269 SYP195268:SYS195269 TIL195268:TIO195269 TSH195268:TSK195269 UCD195268:UCG195269 ULZ195268:UMC195269 UVV195268:UVY195269 VFR195268:VFU195269 VPN195268:VPQ195269 VZJ195268:VZM195269 WJF195268:WJI195269 WTB195268:WTE195269 H260802:L260803 GP260804:GS260805 QL260804:QO260805 AAH260804:AAK260805 AKD260804:AKG260805 ATZ260804:AUC260805 BDV260804:BDY260805 BNR260804:BNU260805 BXN260804:BXQ260805 CHJ260804:CHM260805 CRF260804:CRI260805 DBB260804:DBE260805 DKX260804:DLA260805 DUT260804:DUW260805 EEP260804:EES260805 EOL260804:EOO260805 EYH260804:EYK260805 FID260804:FIG260805 FRZ260804:FSC260805 GBV260804:GBY260805 GLR260804:GLU260805 GVN260804:GVQ260805 HFJ260804:HFM260805 HPF260804:HPI260805 HZB260804:HZE260805 IIX260804:IJA260805 IST260804:ISW260805 JCP260804:JCS260805 JML260804:JMO260805 JWH260804:JWK260805 KGD260804:KGG260805 KPZ260804:KQC260805 KZV260804:KZY260805 LJR260804:LJU260805 LTN260804:LTQ260805 MDJ260804:MDM260805 MNF260804:MNI260805 MXB260804:MXE260805 NGX260804:NHA260805 NQT260804:NQW260805 OAP260804:OAS260805 OKL260804:OKO260805 OUH260804:OUK260805 PED260804:PEG260805 PNZ260804:POC260805 PXV260804:PXY260805 QHR260804:QHU260805 QRN260804:QRQ260805 RBJ260804:RBM260805 RLF260804:RLI260805 RVB260804:RVE260805 SEX260804:SFA260805 SOT260804:SOW260805 SYP260804:SYS260805 TIL260804:TIO260805 TSH260804:TSK260805 UCD260804:UCG260805 ULZ260804:UMC260805 UVV260804:UVY260805 VFR260804:VFU260805 VPN260804:VPQ260805 VZJ260804:VZM260805 WJF260804:WJI260805 WTB260804:WTE260805 H326338:L326339 GP326340:GS326341 QL326340:QO326341 AAH326340:AAK326341 AKD326340:AKG326341 ATZ326340:AUC326341 BDV326340:BDY326341 BNR326340:BNU326341 BXN326340:BXQ326341 CHJ326340:CHM326341 CRF326340:CRI326341 DBB326340:DBE326341 DKX326340:DLA326341 DUT326340:DUW326341 EEP326340:EES326341 EOL326340:EOO326341 EYH326340:EYK326341 FID326340:FIG326341 FRZ326340:FSC326341 GBV326340:GBY326341 GLR326340:GLU326341 GVN326340:GVQ326341 HFJ326340:HFM326341 HPF326340:HPI326341 HZB326340:HZE326341 IIX326340:IJA326341 IST326340:ISW326341 JCP326340:JCS326341 JML326340:JMO326341 JWH326340:JWK326341 KGD326340:KGG326341 KPZ326340:KQC326341 KZV326340:KZY326341 LJR326340:LJU326341 LTN326340:LTQ326341 MDJ326340:MDM326341 MNF326340:MNI326341 MXB326340:MXE326341 NGX326340:NHA326341 NQT326340:NQW326341 OAP326340:OAS326341 OKL326340:OKO326341 OUH326340:OUK326341 PED326340:PEG326341 PNZ326340:POC326341 PXV326340:PXY326341 QHR326340:QHU326341 QRN326340:QRQ326341 RBJ326340:RBM326341 RLF326340:RLI326341 RVB326340:RVE326341 SEX326340:SFA326341 SOT326340:SOW326341 SYP326340:SYS326341 TIL326340:TIO326341 TSH326340:TSK326341 UCD326340:UCG326341 ULZ326340:UMC326341 UVV326340:UVY326341 VFR326340:VFU326341 VPN326340:VPQ326341 VZJ326340:VZM326341 WJF326340:WJI326341 WTB326340:WTE326341 H391874:L391875 GP391876:GS391877 QL391876:QO391877 AAH391876:AAK391877 AKD391876:AKG391877 ATZ391876:AUC391877 BDV391876:BDY391877 BNR391876:BNU391877 BXN391876:BXQ391877 CHJ391876:CHM391877 CRF391876:CRI391877 DBB391876:DBE391877 DKX391876:DLA391877 DUT391876:DUW391877 EEP391876:EES391877 EOL391876:EOO391877 EYH391876:EYK391877 FID391876:FIG391877 FRZ391876:FSC391877 GBV391876:GBY391877 GLR391876:GLU391877 GVN391876:GVQ391877 HFJ391876:HFM391877 HPF391876:HPI391877 HZB391876:HZE391877 IIX391876:IJA391877 IST391876:ISW391877 JCP391876:JCS391877 JML391876:JMO391877 JWH391876:JWK391877 KGD391876:KGG391877 KPZ391876:KQC391877 KZV391876:KZY391877 LJR391876:LJU391877 LTN391876:LTQ391877 MDJ391876:MDM391877 MNF391876:MNI391877 MXB391876:MXE391877 NGX391876:NHA391877 NQT391876:NQW391877 OAP391876:OAS391877 OKL391876:OKO391877 OUH391876:OUK391877 PED391876:PEG391877 PNZ391876:POC391877 PXV391876:PXY391877 QHR391876:QHU391877 QRN391876:QRQ391877 RBJ391876:RBM391877 RLF391876:RLI391877 RVB391876:RVE391877 SEX391876:SFA391877 SOT391876:SOW391877 SYP391876:SYS391877 TIL391876:TIO391877 TSH391876:TSK391877 UCD391876:UCG391877 ULZ391876:UMC391877 UVV391876:UVY391877 VFR391876:VFU391877 VPN391876:VPQ391877 VZJ391876:VZM391877 WJF391876:WJI391877 WTB391876:WTE391877 H457410:L457411 GP457412:GS457413 QL457412:QO457413 AAH457412:AAK457413 AKD457412:AKG457413 ATZ457412:AUC457413 BDV457412:BDY457413 BNR457412:BNU457413 BXN457412:BXQ457413 CHJ457412:CHM457413 CRF457412:CRI457413 DBB457412:DBE457413 DKX457412:DLA457413 DUT457412:DUW457413 EEP457412:EES457413 EOL457412:EOO457413 EYH457412:EYK457413 FID457412:FIG457413 FRZ457412:FSC457413 GBV457412:GBY457413 GLR457412:GLU457413 GVN457412:GVQ457413 HFJ457412:HFM457413 HPF457412:HPI457413 HZB457412:HZE457413 IIX457412:IJA457413 IST457412:ISW457413 JCP457412:JCS457413 JML457412:JMO457413 JWH457412:JWK457413 KGD457412:KGG457413 KPZ457412:KQC457413 KZV457412:KZY457413 LJR457412:LJU457413 LTN457412:LTQ457413 MDJ457412:MDM457413 MNF457412:MNI457413 MXB457412:MXE457413 NGX457412:NHA457413 NQT457412:NQW457413 OAP457412:OAS457413 OKL457412:OKO457413 OUH457412:OUK457413 PED457412:PEG457413 PNZ457412:POC457413 PXV457412:PXY457413 QHR457412:QHU457413 QRN457412:QRQ457413 RBJ457412:RBM457413 RLF457412:RLI457413 RVB457412:RVE457413 SEX457412:SFA457413 SOT457412:SOW457413 SYP457412:SYS457413 TIL457412:TIO457413 TSH457412:TSK457413 UCD457412:UCG457413 ULZ457412:UMC457413 UVV457412:UVY457413 VFR457412:VFU457413 VPN457412:VPQ457413 VZJ457412:VZM457413 WJF457412:WJI457413 WTB457412:WTE457413 H522946:L522947 GP522948:GS522949 QL522948:QO522949 AAH522948:AAK522949 AKD522948:AKG522949 ATZ522948:AUC522949 BDV522948:BDY522949 BNR522948:BNU522949 BXN522948:BXQ522949 CHJ522948:CHM522949 CRF522948:CRI522949 DBB522948:DBE522949 DKX522948:DLA522949 DUT522948:DUW522949 EEP522948:EES522949 EOL522948:EOO522949 EYH522948:EYK522949 FID522948:FIG522949 FRZ522948:FSC522949 GBV522948:GBY522949 GLR522948:GLU522949 GVN522948:GVQ522949 HFJ522948:HFM522949 HPF522948:HPI522949 HZB522948:HZE522949 IIX522948:IJA522949 IST522948:ISW522949 JCP522948:JCS522949 JML522948:JMO522949 JWH522948:JWK522949 KGD522948:KGG522949 KPZ522948:KQC522949 KZV522948:KZY522949 LJR522948:LJU522949 LTN522948:LTQ522949 MDJ522948:MDM522949 MNF522948:MNI522949 MXB522948:MXE522949 NGX522948:NHA522949 NQT522948:NQW522949 OAP522948:OAS522949 OKL522948:OKO522949 OUH522948:OUK522949 PED522948:PEG522949 PNZ522948:POC522949 PXV522948:PXY522949 QHR522948:QHU522949 QRN522948:QRQ522949 RBJ522948:RBM522949 RLF522948:RLI522949 RVB522948:RVE522949 SEX522948:SFA522949 SOT522948:SOW522949 SYP522948:SYS522949 TIL522948:TIO522949 TSH522948:TSK522949 UCD522948:UCG522949 ULZ522948:UMC522949 UVV522948:UVY522949 VFR522948:VFU522949 VPN522948:VPQ522949 VZJ522948:VZM522949 WJF522948:WJI522949 WTB522948:WTE522949 H588482:L588483 GP588484:GS588485 QL588484:QO588485 AAH588484:AAK588485 AKD588484:AKG588485 ATZ588484:AUC588485 BDV588484:BDY588485 BNR588484:BNU588485 BXN588484:BXQ588485 CHJ588484:CHM588485 CRF588484:CRI588485 DBB588484:DBE588485 DKX588484:DLA588485 DUT588484:DUW588485 EEP588484:EES588485 EOL588484:EOO588485 EYH588484:EYK588485 FID588484:FIG588485 FRZ588484:FSC588485 GBV588484:GBY588485 GLR588484:GLU588485 GVN588484:GVQ588485 HFJ588484:HFM588485 HPF588484:HPI588485 HZB588484:HZE588485 IIX588484:IJA588485 IST588484:ISW588485 JCP588484:JCS588485 JML588484:JMO588485 JWH588484:JWK588485 KGD588484:KGG588485 KPZ588484:KQC588485 KZV588484:KZY588485 LJR588484:LJU588485 LTN588484:LTQ588485 MDJ588484:MDM588485 MNF588484:MNI588485 MXB588484:MXE588485 NGX588484:NHA588485 NQT588484:NQW588485 OAP588484:OAS588485 OKL588484:OKO588485 OUH588484:OUK588485 PED588484:PEG588485 PNZ588484:POC588485 PXV588484:PXY588485 QHR588484:QHU588485 QRN588484:QRQ588485 RBJ588484:RBM588485 RLF588484:RLI588485 RVB588484:RVE588485 SEX588484:SFA588485 SOT588484:SOW588485 SYP588484:SYS588485 TIL588484:TIO588485 TSH588484:TSK588485 UCD588484:UCG588485 ULZ588484:UMC588485 UVV588484:UVY588485 VFR588484:VFU588485 VPN588484:VPQ588485 VZJ588484:VZM588485 WJF588484:WJI588485 WTB588484:WTE588485 H654018:L654019 GP654020:GS654021 QL654020:QO654021 AAH654020:AAK654021 AKD654020:AKG654021 ATZ654020:AUC654021 BDV654020:BDY654021 BNR654020:BNU654021 BXN654020:BXQ654021 CHJ654020:CHM654021 CRF654020:CRI654021 DBB654020:DBE654021 DKX654020:DLA654021 DUT654020:DUW654021 EEP654020:EES654021 EOL654020:EOO654021 EYH654020:EYK654021 FID654020:FIG654021 FRZ654020:FSC654021 GBV654020:GBY654021 GLR654020:GLU654021 GVN654020:GVQ654021 HFJ654020:HFM654021 HPF654020:HPI654021 HZB654020:HZE654021 IIX654020:IJA654021 IST654020:ISW654021 JCP654020:JCS654021 JML654020:JMO654021 JWH654020:JWK654021 KGD654020:KGG654021 KPZ654020:KQC654021 KZV654020:KZY654021 LJR654020:LJU654021 LTN654020:LTQ654021 MDJ654020:MDM654021 MNF654020:MNI654021 MXB654020:MXE654021 NGX654020:NHA654021 NQT654020:NQW654021 OAP654020:OAS654021 OKL654020:OKO654021 OUH654020:OUK654021 PED654020:PEG654021 PNZ654020:POC654021 PXV654020:PXY654021 QHR654020:QHU654021 QRN654020:QRQ654021 RBJ654020:RBM654021 RLF654020:RLI654021 RVB654020:RVE654021 SEX654020:SFA654021 SOT654020:SOW654021 SYP654020:SYS654021 TIL654020:TIO654021 TSH654020:TSK654021 UCD654020:UCG654021 ULZ654020:UMC654021 UVV654020:UVY654021 VFR654020:VFU654021 VPN654020:VPQ654021 VZJ654020:VZM654021 WJF654020:WJI654021 WTB654020:WTE654021 H719554:L719555 GP719556:GS719557 QL719556:QO719557 AAH719556:AAK719557 AKD719556:AKG719557 ATZ719556:AUC719557 BDV719556:BDY719557 BNR719556:BNU719557 BXN719556:BXQ719557 CHJ719556:CHM719557 CRF719556:CRI719557 DBB719556:DBE719557 DKX719556:DLA719557 DUT719556:DUW719557 EEP719556:EES719557 EOL719556:EOO719557 EYH719556:EYK719557 FID719556:FIG719557 FRZ719556:FSC719557 GBV719556:GBY719557 GLR719556:GLU719557 GVN719556:GVQ719557 HFJ719556:HFM719557 HPF719556:HPI719557 HZB719556:HZE719557 IIX719556:IJA719557 IST719556:ISW719557 JCP719556:JCS719557 JML719556:JMO719557 JWH719556:JWK719557 KGD719556:KGG719557 KPZ719556:KQC719557 KZV719556:KZY719557 LJR719556:LJU719557 LTN719556:LTQ719557 MDJ719556:MDM719557 MNF719556:MNI719557 MXB719556:MXE719557 NGX719556:NHA719557 NQT719556:NQW719557 OAP719556:OAS719557 OKL719556:OKO719557 OUH719556:OUK719557 PED719556:PEG719557 PNZ719556:POC719557 PXV719556:PXY719557 QHR719556:QHU719557 QRN719556:QRQ719557 RBJ719556:RBM719557 RLF719556:RLI719557 RVB719556:RVE719557 SEX719556:SFA719557 SOT719556:SOW719557 SYP719556:SYS719557 TIL719556:TIO719557 TSH719556:TSK719557 UCD719556:UCG719557 ULZ719556:UMC719557 UVV719556:UVY719557 VFR719556:VFU719557 VPN719556:VPQ719557 VZJ719556:VZM719557 WJF719556:WJI719557 WTB719556:WTE719557 H785090:L785091 GP785092:GS785093 QL785092:QO785093 AAH785092:AAK785093 AKD785092:AKG785093 ATZ785092:AUC785093 BDV785092:BDY785093 BNR785092:BNU785093 BXN785092:BXQ785093 CHJ785092:CHM785093 CRF785092:CRI785093 DBB785092:DBE785093 DKX785092:DLA785093 DUT785092:DUW785093 EEP785092:EES785093 EOL785092:EOO785093 EYH785092:EYK785093 FID785092:FIG785093 FRZ785092:FSC785093 GBV785092:GBY785093 GLR785092:GLU785093 GVN785092:GVQ785093 HFJ785092:HFM785093 HPF785092:HPI785093 HZB785092:HZE785093 IIX785092:IJA785093 IST785092:ISW785093 JCP785092:JCS785093 JML785092:JMO785093 JWH785092:JWK785093 KGD785092:KGG785093 KPZ785092:KQC785093 KZV785092:KZY785093 LJR785092:LJU785093 LTN785092:LTQ785093 MDJ785092:MDM785093 MNF785092:MNI785093 MXB785092:MXE785093 NGX785092:NHA785093 NQT785092:NQW785093 OAP785092:OAS785093 OKL785092:OKO785093 OUH785092:OUK785093 PED785092:PEG785093 PNZ785092:POC785093 PXV785092:PXY785093 QHR785092:QHU785093 QRN785092:QRQ785093 RBJ785092:RBM785093 RLF785092:RLI785093 RVB785092:RVE785093 SEX785092:SFA785093 SOT785092:SOW785093 SYP785092:SYS785093 TIL785092:TIO785093 TSH785092:TSK785093 UCD785092:UCG785093 ULZ785092:UMC785093 UVV785092:UVY785093 VFR785092:VFU785093 VPN785092:VPQ785093 VZJ785092:VZM785093 WJF785092:WJI785093 WTB785092:WTE785093 H850626:L850627 GP850628:GS850629 QL850628:QO850629 AAH850628:AAK850629 AKD850628:AKG850629 ATZ850628:AUC850629 BDV850628:BDY850629 BNR850628:BNU850629 BXN850628:BXQ850629 CHJ850628:CHM850629 CRF850628:CRI850629 DBB850628:DBE850629 DKX850628:DLA850629 DUT850628:DUW850629 EEP850628:EES850629 EOL850628:EOO850629 EYH850628:EYK850629 FID850628:FIG850629 FRZ850628:FSC850629 GBV850628:GBY850629 GLR850628:GLU850629 GVN850628:GVQ850629 HFJ850628:HFM850629 HPF850628:HPI850629 HZB850628:HZE850629 IIX850628:IJA850629 IST850628:ISW850629 JCP850628:JCS850629 JML850628:JMO850629 JWH850628:JWK850629 KGD850628:KGG850629 KPZ850628:KQC850629 KZV850628:KZY850629 LJR850628:LJU850629 LTN850628:LTQ850629 MDJ850628:MDM850629 MNF850628:MNI850629 MXB850628:MXE850629 NGX850628:NHA850629 NQT850628:NQW850629 OAP850628:OAS850629 OKL850628:OKO850629 OUH850628:OUK850629 PED850628:PEG850629 PNZ850628:POC850629 PXV850628:PXY850629 QHR850628:QHU850629 QRN850628:QRQ850629 RBJ850628:RBM850629 RLF850628:RLI850629 RVB850628:RVE850629 SEX850628:SFA850629 SOT850628:SOW850629 SYP850628:SYS850629 TIL850628:TIO850629 TSH850628:TSK850629 UCD850628:UCG850629 ULZ850628:UMC850629 UVV850628:UVY850629 VFR850628:VFU850629 VPN850628:VPQ850629 VZJ850628:VZM850629 WJF850628:WJI850629 WTB850628:WTE850629 H916162:L916163 GP916164:GS916165 QL916164:QO916165 AAH916164:AAK916165 AKD916164:AKG916165 ATZ916164:AUC916165 BDV916164:BDY916165 BNR916164:BNU916165 BXN916164:BXQ916165 CHJ916164:CHM916165 CRF916164:CRI916165 DBB916164:DBE916165 DKX916164:DLA916165 DUT916164:DUW916165 EEP916164:EES916165 EOL916164:EOO916165 EYH916164:EYK916165 FID916164:FIG916165 FRZ916164:FSC916165 GBV916164:GBY916165 GLR916164:GLU916165 GVN916164:GVQ916165 HFJ916164:HFM916165 HPF916164:HPI916165 HZB916164:HZE916165 IIX916164:IJA916165 IST916164:ISW916165 JCP916164:JCS916165 JML916164:JMO916165 JWH916164:JWK916165 KGD916164:KGG916165 KPZ916164:KQC916165 KZV916164:KZY916165 LJR916164:LJU916165 LTN916164:LTQ916165 MDJ916164:MDM916165 MNF916164:MNI916165 MXB916164:MXE916165 NGX916164:NHA916165 NQT916164:NQW916165 OAP916164:OAS916165 OKL916164:OKO916165 OUH916164:OUK916165 PED916164:PEG916165 PNZ916164:POC916165 PXV916164:PXY916165 QHR916164:QHU916165 QRN916164:QRQ916165 RBJ916164:RBM916165 RLF916164:RLI916165 RVB916164:RVE916165 SEX916164:SFA916165 SOT916164:SOW916165 SYP916164:SYS916165 TIL916164:TIO916165 TSH916164:TSK916165 UCD916164:UCG916165 ULZ916164:UMC916165 UVV916164:UVY916165 VFR916164:VFU916165 VPN916164:VPQ916165 VZJ916164:VZM916165 WJF916164:WJI916165 WTB916164:WTE916165 H981698:L981699 GP981700:GS981701 QL981700:QO981701 AAH981700:AAK981701 AKD981700:AKG981701 ATZ981700:AUC981701 BDV981700:BDY981701 BNR981700:BNU981701 BXN981700:BXQ981701 CHJ981700:CHM981701 CRF981700:CRI981701 DBB981700:DBE981701 DKX981700:DLA981701 DUT981700:DUW981701 EEP981700:EES981701 EOL981700:EOO981701 EYH981700:EYK981701 FID981700:FIG981701 FRZ981700:FSC981701 GBV981700:GBY981701 GLR981700:GLU981701 GVN981700:GVQ981701 HFJ981700:HFM981701 HPF981700:HPI981701 HZB981700:HZE981701 IIX981700:IJA981701 IST981700:ISW981701 JCP981700:JCS981701 JML981700:JMO981701 JWH981700:JWK981701 KGD981700:KGG981701 KPZ981700:KQC981701 KZV981700:KZY981701 LJR981700:LJU981701 LTN981700:LTQ981701 MDJ981700:MDM981701 MNF981700:MNI981701 MXB981700:MXE981701 NGX981700:NHA981701 NQT981700:NQW981701 OAP981700:OAS981701 OKL981700:OKO981701 OUH981700:OUK981701 PED981700:PEG981701 PNZ981700:POC981701 PXV981700:PXY981701 QHR981700:QHU981701 QRN981700:QRQ981701 RBJ981700:RBM981701 RLF981700:RLI981701 RVB981700:RVE981701 SEX981700:SFA981701 SOT981700:SOW981701 SYP981700:SYS981701 TIL981700:TIO981701 TSH981700:TSK981701 UCD981700:UCG981701 ULZ981700:UMC981701 UVV981700:UVY981701 VFR981700:VFU981701 VPN981700:VPQ981701 VZJ981700:VZM981701 WTB981698:WTC981698 H64192:J64192 GP64194:GQ64194 QL64194:QM64194 AAH64194:AAI64194 AKD64194:AKE64194 ATZ64194:AUA64194 BDV64194:BDW64194 BNR64194:BNS64194 BXN64194:BXO64194 CHJ64194:CHK64194 CRF64194:CRG64194 DBB64194:DBC64194 DKX64194:DKY64194 DUT64194:DUU64194 EEP64194:EEQ64194 EOL64194:EOM64194 EYH64194:EYI64194 FID64194:FIE64194 FRZ64194:FSA64194 GBV64194:GBW64194 GLR64194:GLS64194 GVN64194:GVO64194 HFJ64194:HFK64194 HPF64194:HPG64194 HZB64194:HZC64194 IIX64194:IIY64194 IST64194:ISU64194 JCP64194:JCQ64194 JML64194:JMM64194 JWH64194:JWI64194 KGD64194:KGE64194 KPZ64194:KQA64194 KZV64194:KZW64194 LJR64194:LJS64194 LTN64194:LTO64194 MDJ64194:MDK64194 MNF64194:MNG64194 MXB64194:MXC64194 NGX64194:NGY64194 NQT64194:NQU64194 OAP64194:OAQ64194 OKL64194:OKM64194 OUH64194:OUI64194 PED64194:PEE64194 PNZ64194:POA64194 PXV64194:PXW64194 QHR64194:QHS64194 QRN64194:QRO64194 RBJ64194:RBK64194 RLF64194:RLG64194 RVB64194:RVC64194 SEX64194:SEY64194 SOT64194:SOU64194 SYP64194:SYQ64194 TIL64194:TIM64194 TSH64194:TSI64194 UCD64194:UCE64194 ULZ64194:UMA64194 UVV64194:UVW64194 VFR64194:VFS64194 VPN64194:VPO64194 VZJ64194:VZK64194 WJF64194:WJG64194 WTB64194:WTC64194 H129728:J129728 GP129730:GQ129730 QL129730:QM129730 AAH129730:AAI129730 AKD129730:AKE129730 ATZ129730:AUA129730 BDV129730:BDW129730 BNR129730:BNS129730 BXN129730:BXO129730 CHJ129730:CHK129730 CRF129730:CRG129730 DBB129730:DBC129730 DKX129730:DKY129730 DUT129730:DUU129730 EEP129730:EEQ129730 EOL129730:EOM129730 EYH129730:EYI129730 FID129730:FIE129730 FRZ129730:FSA129730 GBV129730:GBW129730 GLR129730:GLS129730 GVN129730:GVO129730 HFJ129730:HFK129730 HPF129730:HPG129730 HZB129730:HZC129730 IIX129730:IIY129730 IST129730:ISU129730 JCP129730:JCQ129730 JML129730:JMM129730 JWH129730:JWI129730 KGD129730:KGE129730 KPZ129730:KQA129730 KZV129730:KZW129730 LJR129730:LJS129730 LTN129730:LTO129730 MDJ129730:MDK129730 MNF129730:MNG129730 MXB129730:MXC129730 NGX129730:NGY129730 NQT129730:NQU129730 OAP129730:OAQ129730 OKL129730:OKM129730 OUH129730:OUI129730 PED129730:PEE129730 PNZ129730:POA129730 PXV129730:PXW129730 QHR129730:QHS129730 QRN129730:QRO129730 RBJ129730:RBK129730 RLF129730:RLG129730 RVB129730:RVC129730 SEX129730:SEY129730 SOT129730:SOU129730 SYP129730:SYQ129730 TIL129730:TIM129730 TSH129730:TSI129730 UCD129730:UCE129730 ULZ129730:UMA129730 UVV129730:UVW129730 VFR129730:VFS129730 VPN129730:VPO129730 VZJ129730:VZK129730 WJF129730:WJG129730 WTB129730:WTC129730 H195264:J195264 GP195266:GQ195266 QL195266:QM195266 AAH195266:AAI195266 AKD195266:AKE195266 ATZ195266:AUA195266 BDV195266:BDW195266 BNR195266:BNS195266 BXN195266:BXO195266 CHJ195266:CHK195266 CRF195266:CRG195266 DBB195266:DBC195266 DKX195266:DKY195266 DUT195266:DUU195266 EEP195266:EEQ195266 EOL195266:EOM195266 EYH195266:EYI195266 FID195266:FIE195266 FRZ195266:FSA195266 GBV195266:GBW195266 GLR195266:GLS195266 GVN195266:GVO195266 HFJ195266:HFK195266 HPF195266:HPG195266 HZB195266:HZC195266 IIX195266:IIY195266 IST195266:ISU195266 JCP195266:JCQ195266 JML195266:JMM195266 JWH195266:JWI195266 KGD195266:KGE195266 KPZ195266:KQA195266 KZV195266:KZW195266 LJR195266:LJS195266 LTN195266:LTO195266 MDJ195266:MDK195266 MNF195266:MNG195266 MXB195266:MXC195266 NGX195266:NGY195266 NQT195266:NQU195266 OAP195266:OAQ195266 OKL195266:OKM195266 OUH195266:OUI195266 PED195266:PEE195266 PNZ195266:POA195266 PXV195266:PXW195266 QHR195266:QHS195266 QRN195266:QRO195266 RBJ195266:RBK195266 RLF195266:RLG195266 RVB195266:RVC195266 SEX195266:SEY195266 SOT195266:SOU195266 SYP195266:SYQ195266 TIL195266:TIM195266 TSH195266:TSI195266 UCD195266:UCE195266 ULZ195266:UMA195266 UVV195266:UVW195266 VFR195266:VFS195266 VPN195266:VPO195266 VZJ195266:VZK195266 WJF195266:WJG195266 WTB195266:WTC195266 H260800:J260800 GP260802:GQ260802 QL260802:QM260802 AAH260802:AAI260802 AKD260802:AKE260802 ATZ260802:AUA260802 BDV260802:BDW260802 BNR260802:BNS260802 BXN260802:BXO260802 CHJ260802:CHK260802 CRF260802:CRG260802 DBB260802:DBC260802 DKX260802:DKY260802 DUT260802:DUU260802 EEP260802:EEQ260802 EOL260802:EOM260802 EYH260802:EYI260802 FID260802:FIE260802 FRZ260802:FSA260802 GBV260802:GBW260802 GLR260802:GLS260802 GVN260802:GVO260802 HFJ260802:HFK260802 HPF260802:HPG260802 HZB260802:HZC260802 IIX260802:IIY260802 IST260802:ISU260802 JCP260802:JCQ260802 JML260802:JMM260802 JWH260802:JWI260802 KGD260802:KGE260802 KPZ260802:KQA260802 KZV260802:KZW260802 LJR260802:LJS260802 LTN260802:LTO260802 MDJ260802:MDK260802 MNF260802:MNG260802 MXB260802:MXC260802 NGX260802:NGY260802 NQT260802:NQU260802 OAP260802:OAQ260802 OKL260802:OKM260802 OUH260802:OUI260802 PED260802:PEE260802 PNZ260802:POA260802 PXV260802:PXW260802 QHR260802:QHS260802 QRN260802:QRO260802 RBJ260802:RBK260802 RLF260802:RLG260802 RVB260802:RVC260802 SEX260802:SEY260802 SOT260802:SOU260802 SYP260802:SYQ260802 TIL260802:TIM260802 TSH260802:TSI260802 UCD260802:UCE260802 ULZ260802:UMA260802 UVV260802:UVW260802 VFR260802:VFS260802 VPN260802:VPO260802 VZJ260802:VZK260802 WJF260802:WJG260802 WTB260802:WTC260802 H326336:J326336 GP326338:GQ326338 QL326338:QM326338 AAH326338:AAI326338 AKD326338:AKE326338 ATZ326338:AUA326338 BDV326338:BDW326338 BNR326338:BNS326338 BXN326338:BXO326338 CHJ326338:CHK326338 CRF326338:CRG326338 DBB326338:DBC326338 DKX326338:DKY326338 DUT326338:DUU326338 EEP326338:EEQ326338 EOL326338:EOM326338 EYH326338:EYI326338 FID326338:FIE326338 FRZ326338:FSA326338 GBV326338:GBW326338 GLR326338:GLS326338 GVN326338:GVO326338 HFJ326338:HFK326338 HPF326338:HPG326338 HZB326338:HZC326338 IIX326338:IIY326338 IST326338:ISU326338 JCP326338:JCQ326338 JML326338:JMM326338 JWH326338:JWI326338 KGD326338:KGE326338 KPZ326338:KQA326338 KZV326338:KZW326338 LJR326338:LJS326338 LTN326338:LTO326338 MDJ326338:MDK326338 MNF326338:MNG326338 MXB326338:MXC326338 NGX326338:NGY326338 NQT326338:NQU326338 OAP326338:OAQ326338 OKL326338:OKM326338 OUH326338:OUI326338 PED326338:PEE326338 PNZ326338:POA326338 PXV326338:PXW326338 QHR326338:QHS326338 QRN326338:QRO326338 RBJ326338:RBK326338 RLF326338:RLG326338 RVB326338:RVC326338 SEX326338:SEY326338 SOT326338:SOU326338 SYP326338:SYQ326338 TIL326338:TIM326338 TSH326338:TSI326338 UCD326338:UCE326338 ULZ326338:UMA326338 UVV326338:UVW326338 VFR326338:VFS326338 VPN326338:VPO326338 VZJ326338:VZK326338 WJF326338:WJG326338 WTB326338:WTC326338 H391872:J391872 GP391874:GQ391874 QL391874:QM391874 AAH391874:AAI391874 AKD391874:AKE391874 ATZ391874:AUA391874 BDV391874:BDW391874 BNR391874:BNS391874 BXN391874:BXO391874 CHJ391874:CHK391874 CRF391874:CRG391874 DBB391874:DBC391874 DKX391874:DKY391874 DUT391874:DUU391874 EEP391874:EEQ391874 EOL391874:EOM391874 EYH391874:EYI391874 FID391874:FIE391874 FRZ391874:FSA391874 GBV391874:GBW391874 GLR391874:GLS391874 GVN391874:GVO391874 HFJ391874:HFK391874 HPF391874:HPG391874 HZB391874:HZC391874 IIX391874:IIY391874 IST391874:ISU391874 JCP391874:JCQ391874 JML391874:JMM391874 JWH391874:JWI391874 KGD391874:KGE391874 KPZ391874:KQA391874 KZV391874:KZW391874 LJR391874:LJS391874 LTN391874:LTO391874 MDJ391874:MDK391874 MNF391874:MNG391874 MXB391874:MXC391874 NGX391874:NGY391874 NQT391874:NQU391874 OAP391874:OAQ391874 OKL391874:OKM391874 OUH391874:OUI391874 PED391874:PEE391874 PNZ391874:POA391874 PXV391874:PXW391874 QHR391874:QHS391874 QRN391874:QRO391874 RBJ391874:RBK391874 RLF391874:RLG391874 RVB391874:RVC391874 SEX391874:SEY391874 SOT391874:SOU391874 SYP391874:SYQ391874 TIL391874:TIM391874 TSH391874:TSI391874 UCD391874:UCE391874 ULZ391874:UMA391874 UVV391874:UVW391874 VFR391874:VFS391874 VPN391874:VPO391874 VZJ391874:VZK391874 WJF391874:WJG391874 WTB391874:WTC391874 H457408:J457408 GP457410:GQ457410 QL457410:QM457410 AAH457410:AAI457410 AKD457410:AKE457410 ATZ457410:AUA457410 BDV457410:BDW457410 BNR457410:BNS457410 BXN457410:BXO457410 CHJ457410:CHK457410 CRF457410:CRG457410 DBB457410:DBC457410 DKX457410:DKY457410 DUT457410:DUU457410 EEP457410:EEQ457410 EOL457410:EOM457410 EYH457410:EYI457410 FID457410:FIE457410 FRZ457410:FSA457410 GBV457410:GBW457410 GLR457410:GLS457410 GVN457410:GVO457410 HFJ457410:HFK457410 HPF457410:HPG457410 HZB457410:HZC457410 IIX457410:IIY457410 IST457410:ISU457410 JCP457410:JCQ457410 JML457410:JMM457410 JWH457410:JWI457410 KGD457410:KGE457410 KPZ457410:KQA457410 KZV457410:KZW457410 LJR457410:LJS457410 LTN457410:LTO457410 MDJ457410:MDK457410 MNF457410:MNG457410 MXB457410:MXC457410 NGX457410:NGY457410 NQT457410:NQU457410 OAP457410:OAQ457410 OKL457410:OKM457410 OUH457410:OUI457410 PED457410:PEE457410 PNZ457410:POA457410 PXV457410:PXW457410 QHR457410:QHS457410 QRN457410:QRO457410 RBJ457410:RBK457410 RLF457410:RLG457410 RVB457410:RVC457410 SEX457410:SEY457410 SOT457410:SOU457410 SYP457410:SYQ457410 TIL457410:TIM457410 TSH457410:TSI457410 UCD457410:UCE457410 ULZ457410:UMA457410 UVV457410:UVW457410 VFR457410:VFS457410 VPN457410:VPO457410 VZJ457410:VZK457410 WJF457410:WJG457410 WTB457410:WTC457410 H522944:J522944 GP522946:GQ522946 QL522946:QM522946 AAH522946:AAI522946 AKD522946:AKE522946 ATZ522946:AUA522946 BDV522946:BDW522946 BNR522946:BNS522946 BXN522946:BXO522946 CHJ522946:CHK522946 CRF522946:CRG522946 DBB522946:DBC522946 DKX522946:DKY522946 DUT522946:DUU522946 EEP522946:EEQ522946 EOL522946:EOM522946 EYH522946:EYI522946 FID522946:FIE522946 FRZ522946:FSA522946 GBV522946:GBW522946 GLR522946:GLS522946 GVN522946:GVO522946 HFJ522946:HFK522946 HPF522946:HPG522946 HZB522946:HZC522946 IIX522946:IIY522946 IST522946:ISU522946 JCP522946:JCQ522946 JML522946:JMM522946 JWH522946:JWI522946 KGD522946:KGE522946 KPZ522946:KQA522946 KZV522946:KZW522946 LJR522946:LJS522946 LTN522946:LTO522946 MDJ522946:MDK522946 MNF522946:MNG522946 MXB522946:MXC522946 NGX522946:NGY522946 NQT522946:NQU522946 OAP522946:OAQ522946 OKL522946:OKM522946 OUH522946:OUI522946 PED522946:PEE522946 PNZ522946:POA522946 PXV522946:PXW522946 QHR522946:QHS522946 QRN522946:QRO522946 RBJ522946:RBK522946 RLF522946:RLG522946 RVB522946:RVC522946 SEX522946:SEY522946 SOT522946:SOU522946 SYP522946:SYQ522946 TIL522946:TIM522946 TSH522946:TSI522946 UCD522946:UCE522946 ULZ522946:UMA522946 UVV522946:UVW522946 VFR522946:VFS522946 VPN522946:VPO522946 VZJ522946:VZK522946 WJF522946:WJG522946 WTB522946:WTC522946 H588480:J588480 GP588482:GQ588482 QL588482:QM588482 AAH588482:AAI588482 AKD588482:AKE588482 ATZ588482:AUA588482 BDV588482:BDW588482 BNR588482:BNS588482 BXN588482:BXO588482 CHJ588482:CHK588482 CRF588482:CRG588482 DBB588482:DBC588482 DKX588482:DKY588482 DUT588482:DUU588482 EEP588482:EEQ588482 EOL588482:EOM588482 EYH588482:EYI588482 FID588482:FIE588482 FRZ588482:FSA588482 GBV588482:GBW588482 GLR588482:GLS588482 GVN588482:GVO588482 HFJ588482:HFK588482 HPF588482:HPG588482 HZB588482:HZC588482 IIX588482:IIY588482 IST588482:ISU588482 JCP588482:JCQ588482 JML588482:JMM588482 JWH588482:JWI588482 KGD588482:KGE588482 KPZ588482:KQA588482 KZV588482:KZW588482 LJR588482:LJS588482 LTN588482:LTO588482 MDJ588482:MDK588482 MNF588482:MNG588482 MXB588482:MXC588482 NGX588482:NGY588482 NQT588482:NQU588482 OAP588482:OAQ588482 OKL588482:OKM588482 OUH588482:OUI588482 PED588482:PEE588482 PNZ588482:POA588482 PXV588482:PXW588482 QHR588482:QHS588482 QRN588482:QRO588482 RBJ588482:RBK588482 RLF588482:RLG588482 RVB588482:RVC588482 SEX588482:SEY588482 SOT588482:SOU588482 SYP588482:SYQ588482 TIL588482:TIM588482 TSH588482:TSI588482 UCD588482:UCE588482 ULZ588482:UMA588482 UVV588482:UVW588482 VFR588482:VFS588482 VPN588482:VPO588482 VZJ588482:VZK588482 WJF588482:WJG588482 WTB588482:WTC588482 H654016:J654016 GP654018:GQ654018 QL654018:QM654018 AAH654018:AAI654018 AKD654018:AKE654018 ATZ654018:AUA654018 BDV654018:BDW654018 BNR654018:BNS654018 BXN654018:BXO654018 CHJ654018:CHK654018 CRF654018:CRG654018 DBB654018:DBC654018 DKX654018:DKY654018 DUT654018:DUU654018 EEP654018:EEQ654018 EOL654018:EOM654018 EYH654018:EYI654018 FID654018:FIE654018 FRZ654018:FSA654018 GBV654018:GBW654018 GLR654018:GLS654018 GVN654018:GVO654018 HFJ654018:HFK654018 HPF654018:HPG654018 HZB654018:HZC654018 IIX654018:IIY654018 IST654018:ISU654018 JCP654018:JCQ654018 JML654018:JMM654018 JWH654018:JWI654018 KGD654018:KGE654018 KPZ654018:KQA654018 KZV654018:KZW654018 LJR654018:LJS654018 LTN654018:LTO654018 MDJ654018:MDK654018 MNF654018:MNG654018 MXB654018:MXC654018 NGX654018:NGY654018 NQT654018:NQU654018 OAP654018:OAQ654018 OKL654018:OKM654018 OUH654018:OUI654018 PED654018:PEE654018 PNZ654018:POA654018 PXV654018:PXW654018 QHR654018:QHS654018 QRN654018:QRO654018 RBJ654018:RBK654018 RLF654018:RLG654018 RVB654018:RVC654018 SEX654018:SEY654018 SOT654018:SOU654018 SYP654018:SYQ654018 TIL654018:TIM654018 TSH654018:TSI654018 UCD654018:UCE654018 ULZ654018:UMA654018 UVV654018:UVW654018 VFR654018:VFS654018 VPN654018:VPO654018 VZJ654018:VZK654018 WJF654018:WJG654018 WTB654018:WTC654018 H719552:J719552 GP719554:GQ719554 QL719554:QM719554 AAH719554:AAI719554 AKD719554:AKE719554 ATZ719554:AUA719554 BDV719554:BDW719554 BNR719554:BNS719554 BXN719554:BXO719554 CHJ719554:CHK719554 CRF719554:CRG719554 DBB719554:DBC719554 DKX719554:DKY719554 DUT719554:DUU719554 EEP719554:EEQ719554 EOL719554:EOM719554 EYH719554:EYI719554 FID719554:FIE719554 FRZ719554:FSA719554 GBV719554:GBW719554 GLR719554:GLS719554 GVN719554:GVO719554 HFJ719554:HFK719554 HPF719554:HPG719554 HZB719554:HZC719554 IIX719554:IIY719554 IST719554:ISU719554 JCP719554:JCQ719554 JML719554:JMM719554 JWH719554:JWI719554 KGD719554:KGE719554 KPZ719554:KQA719554 KZV719554:KZW719554 LJR719554:LJS719554 LTN719554:LTO719554 MDJ719554:MDK719554 MNF719554:MNG719554 MXB719554:MXC719554 NGX719554:NGY719554 NQT719554:NQU719554 OAP719554:OAQ719554 OKL719554:OKM719554 OUH719554:OUI719554 PED719554:PEE719554 PNZ719554:POA719554 PXV719554:PXW719554 QHR719554:QHS719554 QRN719554:QRO719554 RBJ719554:RBK719554 RLF719554:RLG719554 RVB719554:RVC719554 SEX719554:SEY719554 SOT719554:SOU719554 SYP719554:SYQ719554 TIL719554:TIM719554 TSH719554:TSI719554 UCD719554:UCE719554 ULZ719554:UMA719554 UVV719554:UVW719554 VFR719554:VFS719554 VPN719554:VPO719554 VZJ719554:VZK719554 WJF719554:WJG719554 WTB719554:WTC719554 H785088:J785088 GP785090:GQ785090 QL785090:QM785090 AAH785090:AAI785090 AKD785090:AKE785090 ATZ785090:AUA785090 BDV785090:BDW785090 BNR785090:BNS785090 BXN785090:BXO785090 CHJ785090:CHK785090 CRF785090:CRG785090 DBB785090:DBC785090 DKX785090:DKY785090 DUT785090:DUU785090 EEP785090:EEQ785090 EOL785090:EOM785090 EYH785090:EYI785090 FID785090:FIE785090 FRZ785090:FSA785090 GBV785090:GBW785090 GLR785090:GLS785090 GVN785090:GVO785090 HFJ785090:HFK785090 HPF785090:HPG785090 HZB785090:HZC785090 IIX785090:IIY785090 IST785090:ISU785090 JCP785090:JCQ785090 JML785090:JMM785090 JWH785090:JWI785090 KGD785090:KGE785090 KPZ785090:KQA785090 KZV785090:KZW785090 LJR785090:LJS785090 LTN785090:LTO785090 MDJ785090:MDK785090 MNF785090:MNG785090 MXB785090:MXC785090 NGX785090:NGY785090 NQT785090:NQU785090 OAP785090:OAQ785090 OKL785090:OKM785090 OUH785090:OUI785090 PED785090:PEE785090 PNZ785090:POA785090 PXV785090:PXW785090 QHR785090:QHS785090 QRN785090:QRO785090 RBJ785090:RBK785090 RLF785090:RLG785090 RVB785090:RVC785090 SEX785090:SEY785090 SOT785090:SOU785090 SYP785090:SYQ785090 TIL785090:TIM785090 TSH785090:TSI785090 UCD785090:UCE785090 ULZ785090:UMA785090 UVV785090:UVW785090 VFR785090:VFS785090 VPN785090:VPO785090 VZJ785090:VZK785090 WJF785090:WJG785090 WTB785090:WTC785090 H850624:J850624 GP850626:GQ850626 QL850626:QM850626 AAH850626:AAI850626 AKD850626:AKE850626 ATZ850626:AUA850626 BDV850626:BDW850626 BNR850626:BNS850626 BXN850626:BXO850626 CHJ850626:CHK850626 CRF850626:CRG850626 DBB850626:DBC850626 DKX850626:DKY850626 DUT850626:DUU850626 EEP850626:EEQ850626 EOL850626:EOM850626 EYH850626:EYI850626 FID850626:FIE850626 FRZ850626:FSA850626 GBV850626:GBW850626 GLR850626:GLS850626 GVN850626:GVO850626 HFJ850626:HFK850626 HPF850626:HPG850626 HZB850626:HZC850626 IIX850626:IIY850626 IST850626:ISU850626 JCP850626:JCQ850626 JML850626:JMM850626 JWH850626:JWI850626 KGD850626:KGE850626 KPZ850626:KQA850626 KZV850626:KZW850626 LJR850626:LJS850626 LTN850626:LTO850626 MDJ850626:MDK850626 MNF850626:MNG850626 MXB850626:MXC850626 NGX850626:NGY850626 NQT850626:NQU850626 OAP850626:OAQ850626 OKL850626:OKM850626 OUH850626:OUI850626 PED850626:PEE850626 PNZ850626:POA850626 PXV850626:PXW850626 QHR850626:QHS850626 QRN850626:QRO850626 RBJ850626:RBK850626 RLF850626:RLG850626 RVB850626:RVC850626 SEX850626:SEY850626 SOT850626:SOU850626 SYP850626:SYQ850626 TIL850626:TIM850626 TSH850626:TSI850626 UCD850626:UCE850626 ULZ850626:UMA850626 UVV850626:UVW850626 VFR850626:VFS850626 VPN850626:VPO850626 VZJ850626:VZK850626 WJF850626:WJG850626 WTB850626:WTC850626 H916160:J916160 GP916162:GQ916162 QL916162:QM916162 AAH916162:AAI916162 AKD916162:AKE916162 ATZ916162:AUA916162 BDV916162:BDW916162 BNR916162:BNS916162 BXN916162:BXO916162 CHJ916162:CHK916162 CRF916162:CRG916162 DBB916162:DBC916162 DKX916162:DKY916162 DUT916162:DUU916162 EEP916162:EEQ916162 EOL916162:EOM916162 EYH916162:EYI916162 FID916162:FIE916162 FRZ916162:FSA916162 GBV916162:GBW916162 GLR916162:GLS916162 GVN916162:GVO916162 HFJ916162:HFK916162 HPF916162:HPG916162 HZB916162:HZC916162 IIX916162:IIY916162 IST916162:ISU916162 JCP916162:JCQ916162 JML916162:JMM916162 JWH916162:JWI916162 KGD916162:KGE916162 KPZ916162:KQA916162 KZV916162:KZW916162 LJR916162:LJS916162 LTN916162:LTO916162 MDJ916162:MDK916162 MNF916162:MNG916162 MXB916162:MXC916162 NGX916162:NGY916162 NQT916162:NQU916162 OAP916162:OAQ916162 OKL916162:OKM916162 OUH916162:OUI916162 PED916162:PEE916162 PNZ916162:POA916162 PXV916162:PXW916162 QHR916162:QHS916162 QRN916162:QRO916162 RBJ916162:RBK916162 RLF916162:RLG916162 RVB916162:RVC916162 SEX916162:SEY916162 SOT916162:SOU916162 SYP916162:SYQ916162 TIL916162:TIM916162 TSH916162:TSI916162 UCD916162:UCE916162 ULZ916162:UMA916162 UVV916162:UVW916162 VFR916162:VFS916162 VPN916162:VPO916162 VZJ916162:VZK916162 WJF916162:WJG916162 WTB916162:WTC916162 H981696:J981696 GP981698:GQ981698 QL981698:QM981698 AAH981698:AAI981698 AKD981698:AKE981698 ATZ981698:AUA981698 BDV981698:BDW981698 BNR981698:BNS981698 BXN981698:BXO981698 CHJ981698:CHK981698 CRF981698:CRG981698 DBB981698:DBC981698 DKX981698:DKY981698 DUT981698:DUU981698 EEP981698:EEQ981698 EOL981698:EOM981698 EYH981698:EYI981698 FID981698:FIE981698 FRZ981698:FSA981698 GBV981698:GBW981698 GLR981698:GLS981698 GVN981698:GVO981698 HFJ981698:HFK981698 HPF981698:HPG981698 HZB981698:HZC981698 IIX981698:IIY981698 IST981698:ISU981698 JCP981698:JCQ981698 JML981698:JMM981698 JWH981698:JWI981698 KGD981698:KGE981698 KPZ981698:KQA981698 KZV981698:KZW981698 LJR981698:LJS981698 LTN981698:LTO981698 MDJ981698:MDK981698 MNF981698:MNG981698 MXB981698:MXC981698 NGX981698:NGY981698 NQT981698:NQU981698 OAP981698:OAQ981698 OKL981698:OKM981698 OUH981698:OUI981698 PED981698:PEE981698 PNZ981698:POA981698 PXV981698:PXW981698 QHR981698:QHS981698 QRN981698:QRO981698 RBJ981698:RBK981698 RLF981698:RLG981698 RVB981698:RVC981698 SEX981698:SEY981698 SOT981698:SOU981698 SYP981698:SYQ981698 TIL981698:TIM981698 TSH981698:TSI981698 UCD981698:UCE981698 ULZ981698:UMA981698 UVV981698:UVW981698 VFR981698:VFS981698 VPN981698:VPO981698 VZJ981698:VZK981698 WJF981698:WJG981698 GP11:GS18 WTB11:WTE18 WJF11:WJI18 VZJ11:VZM18 VPN11:VPQ18 VFR11:VFU18 UVV11:UVY18 ULZ11:UMC18 UCD11:UCG18 TSH11:TSK18 TIL11:TIO18 SYP11:SYS18 SOT11:SOW18 SEX11:SFA18 RVB11:RVE18 RLF11:RLI18 RBJ11:RBM18 QRN11:QRQ18 QHR11:QHU18 PXV11:PXY18 PNZ11:POC18 PED11:PEG18 OUH11:OUK18 OKL11:OKO18 OAP11:OAS18 NQT11:NQW18 NGX11:NHA18 MXB11:MXE18 MNF11:MNI18 MDJ11:MDM18 LTN11:LTQ18 LJR11:LJU18 KZV11:KZY18 KPZ11:KQC18 KGD11:KGG18 JWH11:JWK18 JML11:JMO18 JCP11:JCS18 IST11:ISW18 IIX11:IJA18 HZB11:HZE18 HPF11:HPI18 HFJ11:HFM18 GVN11:GVQ18 GLR11:GLU18 GBV11:GBY18 FRZ11:FSC18 FID11:FIG18 EYH11:EYK18 EOL11:EOO18 EEP11:EES18 DUT11:DUW18 DKX11:DLA18 DBB11:DBE18 CRF11:CRI18 CHJ11:CHM18 BXN11:BXQ18 BNR11:BNU18 BDV11:BDY18 ATZ11:AUC18 AKD11:AKG18 AAH11:AAK18 QL11:QO18" xr:uid="{47473373-E743-485B-B907-2AD420AFD956}">
      <formula1>#REF!</formula1>
    </dataValidation>
    <dataValidation allowBlank="1" showInputMessage="1" showErrorMessage="1" promptTitle="Lead Buyer" prompt="First Name" sqref="G7" xr:uid="{DDB6EEB0-36DB-420C-8D73-169EB658822B}"/>
    <dataValidation allowBlank="1" showInputMessage="1" showErrorMessage="1" promptTitle="Lead Buyer" prompt="Last Name" sqref="H7" xr:uid="{CDEC702B-C18F-46DD-A6AD-701F34CF4961}"/>
    <dataValidation allowBlank="1" showInputMessage="1" showErrorMessage="1" promptTitle="Commodity Leader" prompt="First Name" sqref="G12" xr:uid="{C086E3E3-F545-4B9A-8D83-25B354420E08}"/>
    <dataValidation allowBlank="1" showInputMessage="1" showErrorMessage="1" promptTitle="Commodity Leader" prompt="Last Name" sqref="H12" xr:uid="{DBFF2B72-C251-410E-BBD8-32F3D44D5755}"/>
    <dataValidation allowBlank="1" showInputMessage="1" showErrorMessage="1" promptTitle="CSQ" prompt="First Name" sqref="G13" xr:uid="{255B70FA-B975-4A0F-845F-9F1834EC0647}"/>
    <dataValidation allowBlank="1" showInputMessage="1" showErrorMessage="1" promptTitle="CSQ" prompt="Last Name" sqref="H13" xr:uid="{A0922B82-F21A-4A0E-B59B-A771BA75E3BD}"/>
    <dataValidation allowBlank="1" showInputMessage="1" showErrorMessage="1" promptTitle="Category Manager" prompt="First Name" sqref="L12" xr:uid="{24ADB2CC-139E-4608-B582-72ACBB1B943A}"/>
    <dataValidation allowBlank="1" showInputMessage="1" showErrorMessage="1" promptTitle="Category Manager" prompt="Last Name" sqref="M12" xr:uid="{2081E6F1-AD66-49DF-B923-FC28219CADB4}"/>
  </dataValidations>
  <pageMargins left="0.5" right="0.5" top="0.75" bottom="0" header="0.3" footer="0"/>
  <pageSetup paperSize="9" scale="52" orientation="portrait" r:id="rId1"/>
  <headerFooter>
    <oddFooter>&amp;R&amp;1#&amp;"Barlow"&amp;8&amp;K000000PUBLIC</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78A66028-BBD3-4B90-8749-3EB407E39B6B}">
            <xm:f>IF('1. SUPPLIER Input'!$F$46="Yes",TRUE,FALSE)</xm:f>
            <x14:dxf>
              <font>
                <color rgb="FF002060"/>
              </font>
              <fill>
                <patternFill>
                  <bgColor theme="9" tint="-9.9948118533890809E-2"/>
                </patternFill>
              </fill>
              <border>
                <left style="thin">
                  <color auto="1"/>
                </left>
                <right style="thin">
                  <color auto="1"/>
                </right>
                <top style="thin">
                  <color auto="1"/>
                </top>
                <bottom style="thin">
                  <color auto="1"/>
                </bottom>
                <vertical/>
                <horizontal/>
              </border>
            </x14:dxf>
          </x14:cfRule>
          <xm:sqref>E11:F13 E15:F16</xm:sqref>
        </x14:conditionalFormatting>
        <x14:conditionalFormatting xmlns:xm="http://schemas.microsoft.com/office/excel/2006/main">
          <x14:cfRule type="expression" priority="7" id="{042894EC-D351-43FC-BEC5-F84291A9E56E}">
            <xm:f>IF('1. SUPPLIER Input'!$F$46="Yes",TRUE,FALSE)</xm:f>
            <x14:dxf>
              <font>
                <color theme="0"/>
              </font>
              <fill>
                <patternFill>
                  <bgColor theme="9" tint="-0.499984740745262"/>
                </patternFill>
              </fill>
              <border>
                <left style="thin">
                  <color auto="1"/>
                </left>
                <right style="thin">
                  <color auto="1"/>
                </right>
                <top style="thin">
                  <color auto="1"/>
                </top>
                <bottom style="thin">
                  <color auto="1"/>
                </bottom>
                <vertical/>
                <horizontal/>
              </border>
            </x14:dxf>
          </x14:cfRule>
          <xm:sqref>E10:H10</xm:sqref>
        </x14:conditionalFormatting>
        <x14:conditionalFormatting xmlns:xm="http://schemas.microsoft.com/office/excel/2006/main">
          <x14:cfRule type="expression" priority="5" id="{86AC1320-5B43-4B27-BDA0-3A9EC2AF9B72}">
            <xm:f>IF(AND('1. SUPPLIER Input'!$F$46="Yes",G11&lt;&gt;""),TRUE,FALSE)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G11:H13 G15:G16</xm:sqref>
        </x14:conditionalFormatting>
        <x14:conditionalFormatting xmlns:xm="http://schemas.microsoft.com/office/excel/2006/main">
          <x14:cfRule type="expression" priority="10" id="{5C093957-E7C5-4C62-A370-6388BDCEADD7}">
            <xm:f>IF('1. SUPPLIER Input'!$L$46="Yes",TRUE,FALSE)</xm:f>
            <x14:dxf>
              <font>
                <color rgb="FF002060"/>
              </font>
              <fill>
                <patternFill>
                  <bgColor theme="9" tint="-9.9948118533890809E-2"/>
                </patternFill>
              </fill>
              <border>
                <left style="thin">
                  <color auto="1"/>
                </left>
                <right style="thin">
                  <color auto="1"/>
                </right>
                <top style="thin">
                  <color auto="1"/>
                </top>
                <bottom style="thin">
                  <color auto="1"/>
                </bottom>
              </border>
            </x14:dxf>
          </x14:cfRule>
          <xm:sqref>J11:K12 J15:K16</xm:sqref>
        </x14:conditionalFormatting>
        <x14:conditionalFormatting xmlns:xm="http://schemas.microsoft.com/office/excel/2006/main">
          <x14:cfRule type="expression" priority="9" id="{D4AF275D-45B6-4A11-947C-69585E452D3E}">
            <xm:f>IF('1. SUPPLIER Input'!$L$46="Yes",TRUE,FALSE)</xm:f>
            <x14:dxf>
              <font>
                <color theme="0"/>
              </font>
              <fill>
                <patternFill>
                  <bgColor theme="9" tint="-0.499984740745262"/>
                </patternFill>
              </fill>
              <border>
                <left style="thin">
                  <color auto="1"/>
                </left>
                <right style="thin">
                  <color auto="1"/>
                </right>
                <top style="thin">
                  <color auto="1"/>
                </top>
                <bottom style="thin">
                  <color auto="1"/>
                </bottom>
                <vertical/>
                <horizontal/>
              </border>
            </x14:dxf>
          </x14:cfRule>
          <xm:sqref>J10:M10</xm:sqref>
        </x14:conditionalFormatting>
        <x14:conditionalFormatting xmlns:xm="http://schemas.microsoft.com/office/excel/2006/main">
          <x14:cfRule type="expression" priority="8" id="{0E35B04A-8190-427E-846E-C75354085319}">
            <xm:f>IF(AND('1. SUPPLIER Input'!$L$46="Yes",L11&lt;&gt;""),TRUE,FALSE)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L11:M12 L15:L16</xm:sqref>
        </x14:conditionalFormatting>
        <x14:conditionalFormatting xmlns:xm="http://schemas.microsoft.com/office/excel/2006/main">
          <x14:cfRule type="expression" priority="1" id="{1B7ED322-A72A-42B1-847F-8CC96799E0FE}">
            <xm:f>IF(AND('1. SUPPLIER Input'!$F$46="Yes",L12&lt;&gt;""),TRUE,FALSE)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L12:M12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A1A6B01-E422-47E0-9973-580F242995DE}">
          <x14:formula1>
            <xm:f>Tabels!$P$7:$P$62</xm:f>
          </x14:formula1>
          <xm:sqref>G22</xm:sqref>
        </x14:dataValidation>
        <x14:dataValidation type="list" allowBlank="1" showInputMessage="1" showErrorMessage="1" xr:uid="{88E1B1BE-8B80-4A09-B955-35457DE16AFF}">
          <x14:formula1>
            <xm:f>Tabels!$C$7:$C$19</xm:f>
          </x14:formula1>
          <xm:sqref>G20</xm:sqref>
        </x14:dataValidation>
        <x14:dataValidation type="list" allowBlank="1" showInputMessage="1" showErrorMessage="1" xr:uid="{BA65C00D-E61F-45A9-B7DD-B12398B14B8B}">
          <x14:formula1>
            <xm:f>Tabels!$AM$7:$AM$18</xm:f>
          </x14:formula1>
          <xm:sqref>L11</xm:sqref>
        </x14:dataValidation>
        <x14:dataValidation type="list" allowBlank="1" showInputMessage="1" showErrorMessage="1" xr:uid="{DB623405-3C42-4FFA-855B-194F0B2C38FD}">
          <x14:formula1>
            <xm:f>Tabels!$CD$7:$CD$12</xm:f>
          </x14:formula1>
          <xm:sqref>L21</xm:sqref>
        </x14:dataValidation>
        <x14:dataValidation type="list" allowBlank="1" showInputMessage="1" showErrorMessage="1" xr:uid="{226D0B6A-4B09-4478-B791-96C3ED8A10E4}">
          <x14:formula1>
            <xm:f>Tabels!$AW$7:$AW$8</xm:f>
          </x14:formula1>
          <xm:sqref>L22</xm:sqref>
        </x14:dataValidation>
        <x14:dataValidation type="list" allowBlank="1" showInputMessage="1" showErrorMessage="1" xr:uid="{55FF4B34-3F4D-4FAE-B5F3-289C985EA5FB}">
          <x14:formula1>
            <xm:f>Tabels!$BZ$7:$BZ$8</xm:f>
          </x14:formula1>
          <xm:sqref>G24</xm:sqref>
        </x14:dataValidation>
        <x14:dataValidation type="list" allowBlank="1" showInputMessage="1" showErrorMessage="1" promptTitle="Supplier Type" prompt="For Internal Customer, select : _x000a_ - 4. Intercompany" xr:uid="{535B0027-DFCA-44BA-A03E-234351760483}">
          <x14:formula1>
            <xm:f>Tabels!$F$7:$F$10</xm:f>
          </x14:formula1>
          <xm:sqref>L7</xm:sqref>
        </x14:dataValidation>
        <x14:dataValidation type="list" allowBlank="1" showInputMessage="1" showErrorMessage="1" xr:uid="{5CAFB5BE-1493-4535-98F4-BEE43F1F6C16}">
          <x14:formula1>
            <xm:f>Tabels!$BO$7:$BO$16</xm:f>
          </x14:formula1>
          <xm:sqref>G21</xm:sqref>
        </x14:dataValidation>
        <x14:dataValidation type="list" allowBlank="1" showInputMessage="1" showErrorMessage="1" xr:uid="{26479FA5-4E7C-40BA-8588-19ED08CDCA03}">
          <x14:formula1>
            <xm:f>Tabels!$AJ$7:$AJ$25</xm:f>
          </x14:formula1>
          <xm:sqref>G11:H11</xm:sqref>
        </x14:dataValidation>
        <x14:dataValidation type="list" allowBlank="1" showInputMessage="1" showErrorMessage="1" xr:uid="{36F577D1-D570-4C43-BBC0-210DAEEAA45B}">
          <x14:formula1>
            <xm:f>Tabels!$A$7:$A$8</xm:f>
          </x14:formula1>
          <xm:sqref>G24 G15:G16</xm:sqref>
        </x14:dataValidation>
        <x14:dataValidation type="list" allowBlank="1" showInputMessage="1" showErrorMessage="1" promptTitle="One Time Vendor" prompt="Is this supplier supposed to be a One-Time Vendor ?" xr:uid="{DA223746-A3A5-402A-985C-85260001AEFE}">
          <x14:formula1>
            <xm:f>Tabels!$A$7:$A$8</xm:f>
          </x14:formula1>
          <xm:sqref>L16</xm:sqref>
        </x14:dataValidation>
        <x14:dataValidation type="list" allowBlank="1" showInputMessage="1" showErrorMessage="1" xr:uid="{0F8C9661-BAB4-4A95-A700-E4BD37AE7775}">
          <x14:formula1>
            <xm:f>Tabels!$CO$7:$CO$10</xm:f>
          </x14:formula1>
          <xm:sqref>L25</xm:sqref>
        </x14:dataValidation>
        <x14:dataValidation type="list" allowBlank="1" showInputMessage="1" showErrorMessage="1" xr:uid="{53A2B3A3-39E0-46B6-89EF-AB0E21ABD646}">
          <x14:formula1>
            <xm:f>Tabels!$BZ$7:$BZ$10</xm:f>
          </x14:formula1>
          <xm:sqref>L15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74B4-C67D-41E5-AE3C-763482DD7699}">
  <dimension ref="A1:C217"/>
  <sheetViews>
    <sheetView topLeftCell="A97" zoomScaleNormal="100" workbookViewId="0">
      <selection activeCell="C195" sqref="C195"/>
    </sheetView>
  </sheetViews>
  <sheetFormatPr defaultRowHeight="15"/>
  <cols>
    <col min="1" max="1" width="30.42578125" customWidth="1"/>
    <col min="2" max="2" width="44.85546875" bestFit="1" customWidth="1"/>
    <col min="3" max="3" width="33.140625" style="385" bestFit="1" customWidth="1"/>
    <col min="4" max="4" width="37.140625" bestFit="1" customWidth="1"/>
  </cols>
  <sheetData>
    <row r="1" spans="1:3">
      <c r="A1" t="s">
        <v>2591</v>
      </c>
      <c r="B1" t="s">
        <v>2577</v>
      </c>
      <c r="C1" s="385">
        <f>'1. SUPPLIER Input'!E6</f>
        <v>0</v>
      </c>
    </row>
    <row r="2" spans="1:3">
      <c r="B2" t="s">
        <v>2578</v>
      </c>
      <c r="C2" s="385">
        <f>'1. SUPPLIER Input'!I6</f>
        <v>0</v>
      </c>
    </row>
    <row r="3" spans="1:3">
      <c r="A3" t="s">
        <v>2592</v>
      </c>
      <c r="B3" t="s">
        <v>2579</v>
      </c>
      <c r="C3" s="385">
        <f>'1. SUPPLIER Input'!E9</f>
        <v>0</v>
      </c>
    </row>
    <row r="4" spans="1:3">
      <c r="B4" t="s">
        <v>2580</v>
      </c>
      <c r="C4" s="385">
        <f>'1. SUPPLIER Input'!E10</f>
        <v>0</v>
      </c>
    </row>
    <row r="5" spans="1:3">
      <c r="B5" t="s">
        <v>2581</v>
      </c>
      <c r="C5" s="385">
        <f>'1. SUPPLIER Input'!E11</f>
        <v>0</v>
      </c>
    </row>
    <row r="6" spans="1:3">
      <c r="B6" t="s">
        <v>2582</v>
      </c>
      <c r="C6" s="385">
        <f>'1. SUPPLIER Input'!E12</f>
        <v>0</v>
      </c>
    </row>
    <row r="7" spans="1:3">
      <c r="B7" t="s">
        <v>2583</v>
      </c>
      <c r="C7" s="385">
        <f>'1. SUPPLIER Input'!E13</f>
        <v>0</v>
      </c>
    </row>
    <row r="8" spans="1:3">
      <c r="B8" t="s">
        <v>2584</v>
      </c>
      <c r="C8" s="385">
        <f>'1. SUPPLIER Input'!E14</f>
        <v>0</v>
      </c>
    </row>
    <row r="9" spans="1:3">
      <c r="B9" t="s">
        <v>2586</v>
      </c>
      <c r="C9" s="385">
        <f>'1. SUPPLIER Input'!I9</f>
        <v>0</v>
      </c>
    </row>
    <row r="10" spans="1:3">
      <c r="B10" t="s">
        <v>2587</v>
      </c>
      <c r="C10" s="385">
        <f>'1. SUPPLIER Input'!I10</f>
        <v>0</v>
      </c>
    </row>
    <row r="11" spans="1:3">
      <c r="B11" t="s">
        <v>2588</v>
      </c>
      <c r="C11" s="385">
        <f>'1. SUPPLIER Input'!I11</f>
        <v>0</v>
      </c>
    </row>
    <row r="12" spans="1:3">
      <c r="B12" t="s">
        <v>2589</v>
      </c>
      <c r="C12" s="385">
        <f>'1. SUPPLIER Input'!I12</f>
        <v>0</v>
      </c>
    </row>
    <row r="13" spans="1:3">
      <c r="B13" t="s">
        <v>2590</v>
      </c>
      <c r="C13" s="385">
        <f>'1. SUPPLIER Input'!I13</f>
        <v>0</v>
      </c>
    </row>
    <row r="14" spans="1:3">
      <c r="B14" t="s">
        <v>2585</v>
      </c>
      <c r="C14" s="385">
        <f>'1. SUPPLIER Input'!I14</f>
        <v>0</v>
      </c>
    </row>
    <row r="15" spans="1:3">
      <c r="A15" t="s">
        <v>2517</v>
      </c>
      <c r="B15" t="s">
        <v>2593</v>
      </c>
      <c r="C15" s="386">
        <f>'1. SUPPLIER Input'!E17</f>
        <v>0</v>
      </c>
    </row>
    <row r="16" spans="1:3">
      <c r="B16" t="s">
        <v>2594</v>
      </c>
      <c r="C16" s="385">
        <f>'1. SUPPLIER Input'!E18</f>
        <v>0</v>
      </c>
    </row>
    <row r="17" spans="2:3">
      <c r="B17" t="s">
        <v>2595</v>
      </c>
      <c r="C17" s="385">
        <f>'1. SUPPLIER Input'!E19</f>
        <v>0</v>
      </c>
    </row>
    <row r="18" spans="2:3">
      <c r="B18" t="s">
        <v>2518</v>
      </c>
      <c r="C18" s="385">
        <f>'1. SUPPLIER Input'!E20</f>
        <v>0</v>
      </c>
    </row>
    <row r="19" spans="2:3">
      <c r="B19" t="s">
        <v>2596</v>
      </c>
      <c r="C19" s="387">
        <f>'1. SUPPLIER Input'!E21</f>
        <v>0</v>
      </c>
    </row>
    <row r="20" spans="2:3">
      <c r="B20" t="s">
        <v>2597</v>
      </c>
      <c r="C20" s="388">
        <f>'1. SUPPLIER Input'!E22</f>
        <v>0</v>
      </c>
    </row>
    <row r="21" spans="2:3">
      <c r="B21" t="s">
        <v>2598</v>
      </c>
      <c r="C21" s="385">
        <f>'1. SUPPLIER Input'!E23</f>
        <v>0</v>
      </c>
    </row>
    <row r="22" spans="2:3">
      <c r="B22" t="s">
        <v>2601</v>
      </c>
      <c r="C22" s="387">
        <f>'1. SUPPLIER Input'!G21</f>
        <v>0</v>
      </c>
    </row>
    <row r="23" spans="2:3">
      <c r="B23" t="s">
        <v>2602</v>
      </c>
      <c r="C23" s="388">
        <f>'1. SUPPLIER Input'!G22</f>
        <v>0</v>
      </c>
    </row>
    <row r="24" spans="2:3">
      <c r="B24" t="s">
        <v>2603</v>
      </c>
      <c r="C24" s="387">
        <f>'1. SUPPLIER Input'!G23</f>
        <v>0</v>
      </c>
    </row>
    <row r="25" spans="2:3">
      <c r="B25" t="s">
        <v>2599</v>
      </c>
      <c r="C25" s="385">
        <f>'1. SUPPLIER Input'!E24</f>
        <v>0</v>
      </c>
    </row>
    <row r="26" spans="2:3">
      <c r="B26" t="s">
        <v>2600</v>
      </c>
      <c r="C26" s="385">
        <f>'1. SUPPLIER Input'!E25</f>
        <v>0</v>
      </c>
    </row>
    <row r="27" spans="2:3">
      <c r="B27" t="s">
        <v>2604</v>
      </c>
      <c r="C27" s="385">
        <f>'1. SUPPLIER Input'!J17</f>
        <v>0</v>
      </c>
    </row>
    <row r="28" spans="2:3">
      <c r="B28" t="s">
        <v>2605</v>
      </c>
      <c r="C28" s="385">
        <f>'1. SUPPLIER Input'!J18</f>
        <v>0</v>
      </c>
    </row>
    <row r="29" spans="2:3">
      <c r="B29" t="s">
        <v>2606</v>
      </c>
      <c r="C29" s="385">
        <f>'1. SUPPLIER Input'!J19</f>
        <v>0</v>
      </c>
    </row>
    <row r="30" spans="2:3">
      <c r="B30" t="s">
        <v>2607</v>
      </c>
      <c r="C30" s="385">
        <f>'1. SUPPLIER Input'!J20</f>
        <v>0</v>
      </c>
    </row>
    <row r="31" spans="2:3">
      <c r="B31" t="s">
        <v>2608</v>
      </c>
      <c r="C31" s="385" t="str">
        <f>_xlfn.CONCAT("+",'1. SUPPLIER Input'!J21," ",,'1. SUPPLIER Input'!K21)</f>
        <v xml:space="preserve">+ </v>
      </c>
    </row>
    <row r="32" spans="2:3">
      <c r="B32" t="s">
        <v>2609</v>
      </c>
      <c r="C32" s="385">
        <f>'1. SUPPLIER Input'!J22</f>
        <v>0</v>
      </c>
    </row>
    <row r="33" spans="1:3">
      <c r="B33" t="s">
        <v>2610</v>
      </c>
      <c r="C33" s="385">
        <f>'1. SUPPLIER Input'!J23</f>
        <v>0</v>
      </c>
    </row>
    <row r="34" spans="1:3">
      <c r="A34" t="s">
        <v>84</v>
      </c>
      <c r="B34" t="s">
        <v>2611</v>
      </c>
      <c r="C34" s="385">
        <f>'1. SUPPLIER Input'!D29</f>
        <v>0</v>
      </c>
    </row>
    <row r="35" spans="1:3">
      <c r="B35" t="s">
        <v>2612</v>
      </c>
      <c r="C35" s="385">
        <f>'1. SUPPLIER Input'!E29</f>
        <v>0</v>
      </c>
    </row>
    <row r="36" spans="1:3">
      <c r="B36" t="s">
        <v>2613</v>
      </c>
      <c r="C36" s="385">
        <f>'1. SUPPLIER Input'!F29</f>
        <v>0</v>
      </c>
    </row>
    <row r="37" spans="1:3">
      <c r="B37" t="s">
        <v>2614</v>
      </c>
      <c r="C37" s="385">
        <f>'1. SUPPLIER Input'!G29</f>
        <v>0</v>
      </c>
    </row>
    <row r="38" spans="1:3">
      <c r="B38" t="s">
        <v>2615</v>
      </c>
      <c r="C38" s="385">
        <f>'1. SUPPLIER Input'!I29</f>
        <v>0</v>
      </c>
    </row>
    <row r="39" spans="1:3">
      <c r="B39" t="s">
        <v>2616</v>
      </c>
      <c r="C39" s="385">
        <f>'1. SUPPLIER Input'!K29</f>
        <v>0</v>
      </c>
    </row>
    <row r="40" spans="1:3">
      <c r="B40" t="s">
        <v>2617</v>
      </c>
      <c r="C40" s="385">
        <f>'1. SUPPLIER Input'!D30</f>
        <v>0</v>
      </c>
    </row>
    <row r="41" spans="1:3">
      <c r="B41" t="s">
        <v>2618</v>
      </c>
      <c r="C41" s="385">
        <f>'1. SUPPLIER Input'!E30</f>
        <v>0</v>
      </c>
    </row>
    <row r="42" spans="1:3">
      <c r="B42" t="s">
        <v>2619</v>
      </c>
      <c r="C42" s="385">
        <f>'1. SUPPLIER Input'!F30</f>
        <v>0</v>
      </c>
    </row>
    <row r="43" spans="1:3">
      <c r="B43" t="s">
        <v>2620</v>
      </c>
      <c r="C43" s="385">
        <f>'1. SUPPLIER Input'!G30</f>
        <v>0</v>
      </c>
    </row>
    <row r="44" spans="1:3">
      <c r="B44" t="s">
        <v>2621</v>
      </c>
      <c r="C44" s="385">
        <f>'1. SUPPLIER Input'!I30</f>
        <v>0</v>
      </c>
    </row>
    <row r="45" spans="1:3">
      <c r="B45" t="s">
        <v>2622</v>
      </c>
      <c r="C45" s="385">
        <f>'1. SUPPLIER Input'!K30</f>
        <v>0</v>
      </c>
    </row>
    <row r="46" spans="1:3">
      <c r="B46" t="s">
        <v>2623</v>
      </c>
      <c r="C46" s="385">
        <f>'1. SUPPLIER Input'!D31</f>
        <v>0</v>
      </c>
    </row>
    <row r="47" spans="1:3">
      <c r="B47" t="s">
        <v>2624</v>
      </c>
      <c r="C47" s="385">
        <f>'1. SUPPLIER Input'!E31</f>
        <v>0</v>
      </c>
    </row>
    <row r="48" spans="1:3">
      <c r="B48" t="s">
        <v>2625</v>
      </c>
      <c r="C48" s="385">
        <f>'1. SUPPLIER Input'!F31</f>
        <v>0</v>
      </c>
    </row>
    <row r="49" spans="2:3">
      <c r="B49" t="s">
        <v>2626</v>
      </c>
      <c r="C49" s="385">
        <f>'1. SUPPLIER Input'!G31</f>
        <v>0</v>
      </c>
    </row>
    <row r="50" spans="2:3">
      <c r="B50" t="s">
        <v>2627</v>
      </c>
      <c r="C50" s="385">
        <f>'1. SUPPLIER Input'!I31</f>
        <v>0</v>
      </c>
    </row>
    <row r="51" spans="2:3">
      <c r="B51" t="s">
        <v>2628</v>
      </c>
      <c r="C51" s="385">
        <f>'1. SUPPLIER Input'!K31</f>
        <v>0</v>
      </c>
    </row>
    <row r="52" spans="2:3">
      <c r="B52" t="s">
        <v>2629</v>
      </c>
      <c r="C52" s="385">
        <f>'1. SUPPLIER Input'!D32</f>
        <v>0</v>
      </c>
    </row>
    <row r="53" spans="2:3">
      <c r="B53" t="s">
        <v>2630</v>
      </c>
      <c r="C53" s="385">
        <f>'1. SUPPLIER Input'!E32</f>
        <v>0</v>
      </c>
    </row>
    <row r="54" spans="2:3">
      <c r="B54" t="s">
        <v>2631</v>
      </c>
      <c r="C54" s="385">
        <f>'1. SUPPLIER Input'!F32</f>
        <v>0</v>
      </c>
    </row>
    <row r="55" spans="2:3">
      <c r="B55" t="s">
        <v>2632</v>
      </c>
      <c r="C55" s="385">
        <f>'1. SUPPLIER Input'!G32</f>
        <v>0</v>
      </c>
    </row>
    <row r="56" spans="2:3">
      <c r="B56" t="s">
        <v>2633</v>
      </c>
      <c r="C56" s="385">
        <f>'1. SUPPLIER Input'!I32</f>
        <v>0</v>
      </c>
    </row>
    <row r="57" spans="2:3">
      <c r="B57" t="s">
        <v>2634</v>
      </c>
      <c r="C57" s="385">
        <f>'1. SUPPLIER Input'!K32</f>
        <v>0</v>
      </c>
    </row>
    <row r="58" spans="2:3">
      <c r="B58" t="s">
        <v>2635</v>
      </c>
      <c r="C58" s="385">
        <f>'1. SUPPLIER Input'!D33</f>
        <v>0</v>
      </c>
    </row>
    <row r="59" spans="2:3">
      <c r="B59" t="s">
        <v>2636</v>
      </c>
      <c r="C59" s="385">
        <f>'1. SUPPLIER Input'!E33</f>
        <v>0</v>
      </c>
    </row>
    <row r="60" spans="2:3">
      <c r="B60" t="s">
        <v>2637</v>
      </c>
      <c r="C60" s="385">
        <f>'1. SUPPLIER Input'!F33</f>
        <v>0</v>
      </c>
    </row>
    <row r="61" spans="2:3">
      <c r="B61" t="s">
        <v>2638</v>
      </c>
      <c r="C61" s="385">
        <f>'1. SUPPLIER Input'!G33</f>
        <v>0</v>
      </c>
    </row>
    <row r="62" spans="2:3">
      <c r="B62" t="s">
        <v>2639</v>
      </c>
      <c r="C62" s="385">
        <f>'1. SUPPLIER Input'!I33</f>
        <v>0</v>
      </c>
    </row>
    <row r="63" spans="2:3">
      <c r="B63" t="s">
        <v>2640</v>
      </c>
      <c r="C63" s="385">
        <f>'1. SUPPLIER Input'!K33</f>
        <v>0</v>
      </c>
    </row>
    <row r="64" spans="2:3">
      <c r="B64" t="s">
        <v>2641</v>
      </c>
      <c r="C64" s="385">
        <f>'1. SUPPLIER Input'!D34</f>
        <v>0</v>
      </c>
    </row>
    <row r="65" spans="2:3">
      <c r="B65" t="s">
        <v>2642</v>
      </c>
      <c r="C65" s="385">
        <f>'1. SUPPLIER Input'!E34</f>
        <v>0</v>
      </c>
    </row>
    <row r="66" spans="2:3">
      <c r="B66" t="s">
        <v>2643</v>
      </c>
      <c r="C66" s="385">
        <f>'1. SUPPLIER Input'!F34</f>
        <v>0</v>
      </c>
    </row>
    <row r="67" spans="2:3">
      <c r="B67" t="s">
        <v>2644</v>
      </c>
      <c r="C67" s="385">
        <f>'1. SUPPLIER Input'!G34</f>
        <v>0</v>
      </c>
    </row>
    <row r="68" spans="2:3">
      <c r="B68" t="s">
        <v>2645</v>
      </c>
      <c r="C68" s="385">
        <f>'1. SUPPLIER Input'!I34</f>
        <v>0</v>
      </c>
    </row>
    <row r="69" spans="2:3">
      <c r="B69" t="s">
        <v>2646</v>
      </c>
      <c r="C69" s="385">
        <f>'1. SUPPLIER Input'!K34</f>
        <v>0</v>
      </c>
    </row>
    <row r="70" spans="2:3">
      <c r="B70" t="s">
        <v>2647</v>
      </c>
      <c r="C70" s="385">
        <f>'1. SUPPLIER Input'!D35</f>
        <v>0</v>
      </c>
    </row>
    <row r="71" spans="2:3">
      <c r="B71" t="s">
        <v>2648</v>
      </c>
      <c r="C71" s="385">
        <f>'1. SUPPLIER Input'!E35</f>
        <v>0</v>
      </c>
    </row>
    <row r="72" spans="2:3">
      <c r="B72" t="s">
        <v>2649</v>
      </c>
      <c r="C72" s="385">
        <f>'1. SUPPLIER Input'!F35</f>
        <v>0</v>
      </c>
    </row>
    <row r="73" spans="2:3">
      <c r="B73" t="s">
        <v>2650</v>
      </c>
      <c r="C73" s="385">
        <f>'1. SUPPLIER Input'!G35</f>
        <v>0</v>
      </c>
    </row>
    <row r="74" spans="2:3">
      <c r="B74" t="s">
        <v>2651</v>
      </c>
      <c r="C74" s="385">
        <f>'1. SUPPLIER Input'!I35</f>
        <v>0</v>
      </c>
    </row>
    <row r="75" spans="2:3">
      <c r="B75" t="s">
        <v>2652</v>
      </c>
      <c r="C75" s="385">
        <f>'1. SUPPLIER Input'!K35</f>
        <v>0</v>
      </c>
    </row>
    <row r="76" spans="2:3">
      <c r="B76" t="s">
        <v>2653</v>
      </c>
      <c r="C76" s="385">
        <f>'1. SUPPLIER Input'!D36</f>
        <v>0</v>
      </c>
    </row>
    <row r="77" spans="2:3">
      <c r="B77" t="s">
        <v>2654</v>
      </c>
      <c r="C77" s="385">
        <f>'1. SUPPLIER Input'!E36</f>
        <v>0</v>
      </c>
    </row>
    <row r="78" spans="2:3">
      <c r="B78" t="s">
        <v>2655</v>
      </c>
      <c r="C78" s="385">
        <f>'1. SUPPLIER Input'!F36</f>
        <v>0</v>
      </c>
    </row>
    <row r="79" spans="2:3">
      <c r="B79" t="s">
        <v>2656</v>
      </c>
      <c r="C79" s="385">
        <f>'1. SUPPLIER Input'!G36</f>
        <v>0</v>
      </c>
    </row>
    <row r="80" spans="2:3">
      <c r="B80" t="s">
        <v>2657</v>
      </c>
      <c r="C80" s="385">
        <f>'1. SUPPLIER Input'!I36</f>
        <v>0</v>
      </c>
    </row>
    <row r="81" spans="2:3">
      <c r="B81" t="s">
        <v>2658</v>
      </c>
      <c r="C81" s="385">
        <f>'1. SUPPLIER Input'!K36</f>
        <v>0</v>
      </c>
    </row>
    <row r="82" spans="2:3">
      <c r="B82" t="s">
        <v>2659</v>
      </c>
      <c r="C82" s="385">
        <f>'1. SUPPLIER Input'!D37</f>
        <v>0</v>
      </c>
    </row>
    <row r="83" spans="2:3">
      <c r="B83" t="s">
        <v>2660</v>
      </c>
      <c r="C83" s="385">
        <f>'1. SUPPLIER Input'!E37</f>
        <v>0</v>
      </c>
    </row>
    <row r="84" spans="2:3">
      <c r="B84" t="s">
        <v>2661</v>
      </c>
      <c r="C84" s="385">
        <f>'1. SUPPLIER Input'!F37</f>
        <v>0</v>
      </c>
    </row>
    <row r="85" spans="2:3">
      <c r="B85" t="s">
        <v>2662</v>
      </c>
      <c r="C85" s="385">
        <f>'1. SUPPLIER Input'!G37</f>
        <v>0</v>
      </c>
    </row>
    <row r="86" spans="2:3">
      <c r="B86" t="s">
        <v>2663</v>
      </c>
      <c r="C86" s="385">
        <f>'1. SUPPLIER Input'!I37</f>
        <v>0</v>
      </c>
    </row>
    <row r="87" spans="2:3">
      <c r="B87" t="s">
        <v>2664</v>
      </c>
      <c r="C87" s="385">
        <f>'1. SUPPLIER Input'!K37</f>
        <v>0</v>
      </c>
    </row>
    <row r="88" spans="2:3">
      <c r="B88" t="s">
        <v>2665</v>
      </c>
      <c r="C88" s="385">
        <f>'1. SUPPLIER Input'!D38</f>
        <v>0</v>
      </c>
    </row>
    <row r="89" spans="2:3">
      <c r="B89" t="s">
        <v>2666</v>
      </c>
      <c r="C89" s="385">
        <f>'1. SUPPLIER Input'!E38</f>
        <v>0</v>
      </c>
    </row>
    <row r="90" spans="2:3">
      <c r="B90" t="s">
        <v>2667</v>
      </c>
      <c r="C90" s="385">
        <f>'1. SUPPLIER Input'!F38</f>
        <v>0</v>
      </c>
    </row>
    <row r="91" spans="2:3">
      <c r="B91" t="s">
        <v>2668</v>
      </c>
      <c r="C91" s="385">
        <f>'1. SUPPLIER Input'!G38</f>
        <v>0</v>
      </c>
    </row>
    <row r="92" spans="2:3">
      <c r="B92" t="s">
        <v>2669</v>
      </c>
      <c r="C92" s="385">
        <f>'1. SUPPLIER Input'!I38</f>
        <v>0</v>
      </c>
    </row>
    <row r="93" spans="2:3">
      <c r="B93" t="s">
        <v>2670</v>
      </c>
      <c r="C93" s="385">
        <f>'1. SUPPLIER Input'!K38</f>
        <v>0</v>
      </c>
    </row>
    <row r="94" spans="2:3">
      <c r="B94" t="s">
        <v>2671</v>
      </c>
      <c r="C94" s="385">
        <f>'1. SUPPLIER Input'!D39</f>
        <v>0</v>
      </c>
    </row>
    <row r="95" spans="2:3">
      <c r="B95" t="s">
        <v>2672</v>
      </c>
      <c r="C95" s="385">
        <f>'1. SUPPLIER Input'!E39</f>
        <v>0</v>
      </c>
    </row>
    <row r="96" spans="2:3">
      <c r="B96" t="s">
        <v>2673</v>
      </c>
      <c r="C96" s="385">
        <f>'1. SUPPLIER Input'!F39</f>
        <v>0</v>
      </c>
    </row>
    <row r="97" spans="2:3">
      <c r="B97" t="s">
        <v>2674</v>
      </c>
      <c r="C97" s="385">
        <f>'1. SUPPLIER Input'!G39</f>
        <v>0</v>
      </c>
    </row>
    <row r="98" spans="2:3">
      <c r="B98" t="s">
        <v>2675</v>
      </c>
      <c r="C98" s="385">
        <f>'1. SUPPLIER Input'!I39</f>
        <v>0</v>
      </c>
    </row>
    <row r="99" spans="2:3">
      <c r="B99" t="s">
        <v>2676</v>
      </c>
      <c r="C99" s="385">
        <f>'1. SUPPLIER Input'!K39</f>
        <v>0</v>
      </c>
    </row>
    <row r="100" spans="2:3">
      <c r="B100" t="s">
        <v>2677</v>
      </c>
      <c r="C100" s="385">
        <f>'1. SUPPLIER Input'!D40</f>
        <v>0</v>
      </c>
    </row>
    <row r="101" spans="2:3">
      <c r="B101" t="s">
        <v>2678</v>
      </c>
      <c r="C101" s="385">
        <f>'1. SUPPLIER Input'!E40</f>
        <v>0</v>
      </c>
    </row>
    <row r="102" spans="2:3">
      <c r="B102" t="s">
        <v>2679</v>
      </c>
      <c r="C102" s="385">
        <f>'1. SUPPLIER Input'!F40</f>
        <v>0</v>
      </c>
    </row>
    <row r="103" spans="2:3">
      <c r="B103" t="s">
        <v>2680</v>
      </c>
      <c r="C103" s="385">
        <f>'1. SUPPLIER Input'!G40</f>
        <v>0</v>
      </c>
    </row>
    <row r="104" spans="2:3">
      <c r="B104" t="s">
        <v>2681</v>
      </c>
      <c r="C104" s="385">
        <f>'1. SUPPLIER Input'!I40</f>
        <v>0</v>
      </c>
    </row>
    <row r="105" spans="2:3">
      <c r="B105" t="s">
        <v>2682</v>
      </c>
      <c r="C105" s="385">
        <f>'1. SUPPLIER Input'!K40</f>
        <v>0</v>
      </c>
    </row>
    <row r="106" spans="2:3">
      <c r="B106" t="s">
        <v>2683</v>
      </c>
      <c r="C106" s="385">
        <f>'1. SUPPLIER Input'!D41</f>
        <v>0</v>
      </c>
    </row>
    <row r="107" spans="2:3">
      <c r="B107" t="s">
        <v>2684</v>
      </c>
      <c r="C107" s="385">
        <f>'1. SUPPLIER Input'!E41</f>
        <v>0</v>
      </c>
    </row>
    <row r="108" spans="2:3">
      <c r="B108" t="s">
        <v>2685</v>
      </c>
      <c r="C108" s="385">
        <f>'1. SUPPLIER Input'!F41</f>
        <v>0</v>
      </c>
    </row>
    <row r="109" spans="2:3">
      <c r="B109" t="s">
        <v>2686</v>
      </c>
      <c r="C109" s="385">
        <f>'1. SUPPLIER Input'!G41</f>
        <v>0</v>
      </c>
    </row>
    <row r="110" spans="2:3">
      <c r="B110" t="s">
        <v>2687</v>
      </c>
      <c r="C110" s="385">
        <f>'1. SUPPLIER Input'!I41</f>
        <v>0</v>
      </c>
    </row>
    <row r="111" spans="2:3">
      <c r="B111" t="s">
        <v>2688</v>
      </c>
      <c r="C111" s="385">
        <f>'1. SUPPLIER Input'!K41</f>
        <v>0</v>
      </c>
    </row>
    <row r="112" spans="2:3">
      <c r="B112" t="s">
        <v>2689</v>
      </c>
      <c r="C112" s="385">
        <f>'1. SUPPLIER Input'!D42</f>
        <v>0</v>
      </c>
    </row>
    <row r="113" spans="1:3">
      <c r="B113" t="s">
        <v>2690</v>
      </c>
      <c r="C113" s="385">
        <f>'1. SUPPLIER Input'!E42</f>
        <v>0</v>
      </c>
    </row>
    <row r="114" spans="1:3">
      <c r="B114" t="s">
        <v>2691</v>
      </c>
      <c r="C114" s="385">
        <f>'1. SUPPLIER Input'!F42</f>
        <v>0</v>
      </c>
    </row>
    <row r="115" spans="1:3">
      <c r="B115" t="s">
        <v>2692</v>
      </c>
      <c r="C115" s="385">
        <f>'1. SUPPLIER Input'!G42</f>
        <v>0</v>
      </c>
    </row>
    <row r="116" spans="1:3">
      <c r="B116" t="s">
        <v>2693</v>
      </c>
      <c r="C116" s="385">
        <f>'1. SUPPLIER Input'!I42</f>
        <v>0</v>
      </c>
    </row>
    <row r="117" spans="1:3">
      <c r="B117" t="s">
        <v>2694</v>
      </c>
      <c r="C117" s="385">
        <f>'1. SUPPLIER Input'!K42</f>
        <v>0</v>
      </c>
    </row>
    <row r="118" spans="1:3">
      <c r="A118" t="s">
        <v>2695</v>
      </c>
      <c r="B118" t="s">
        <v>2696</v>
      </c>
      <c r="C118" s="385">
        <f>'1. SUPPLIER Input'!F46</f>
        <v>0</v>
      </c>
    </row>
    <row r="119" spans="1:3">
      <c r="B119" t="s">
        <v>2697</v>
      </c>
      <c r="C119" s="385">
        <f>'1. SUPPLIER Input'!L46</f>
        <v>0</v>
      </c>
    </row>
    <row r="120" spans="1:3">
      <c r="B120" t="s">
        <v>2698</v>
      </c>
      <c r="C120" s="385">
        <f>'1. SUPPLIER Input'!L45</f>
        <v>0</v>
      </c>
    </row>
    <row r="121" spans="1:3">
      <c r="B121" t="s">
        <v>2699</v>
      </c>
      <c r="C121" s="385">
        <f>'1. SUPPLIER Input'!E49</f>
        <v>0</v>
      </c>
    </row>
    <row r="122" spans="1:3">
      <c r="B122" t="s">
        <v>2700</v>
      </c>
      <c r="C122" s="385">
        <f>'1. SUPPLIER Input'!F49</f>
        <v>0</v>
      </c>
    </row>
    <row r="123" spans="1:3">
      <c r="B123" t="s">
        <v>2701</v>
      </c>
      <c r="C123" s="385">
        <f>'1. SUPPLIER Input'!G49</f>
        <v>0</v>
      </c>
    </row>
    <row r="124" spans="1:3">
      <c r="B124" t="s">
        <v>2702</v>
      </c>
      <c r="C124" s="385">
        <f>'1. SUPPLIER Input'!I49</f>
        <v>0</v>
      </c>
    </row>
    <row r="125" spans="1:3">
      <c r="B125" t="s">
        <v>2703</v>
      </c>
      <c r="C125" s="385">
        <f>'1. SUPPLIER Input'!K49</f>
        <v>0</v>
      </c>
    </row>
    <row r="126" spans="1:3">
      <c r="B126" t="s">
        <v>2704</v>
      </c>
      <c r="C126" s="385">
        <f>'1. SUPPLIER Input'!E50</f>
        <v>0</v>
      </c>
    </row>
    <row r="127" spans="1:3">
      <c r="B127" t="s">
        <v>2705</v>
      </c>
      <c r="C127" s="385">
        <f>'1. SUPPLIER Input'!F50</f>
        <v>0</v>
      </c>
    </row>
    <row r="128" spans="1:3">
      <c r="B128" t="s">
        <v>2706</v>
      </c>
      <c r="C128" s="385">
        <f>'1. SUPPLIER Input'!G50</f>
        <v>0</v>
      </c>
    </row>
    <row r="129" spans="2:3">
      <c r="B129" t="s">
        <v>2707</v>
      </c>
      <c r="C129" s="385">
        <f>'1. SUPPLIER Input'!I50</f>
        <v>0</v>
      </c>
    </row>
    <row r="130" spans="2:3">
      <c r="B130" t="s">
        <v>2708</v>
      </c>
      <c r="C130" s="385">
        <f>'1. SUPPLIER Input'!K50</f>
        <v>0</v>
      </c>
    </row>
    <row r="131" spans="2:3">
      <c r="B131" t="s">
        <v>2709</v>
      </c>
      <c r="C131" s="385">
        <f>'1. SUPPLIER Input'!E51</f>
        <v>0</v>
      </c>
    </row>
    <row r="132" spans="2:3">
      <c r="B132" t="s">
        <v>2710</v>
      </c>
      <c r="C132" s="385">
        <f>'1. SUPPLIER Input'!F51</f>
        <v>0</v>
      </c>
    </row>
    <row r="133" spans="2:3">
      <c r="B133" t="s">
        <v>2711</v>
      </c>
      <c r="C133" s="385">
        <f>'1. SUPPLIER Input'!G51</f>
        <v>0</v>
      </c>
    </row>
    <row r="134" spans="2:3">
      <c r="B134" t="s">
        <v>2712</v>
      </c>
      <c r="C134" s="385">
        <f>'1. SUPPLIER Input'!I51</f>
        <v>0</v>
      </c>
    </row>
    <row r="135" spans="2:3">
      <c r="B135" t="s">
        <v>2713</v>
      </c>
      <c r="C135" s="385">
        <f>'1. SUPPLIER Input'!K51</f>
        <v>0</v>
      </c>
    </row>
    <row r="136" spans="2:3">
      <c r="B136" t="s">
        <v>2755</v>
      </c>
      <c r="C136" s="385">
        <f>'1. SUPPLIER Input'!E52</f>
        <v>0</v>
      </c>
    </row>
    <row r="137" spans="2:3">
      <c r="B137" t="s">
        <v>2756</v>
      </c>
      <c r="C137" s="385">
        <f>'1. SUPPLIER Input'!F52</f>
        <v>0</v>
      </c>
    </row>
    <row r="138" spans="2:3">
      <c r="B138" t="s">
        <v>2757</v>
      </c>
      <c r="C138" s="385">
        <f>'1. SUPPLIER Input'!G52</f>
        <v>0</v>
      </c>
    </row>
    <row r="139" spans="2:3">
      <c r="B139" t="s">
        <v>2758</v>
      </c>
      <c r="C139" s="385">
        <f>'1. SUPPLIER Input'!I52</f>
        <v>0</v>
      </c>
    </row>
    <row r="140" spans="2:3">
      <c r="B140" t="s">
        <v>2759</v>
      </c>
      <c r="C140" s="385">
        <f>'1. SUPPLIER Input'!K52</f>
        <v>0</v>
      </c>
    </row>
    <row r="141" spans="2:3">
      <c r="B141" t="s">
        <v>2760</v>
      </c>
      <c r="C141" s="385">
        <f>'1. SUPPLIER Input'!E53</f>
        <v>0</v>
      </c>
    </row>
    <row r="142" spans="2:3">
      <c r="B142" t="s">
        <v>2761</v>
      </c>
      <c r="C142" s="385">
        <f>'1. SUPPLIER Input'!F53</f>
        <v>0</v>
      </c>
    </row>
    <row r="143" spans="2:3">
      <c r="B143" t="s">
        <v>2762</v>
      </c>
      <c r="C143" s="385">
        <f>'1. SUPPLIER Input'!G53</f>
        <v>0</v>
      </c>
    </row>
    <row r="144" spans="2:3">
      <c r="B144" t="s">
        <v>2763</v>
      </c>
      <c r="C144" s="385">
        <f>'1. SUPPLIER Input'!I53</f>
        <v>0</v>
      </c>
    </row>
    <row r="145" spans="2:3">
      <c r="B145" t="s">
        <v>2764</v>
      </c>
      <c r="C145" s="385">
        <f>'1. SUPPLIER Input'!K53</f>
        <v>0</v>
      </c>
    </row>
    <row r="146" spans="2:3">
      <c r="B146" t="s">
        <v>2714</v>
      </c>
      <c r="C146" s="385">
        <f>'1. SUPPLIER Input'!E54</f>
        <v>0</v>
      </c>
    </row>
    <row r="147" spans="2:3">
      <c r="B147" t="s">
        <v>2715</v>
      </c>
      <c r="C147" s="385">
        <f>'1. SUPPLIER Input'!F54</f>
        <v>0</v>
      </c>
    </row>
    <row r="148" spans="2:3">
      <c r="B148" t="s">
        <v>2716</v>
      </c>
      <c r="C148" s="385">
        <f>'1. SUPPLIER Input'!G54</f>
        <v>0</v>
      </c>
    </row>
    <row r="149" spans="2:3">
      <c r="B149" t="s">
        <v>2717</v>
      </c>
      <c r="C149" s="385">
        <f>'1. SUPPLIER Input'!I54</f>
        <v>0</v>
      </c>
    </row>
    <row r="150" spans="2:3">
      <c r="B150" t="s">
        <v>2718</v>
      </c>
      <c r="C150" s="385">
        <f>'1. SUPPLIER Input'!K54</f>
        <v>0</v>
      </c>
    </row>
    <row r="151" spans="2:3">
      <c r="B151" t="s">
        <v>2719</v>
      </c>
      <c r="C151" s="385">
        <f>'1. SUPPLIER Input'!E55</f>
        <v>0</v>
      </c>
    </row>
    <row r="152" spans="2:3">
      <c r="B152" t="s">
        <v>2720</v>
      </c>
      <c r="C152" s="385">
        <f>'1. SUPPLIER Input'!F55</f>
        <v>0</v>
      </c>
    </row>
    <row r="153" spans="2:3">
      <c r="B153" t="s">
        <v>2721</v>
      </c>
      <c r="C153" s="385">
        <f>'1. SUPPLIER Input'!G55</f>
        <v>0</v>
      </c>
    </row>
    <row r="154" spans="2:3">
      <c r="B154" t="s">
        <v>2722</v>
      </c>
      <c r="C154" s="385">
        <f>'1. SUPPLIER Input'!I55</f>
        <v>0</v>
      </c>
    </row>
    <row r="155" spans="2:3">
      <c r="B155" t="s">
        <v>2723</v>
      </c>
      <c r="C155" s="385">
        <f>'1. SUPPLIER Input'!K55</f>
        <v>0</v>
      </c>
    </row>
    <row r="156" spans="2:3">
      <c r="B156" t="s">
        <v>2724</v>
      </c>
      <c r="C156" s="385">
        <f>'1. SUPPLIER Input'!E56</f>
        <v>0</v>
      </c>
    </row>
    <row r="157" spans="2:3">
      <c r="B157" t="s">
        <v>2725</v>
      </c>
      <c r="C157" s="385">
        <f>'1. SUPPLIER Input'!F56</f>
        <v>0</v>
      </c>
    </row>
    <row r="158" spans="2:3">
      <c r="B158" t="s">
        <v>2726</v>
      </c>
      <c r="C158" s="385">
        <f>'1. SUPPLIER Input'!G56</f>
        <v>0</v>
      </c>
    </row>
    <row r="159" spans="2:3">
      <c r="B159" t="s">
        <v>2727</v>
      </c>
      <c r="C159" s="385">
        <f>'1. SUPPLIER Input'!I56</f>
        <v>0</v>
      </c>
    </row>
    <row r="160" spans="2:3">
      <c r="B160" t="s">
        <v>2728</v>
      </c>
      <c r="C160" s="385">
        <f>'1. SUPPLIER Input'!K56</f>
        <v>0</v>
      </c>
    </row>
    <row r="161" spans="2:3">
      <c r="B161" t="s">
        <v>2729</v>
      </c>
      <c r="C161" s="385">
        <f>'1. SUPPLIER Input'!E57</f>
        <v>0</v>
      </c>
    </row>
    <row r="162" spans="2:3">
      <c r="B162" t="s">
        <v>2730</v>
      </c>
      <c r="C162" s="385">
        <f>'1. SUPPLIER Input'!F57</f>
        <v>0</v>
      </c>
    </row>
    <row r="163" spans="2:3">
      <c r="B163" t="s">
        <v>2731</v>
      </c>
      <c r="C163" s="385">
        <f>'1. SUPPLIER Input'!G57</f>
        <v>0</v>
      </c>
    </row>
    <row r="164" spans="2:3">
      <c r="B164" t="s">
        <v>2732</v>
      </c>
      <c r="C164" s="385">
        <f>'1. SUPPLIER Input'!I57</f>
        <v>0</v>
      </c>
    </row>
    <row r="165" spans="2:3">
      <c r="B165" t="s">
        <v>2733</v>
      </c>
      <c r="C165" s="385">
        <f>'1. SUPPLIER Input'!K57</f>
        <v>0</v>
      </c>
    </row>
    <row r="166" spans="2:3">
      <c r="B166" t="s">
        <v>2734</v>
      </c>
      <c r="C166" s="385">
        <f>'1. SUPPLIER Input'!E58</f>
        <v>0</v>
      </c>
    </row>
    <row r="167" spans="2:3">
      <c r="B167" t="s">
        <v>2735</v>
      </c>
      <c r="C167" s="385">
        <f>'1. SUPPLIER Input'!F58</f>
        <v>0</v>
      </c>
    </row>
    <row r="168" spans="2:3">
      <c r="B168" t="s">
        <v>2736</v>
      </c>
      <c r="C168" s="385">
        <f>'1. SUPPLIER Input'!G58</f>
        <v>0</v>
      </c>
    </row>
    <row r="169" spans="2:3">
      <c r="B169" t="s">
        <v>2737</v>
      </c>
      <c r="C169" s="385">
        <f>'1. SUPPLIER Input'!I58</f>
        <v>0</v>
      </c>
    </row>
    <row r="170" spans="2:3">
      <c r="B170" t="s">
        <v>2738</v>
      </c>
      <c r="C170" s="385">
        <f>'1. SUPPLIER Input'!K58</f>
        <v>0</v>
      </c>
    </row>
    <row r="171" spans="2:3">
      <c r="B171" t="s">
        <v>2739</v>
      </c>
      <c r="C171" s="385">
        <f>'1. SUPPLIER Input'!E59</f>
        <v>0</v>
      </c>
    </row>
    <row r="172" spans="2:3">
      <c r="B172" t="s">
        <v>2740</v>
      </c>
      <c r="C172" s="385">
        <f>'1. SUPPLIER Input'!F59</f>
        <v>0</v>
      </c>
    </row>
    <row r="173" spans="2:3">
      <c r="B173" t="s">
        <v>2741</v>
      </c>
      <c r="C173" s="385">
        <f>'1. SUPPLIER Input'!G59</f>
        <v>0</v>
      </c>
    </row>
    <row r="174" spans="2:3">
      <c r="B174" t="s">
        <v>2742</v>
      </c>
      <c r="C174" s="385">
        <f>'1. SUPPLIER Input'!I59</f>
        <v>0</v>
      </c>
    </row>
    <row r="175" spans="2:3">
      <c r="B175" t="s">
        <v>2743</v>
      </c>
      <c r="C175" s="385">
        <f>'1. SUPPLIER Input'!K59</f>
        <v>0</v>
      </c>
    </row>
    <row r="176" spans="2:3">
      <c r="B176" t="s">
        <v>2744</v>
      </c>
      <c r="C176" s="385">
        <f>'1. SUPPLIER Input'!E60</f>
        <v>0</v>
      </c>
    </row>
    <row r="177" spans="1:3">
      <c r="B177" t="s">
        <v>2745</v>
      </c>
      <c r="C177" s="385">
        <f>'1. SUPPLIER Input'!F60</f>
        <v>0</v>
      </c>
    </row>
    <row r="178" spans="1:3">
      <c r="B178" t="s">
        <v>2746</v>
      </c>
      <c r="C178" s="385">
        <f>'1. SUPPLIER Input'!G60</f>
        <v>0</v>
      </c>
    </row>
    <row r="179" spans="1:3">
      <c r="B179" t="s">
        <v>2747</v>
      </c>
      <c r="C179" s="385">
        <f>'1. SUPPLIER Input'!I60</f>
        <v>0</v>
      </c>
    </row>
    <row r="180" spans="1:3">
      <c r="B180" t="s">
        <v>2748</v>
      </c>
      <c r="C180" s="385">
        <f>'1. SUPPLIER Input'!K60</f>
        <v>0</v>
      </c>
    </row>
    <row r="181" spans="1:3">
      <c r="A181" t="s">
        <v>76</v>
      </c>
      <c r="B181" t="s">
        <v>2749</v>
      </c>
      <c r="C181" s="385">
        <f>'1. SUPPLIER Input'!E63</f>
        <v>0</v>
      </c>
    </row>
    <row r="182" spans="1:3">
      <c r="B182" t="s">
        <v>2750</v>
      </c>
      <c r="C182" s="385">
        <f>'1. SUPPLIER Input'!E64</f>
        <v>0</v>
      </c>
    </row>
    <row r="183" spans="1:3">
      <c r="B183" t="s">
        <v>2751</v>
      </c>
      <c r="C183" s="385">
        <f>'1. SUPPLIER Input'!E65</f>
        <v>0</v>
      </c>
    </row>
    <row r="184" spans="1:3">
      <c r="B184" t="s">
        <v>2752</v>
      </c>
      <c r="C184" s="385">
        <f>'1. SUPPLIER Input'!E66</f>
        <v>0</v>
      </c>
    </row>
    <row r="185" spans="1:3">
      <c r="B185" t="s">
        <v>81</v>
      </c>
      <c r="C185" s="385">
        <f>'1. SUPPLIER Input'!E67</f>
        <v>0</v>
      </c>
    </row>
    <row r="186" spans="1:3">
      <c r="B186" t="s">
        <v>2765</v>
      </c>
      <c r="C186" s="385">
        <f>'1. SUPPLIER Input'!J63</f>
        <v>0</v>
      </c>
    </row>
    <row r="187" spans="1:3">
      <c r="B187" t="s">
        <v>2766</v>
      </c>
      <c r="C187" s="385">
        <f>'1. SUPPLIER Input'!J64</f>
        <v>0</v>
      </c>
    </row>
    <row r="188" spans="1:3">
      <c r="B188" t="s">
        <v>2767</v>
      </c>
      <c r="C188" s="385">
        <f>'1. SUPPLIER Input'!J65</f>
        <v>0</v>
      </c>
    </row>
    <row r="189" spans="1:3">
      <c r="B189" t="s">
        <v>2768</v>
      </c>
      <c r="C189" s="385">
        <f>'1. SUPPLIER Input'!J66</f>
        <v>0</v>
      </c>
    </row>
    <row r="190" spans="1:3">
      <c r="B190" t="s">
        <v>2769</v>
      </c>
      <c r="C190" s="385">
        <f>'1. SUPPLIER Input'!J67</f>
        <v>0</v>
      </c>
    </row>
    <row r="191" spans="1:3">
      <c r="A191" t="s">
        <v>2770</v>
      </c>
      <c r="B191" t="s">
        <v>2771</v>
      </c>
      <c r="C191" s="385">
        <f>'2. VEONEER Input'!G7</f>
        <v>0</v>
      </c>
    </row>
    <row r="192" spans="1:3">
      <c r="B192" t="s">
        <v>2772</v>
      </c>
      <c r="C192" s="385">
        <f>'2. VEONEER Input'!H7</f>
        <v>0</v>
      </c>
    </row>
    <row r="193" spans="1:3">
      <c r="B193" t="s">
        <v>50</v>
      </c>
      <c r="C193" s="385">
        <f>'2. VEONEER Input'!L7</f>
        <v>0</v>
      </c>
    </row>
    <row r="194" spans="1:3">
      <c r="B194" t="s">
        <v>104</v>
      </c>
      <c r="C194" s="385">
        <f>'2. VEONEER Input'!L8</f>
        <v>0</v>
      </c>
    </row>
    <row r="195" spans="1:3">
      <c r="B195" t="s">
        <v>105</v>
      </c>
      <c r="C195" s="385">
        <f>'2. VEONEER Input'!G11</f>
        <v>0</v>
      </c>
    </row>
    <row r="196" spans="1:3">
      <c r="B196" t="s">
        <v>2773</v>
      </c>
      <c r="C196" s="385">
        <f>'2. VEONEER Input'!G12</f>
        <v>0</v>
      </c>
    </row>
    <row r="197" spans="1:3">
      <c r="B197" t="s">
        <v>2775</v>
      </c>
      <c r="C197" s="385">
        <f>'2. VEONEER Input'!H12</f>
        <v>0</v>
      </c>
    </row>
    <row r="198" spans="1:3">
      <c r="B198" t="s">
        <v>2774</v>
      </c>
      <c r="C198" s="385">
        <f>'2. VEONEER Input'!G13</f>
        <v>0</v>
      </c>
    </row>
    <row r="199" spans="1:3">
      <c r="B199" t="s">
        <v>2776</v>
      </c>
      <c r="C199" s="385">
        <f>'2. VEONEER Input'!H13</f>
        <v>0</v>
      </c>
    </row>
    <row r="200" spans="1:3">
      <c r="B200" t="s">
        <v>2572</v>
      </c>
      <c r="C200" s="385">
        <f>'2. VEONEER Input'!G15</f>
        <v>0</v>
      </c>
    </row>
    <row r="201" spans="1:3">
      <c r="B201" t="s">
        <v>2571</v>
      </c>
      <c r="C201" s="385">
        <f>'2. VEONEER Input'!G16</f>
        <v>0</v>
      </c>
    </row>
    <row r="202" spans="1:3">
      <c r="B202" t="s">
        <v>106</v>
      </c>
      <c r="C202" s="385">
        <f>'2. VEONEER Input'!L11</f>
        <v>0</v>
      </c>
    </row>
    <row r="203" spans="1:3">
      <c r="B203" t="s">
        <v>2777</v>
      </c>
      <c r="C203" s="385">
        <f>'2. VEONEER Input'!L12</f>
        <v>0</v>
      </c>
    </row>
    <row r="204" spans="1:3">
      <c r="B204" t="s">
        <v>2778</v>
      </c>
      <c r="C204" s="385">
        <f>'2. VEONEER Input'!M12</f>
        <v>0</v>
      </c>
    </row>
    <row r="205" spans="1:3">
      <c r="B205" t="s">
        <v>2218</v>
      </c>
      <c r="C205" s="385">
        <f>'2. VEONEER Input'!L15</f>
        <v>0</v>
      </c>
    </row>
    <row r="206" spans="1:3">
      <c r="B206" t="s">
        <v>111</v>
      </c>
      <c r="C206" s="385">
        <f>'2. VEONEER Input'!L16</f>
        <v>0</v>
      </c>
    </row>
    <row r="207" spans="1:3">
      <c r="A207" t="s">
        <v>2779</v>
      </c>
      <c r="B207" t="s">
        <v>113</v>
      </c>
      <c r="C207" s="385">
        <f>'2. VEONEER Input'!G20</f>
        <v>0</v>
      </c>
    </row>
    <row r="208" spans="1:3">
      <c r="B208" t="s">
        <v>58</v>
      </c>
      <c r="C208" s="385">
        <f>'2. VEONEER Input'!G21</f>
        <v>0</v>
      </c>
    </row>
    <row r="209" spans="2:3">
      <c r="B209" t="s">
        <v>116</v>
      </c>
      <c r="C209" s="385">
        <f>'2. VEONEER Input'!G22</f>
        <v>0</v>
      </c>
    </row>
    <row r="210" spans="2:3">
      <c r="B210" t="s">
        <v>117</v>
      </c>
      <c r="C210" s="385">
        <f>'2. VEONEER Input'!G23</f>
        <v>0</v>
      </c>
    </row>
    <row r="211" spans="2:3">
      <c r="B211" t="s">
        <v>118</v>
      </c>
      <c r="C211" s="385">
        <f>'2. VEONEER Input'!G24</f>
        <v>0</v>
      </c>
    </row>
    <row r="212" spans="2:3">
      <c r="B212" t="s">
        <v>120</v>
      </c>
      <c r="C212" s="385">
        <f>'2. VEONEER Input'!G25</f>
        <v>0</v>
      </c>
    </row>
    <row r="213" spans="2:3">
      <c r="B213" t="s">
        <v>122</v>
      </c>
      <c r="C213" s="385">
        <f>'2. VEONEER Input'!G26</f>
        <v>0</v>
      </c>
    </row>
    <row r="214" spans="2:3">
      <c r="B214" t="s">
        <v>123</v>
      </c>
      <c r="C214" s="385">
        <f>'2. VEONEER Input'!G27</f>
        <v>0</v>
      </c>
    </row>
    <row r="215" spans="2:3">
      <c r="B215" t="s">
        <v>114</v>
      </c>
      <c r="C215" s="385">
        <f>'2. VEONEER Input'!L21</f>
        <v>0</v>
      </c>
    </row>
    <row r="216" spans="2:3">
      <c r="B216" t="s">
        <v>115</v>
      </c>
      <c r="C216" s="385">
        <f>'2. VEONEER Input'!L22</f>
        <v>0</v>
      </c>
    </row>
    <row r="217" spans="2:3">
      <c r="B217" t="s">
        <v>121</v>
      </c>
      <c r="C217" s="388">
        <f>'2. VEONEER Input'!L25</f>
        <v>0</v>
      </c>
    </row>
  </sheetData>
  <phoneticPr fontId="5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A075-A5C7-4246-85C9-F55E0E077F41}">
  <dimension ref="A1:AP65"/>
  <sheetViews>
    <sheetView showGridLines="0" zoomScale="80" zoomScaleNormal="80" workbookViewId="0">
      <selection activeCell="G22" sqref="G22"/>
    </sheetView>
  </sheetViews>
  <sheetFormatPr defaultColWidth="9.28515625" defaultRowHeight="14.65" customHeight="1" outlineLevelRow="1"/>
  <cols>
    <col min="1" max="1" width="2.140625" style="226" customWidth="1"/>
    <col min="2" max="2" width="13" style="226" customWidth="1"/>
    <col min="3" max="3" width="25.28515625" style="226" customWidth="1"/>
    <col min="4" max="4" width="22.42578125" style="226" customWidth="1"/>
    <col min="5" max="5" width="31" style="226" bestFit="1" customWidth="1"/>
    <col min="6" max="6" width="32.28515625" style="226" bestFit="1" customWidth="1"/>
    <col min="7" max="7" width="23.28515625" style="226" customWidth="1"/>
    <col min="8" max="8" width="20.5703125" style="226" customWidth="1"/>
    <col min="9" max="9" width="22.5703125" style="226" customWidth="1"/>
    <col min="10" max="10" width="29.42578125" style="226" customWidth="1"/>
    <col min="11" max="11" width="17.7109375" style="226" customWidth="1"/>
    <col min="12" max="12" width="24.28515625" style="226" customWidth="1"/>
    <col min="13" max="13" width="28.28515625" style="226" bestFit="1" customWidth="1"/>
    <col min="14" max="14" width="28.140625" style="226" bestFit="1" customWidth="1"/>
    <col min="15" max="15" width="22.28515625" style="226" customWidth="1"/>
    <col min="16" max="16" width="19.7109375" style="226" customWidth="1"/>
    <col min="17" max="17" width="29.7109375" style="226" customWidth="1"/>
    <col min="18" max="18" width="20.7109375" style="226" customWidth="1"/>
    <col min="19" max="19" width="10.42578125" style="226" customWidth="1"/>
    <col min="20" max="20" width="12.7109375" style="226" customWidth="1"/>
    <col min="21" max="21" width="26.7109375" style="226" customWidth="1"/>
    <col min="22" max="22" width="15.85546875" style="226" bestFit="1" customWidth="1"/>
    <col min="23" max="23" width="18.42578125" style="226" customWidth="1"/>
    <col min="24" max="24" width="15.42578125" style="226" customWidth="1"/>
    <col min="25" max="25" width="11.28515625" style="226" customWidth="1"/>
    <col min="26" max="26" width="25.42578125" style="226" customWidth="1"/>
    <col min="27" max="27" width="23.140625" style="226" bestFit="1" customWidth="1"/>
    <col min="28" max="28" width="21.28515625" style="226" bestFit="1" customWidth="1"/>
    <col min="29" max="29" width="18.42578125" style="226" customWidth="1"/>
    <col min="30" max="30" width="29.7109375" style="226" bestFit="1" customWidth="1"/>
    <col min="31" max="31" width="17.7109375" style="226" customWidth="1"/>
    <col min="32" max="32" width="20.42578125" style="226" customWidth="1"/>
    <col min="33" max="33" width="18.7109375" style="226" customWidth="1"/>
    <col min="34" max="34" width="10.42578125" style="226" customWidth="1"/>
    <col min="35" max="43" width="9.28515625" style="226" customWidth="1"/>
    <col min="44" max="16384" width="9.28515625" style="226"/>
  </cols>
  <sheetData>
    <row r="1" spans="2:42" ht="14.65" customHeight="1" thickBot="1"/>
    <row r="2" spans="2:42" ht="34.5" thickBot="1">
      <c r="B2" s="543" t="s">
        <v>2565</v>
      </c>
      <c r="C2" s="544"/>
      <c r="D2" s="544"/>
      <c r="E2" s="544"/>
      <c r="F2" s="544"/>
      <c r="G2" s="544"/>
      <c r="H2" s="544"/>
      <c r="I2" s="544"/>
      <c r="J2" s="544"/>
      <c r="K2" s="544"/>
      <c r="L2" s="545"/>
    </row>
    <row r="3" spans="2:42" ht="15" outlineLevel="1"/>
    <row r="4" spans="2:42" ht="14.65" customHeight="1" outlineLevel="1">
      <c r="B4" s="265" t="s">
        <v>2511</v>
      </c>
      <c r="C4" s="555" t="s">
        <v>2510</v>
      </c>
      <c r="D4" s="555"/>
      <c r="F4" s="226" t="s">
        <v>2514</v>
      </c>
      <c r="G4" s="302" t="s">
        <v>2515</v>
      </c>
    </row>
    <row r="5" spans="2:42" ht="14.65" customHeight="1" outlineLevel="1">
      <c r="C5" s="556" t="s">
        <v>2512</v>
      </c>
      <c r="D5" s="556"/>
      <c r="G5" s="302" t="s">
        <v>2516</v>
      </c>
    </row>
    <row r="6" spans="2:42" ht="14.65" customHeight="1" outlineLevel="1">
      <c r="C6" s="557" t="s">
        <v>2513</v>
      </c>
      <c r="D6" s="557"/>
    </row>
    <row r="7" spans="2:42" ht="14.65" customHeight="1" outlineLevel="1">
      <c r="C7" s="264"/>
    </row>
    <row r="8" spans="2:42" s="228" customFormat="1" ht="30" customHeight="1" outlineLevel="1">
      <c r="B8" s="305" t="s">
        <v>2219</v>
      </c>
      <c r="C8" s="305" t="s">
        <v>2220</v>
      </c>
      <c r="D8" s="306" t="s">
        <v>2221</v>
      </c>
      <c r="E8" s="306" t="s">
        <v>2222</v>
      </c>
      <c r="F8" s="306" t="s">
        <v>2223</v>
      </c>
      <c r="G8" s="306" t="s">
        <v>2224</v>
      </c>
      <c r="H8" s="306" t="s">
        <v>2225</v>
      </c>
      <c r="I8" s="305" t="s">
        <v>2226</v>
      </c>
      <c r="J8" s="306" t="s">
        <v>2227</v>
      </c>
      <c r="K8" s="305" t="s">
        <v>2228</v>
      </c>
      <c r="L8" s="306" t="s">
        <v>2229</v>
      </c>
      <c r="M8" s="306" t="s">
        <v>2230</v>
      </c>
      <c r="N8" s="305" t="s">
        <v>2231</v>
      </c>
      <c r="O8" s="305" t="s">
        <v>2232</v>
      </c>
      <c r="P8" s="306" t="s">
        <v>2233</v>
      </c>
      <c r="Q8" s="305" t="s">
        <v>2234</v>
      </c>
      <c r="R8" s="305" t="s">
        <v>2235</v>
      </c>
      <c r="S8" s="306" t="s">
        <v>164</v>
      </c>
      <c r="T8" s="305" t="s">
        <v>2236</v>
      </c>
      <c r="U8" s="305" t="s">
        <v>2237</v>
      </c>
      <c r="V8" s="306" t="s">
        <v>2238</v>
      </c>
      <c r="W8" s="306" t="s">
        <v>2239</v>
      </c>
      <c r="X8" s="306" t="s">
        <v>2240</v>
      </c>
      <c r="Y8" s="306" t="s">
        <v>2241</v>
      </c>
      <c r="Z8" s="305" t="s">
        <v>2242</v>
      </c>
      <c r="AA8" s="305" t="s">
        <v>2243</v>
      </c>
      <c r="AB8" s="305" t="s">
        <v>2244</v>
      </c>
      <c r="AC8" s="306" t="s">
        <v>2245</v>
      </c>
      <c r="AD8" s="306" t="s">
        <v>2246</v>
      </c>
      <c r="AE8" s="307" t="s">
        <v>2247</v>
      </c>
      <c r="AF8" s="307" t="s">
        <v>2248</v>
      </c>
      <c r="AG8" s="307" t="s">
        <v>2249</v>
      </c>
      <c r="AH8" s="226"/>
      <c r="AI8" s="226"/>
      <c r="AJ8" s="226"/>
      <c r="AK8" s="226"/>
      <c r="AL8" s="226"/>
      <c r="AM8" s="226"/>
      <c r="AN8" s="226"/>
      <c r="AO8" s="226"/>
      <c r="AP8" s="226"/>
    </row>
    <row r="9" spans="2:42" s="229" customFormat="1" ht="90.75" outlineLevel="1">
      <c r="B9" s="303" t="s">
        <v>2250</v>
      </c>
      <c r="C9" s="303" t="s">
        <v>2251</v>
      </c>
      <c r="D9" s="303" t="s">
        <v>2252</v>
      </c>
      <c r="E9" s="303" t="s">
        <v>2253</v>
      </c>
      <c r="F9" s="303" t="s">
        <v>2254</v>
      </c>
      <c r="G9" s="303" t="s">
        <v>2255</v>
      </c>
      <c r="H9" s="303" t="s">
        <v>2256</v>
      </c>
      <c r="I9" s="303" t="s">
        <v>2257</v>
      </c>
      <c r="J9" s="303" t="s">
        <v>2258</v>
      </c>
      <c r="K9" s="303" t="s">
        <v>2259</v>
      </c>
      <c r="L9" s="303" t="s">
        <v>2260</v>
      </c>
      <c r="M9" s="303" t="s">
        <v>2261</v>
      </c>
      <c r="N9" s="303" t="s">
        <v>2262</v>
      </c>
      <c r="O9" s="303" t="s">
        <v>2263</v>
      </c>
      <c r="P9" s="303" t="s">
        <v>2264</v>
      </c>
      <c r="Q9" s="303" t="s">
        <v>2265</v>
      </c>
      <c r="R9" s="303" t="s">
        <v>2266</v>
      </c>
      <c r="S9" s="303" t="s">
        <v>2267</v>
      </c>
      <c r="T9" s="303" t="s">
        <v>2268</v>
      </c>
      <c r="U9" s="303" t="s">
        <v>2269</v>
      </c>
      <c r="V9" s="303" t="s">
        <v>2270</v>
      </c>
      <c r="W9" s="303" t="s">
        <v>2271</v>
      </c>
      <c r="X9" s="303" t="s">
        <v>2272</v>
      </c>
      <c r="Y9" s="303" t="s">
        <v>2273</v>
      </c>
      <c r="Z9" s="303" t="s">
        <v>2274</v>
      </c>
      <c r="AA9" s="303" t="s">
        <v>2275</v>
      </c>
      <c r="AB9" s="303" t="s">
        <v>2276</v>
      </c>
      <c r="AC9" s="303" t="s">
        <v>2277</v>
      </c>
      <c r="AD9" s="303" t="s">
        <v>2278</v>
      </c>
      <c r="AE9" s="303" t="s">
        <v>2279</v>
      </c>
      <c r="AF9" s="304" t="s">
        <v>2280</v>
      </c>
      <c r="AG9" s="303" t="s">
        <v>2281</v>
      </c>
      <c r="AH9" s="226"/>
      <c r="AI9" s="226"/>
      <c r="AJ9" s="226"/>
      <c r="AK9" s="226"/>
      <c r="AL9" s="226"/>
      <c r="AM9" s="226"/>
      <c r="AN9" s="226"/>
      <c r="AO9" s="226"/>
      <c r="AP9" s="226"/>
    </row>
    <row r="10" spans="2:42" ht="53.25" customHeight="1" outlineLevel="1">
      <c r="B10" s="259" t="s">
        <v>2282</v>
      </c>
      <c r="C10" s="260" cm="1">
        <f t="array" ref="C10">'1. SUPPLIER Input'!E6:E6</f>
        <v>0</v>
      </c>
      <c r="D10" s="257"/>
      <c r="E10" s="260" cm="1">
        <f t="array" ref="E10">'1. SUPPLIER Input'!J18:J18</f>
        <v>0</v>
      </c>
      <c r="F10" s="260">
        <f>'1. SUPPLIER Input'!I6</f>
        <v>0</v>
      </c>
      <c r="G10" s="257"/>
      <c r="H10" s="257"/>
      <c r="I10" s="260" cm="1">
        <f t="array" ref="I10">'1. SUPPLIER Input'!J17:J17</f>
        <v>0</v>
      </c>
      <c r="J10" s="257"/>
      <c r="K10" s="260" cm="1">
        <f t="array" ref="K10">'1. SUPPLIER Input'!E18:E18</f>
        <v>0</v>
      </c>
      <c r="L10" s="261" cm="1">
        <f t="array" ref="L10">'1. SUPPLIER Input'!E17:E17</f>
        <v>0</v>
      </c>
      <c r="M10" s="257"/>
      <c r="N10" s="262" cm="1">
        <f t="array" ref="N10">'1. SUPPLIER Input'!J20:J20</f>
        <v>0</v>
      </c>
      <c r="O10" s="263" cm="1">
        <f t="array" ref="O10">'1. SUPPLIER Input'!E11:E11</f>
        <v>0</v>
      </c>
      <c r="P10" s="263" cm="1">
        <f t="array" ref="P10">'1. SUPPLIER Input'!J23:J23</f>
        <v>0</v>
      </c>
      <c r="Q10" s="260" t="str">
        <f>CONCATENATE('1. SUPPLIER Input'!E9,'1. SUPPLIER Input'!E10,",",'1. SUPPLIER Input'!E12,",",'1. SUPPLIER Input'!E13)</f>
        <v>,,</v>
      </c>
      <c r="R10" s="260">
        <f>'1. SUPPLIER Input'!E11</f>
        <v>0</v>
      </c>
      <c r="S10" s="260">
        <f>'1. SUPPLIER Input'!E14</f>
        <v>0</v>
      </c>
      <c r="T10" s="260">
        <f>'1. SUPPLIER Input'!E19</f>
        <v>0</v>
      </c>
      <c r="U10" s="259" t="s">
        <v>2285</v>
      </c>
      <c r="V10" s="258"/>
      <c r="W10" s="257"/>
      <c r="X10" s="257"/>
      <c r="Y10" s="257"/>
      <c r="Z10" s="263" t="str">
        <f>CONCATENATE('1. SUPPLIER Input'!D29," ",UPPER('1. SUPPLIER Input'!E29))</f>
        <v xml:space="preserve"> </v>
      </c>
      <c r="AA10" s="260">
        <f>'1. SUPPLIER Input'!I29</f>
        <v>0</v>
      </c>
      <c r="AB10" s="260">
        <f>'1. SUPPLIER Input'!G29</f>
        <v>0</v>
      </c>
      <c r="AC10" s="379">
        <f>'1. SUPPLIER Input'!F29</f>
        <v>0</v>
      </c>
      <c r="AD10" s="379" t="str">
        <f>IF('1. SUPPLIER Input'!$K$29&lt;&gt;"",'1. SUPPLIER Input'!$K$29,"")</f>
        <v/>
      </c>
      <c r="AE10" s="257"/>
      <c r="AF10" s="257"/>
      <c r="AG10" s="257"/>
    </row>
    <row r="11" spans="2:42" s="256" customFormat="1" ht="60" customHeight="1" thickBot="1">
      <c r="B11" s="245"/>
      <c r="C11" s="246"/>
      <c r="D11" s="247"/>
      <c r="E11" s="247"/>
      <c r="F11" s="247"/>
      <c r="G11" s="247"/>
      <c r="H11" s="247"/>
      <c r="I11" s="248"/>
      <c r="J11" s="247"/>
      <c r="K11" s="249"/>
      <c r="L11" s="250"/>
      <c r="M11" s="247"/>
      <c r="N11" s="248"/>
      <c r="O11" s="247"/>
      <c r="P11" s="251"/>
      <c r="Q11" s="252"/>
      <c r="R11" s="249"/>
      <c r="S11" s="249"/>
      <c r="T11" s="249"/>
      <c r="U11" s="249"/>
      <c r="V11" s="246"/>
      <c r="W11" s="247"/>
      <c r="X11" s="247"/>
      <c r="Y11" s="247"/>
      <c r="Z11" s="253"/>
      <c r="AA11" s="253"/>
      <c r="AB11" s="251"/>
      <c r="AC11" s="247"/>
      <c r="AD11" s="253"/>
      <c r="AE11" s="254"/>
      <c r="AF11" s="254"/>
      <c r="AG11" s="255"/>
      <c r="AH11" s="226"/>
      <c r="AI11" s="226"/>
      <c r="AJ11" s="226"/>
      <c r="AK11" s="226"/>
      <c r="AL11" s="226"/>
      <c r="AM11" s="226"/>
      <c r="AN11" s="226"/>
      <c r="AO11" s="226"/>
      <c r="AP11" s="226"/>
    </row>
    <row r="12" spans="2:42" s="256" customFormat="1" ht="34.5" thickBot="1">
      <c r="B12" s="546" t="s">
        <v>2566</v>
      </c>
      <c r="C12" s="547"/>
      <c r="D12" s="547"/>
      <c r="E12" s="547"/>
      <c r="F12" s="547"/>
      <c r="G12" s="547"/>
      <c r="H12" s="547"/>
      <c r="I12" s="547"/>
      <c r="J12" s="547"/>
      <c r="K12" s="547"/>
      <c r="L12" s="548"/>
      <c r="M12" s="247"/>
      <c r="N12" s="248"/>
      <c r="O12" s="247"/>
      <c r="P12" s="251"/>
      <c r="Q12" s="252"/>
      <c r="R12" s="249"/>
      <c r="S12" s="249"/>
      <c r="T12" s="249"/>
      <c r="U12" s="249"/>
      <c r="V12" s="246"/>
      <c r="W12" s="247"/>
      <c r="X12" s="247"/>
      <c r="Y12" s="247"/>
      <c r="Z12" s="253"/>
      <c r="AA12" s="253"/>
      <c r="AB12" s="251"/>
      <c r="AC12" s="247"/>
      <c r="AD12" s="253"/>
      <c r="AE12" s="254"/>
      <c r="AF12" s="254"/>
      <c r="AG12" s="255"/>
      <c r="AH12" s="255"/>
      <c r="AI12" s="255"/>
      <c r="AJ12" s="255"/>
      <c r="AK12" s="255"/>
      <c r="AL12" s="255"/>
      <c r="AM12" s="255"/>
      <c r="AN12" s="255"/>
      <c r="AO12" s="255"/>
      <c r="AP12" s="255"/>
    </row>
    <row r="13" spans="2:42" s="256" customFormat="1" ht="18.75" outlineLevel="1">
      <c r="B13" s="245"/>
      <c r="C13" s="246"/>
      <c r="D13" s="247"/>
      <c r="E13" s="247"/>
      <c r="F13" s="247"/>
      <c r="G13" s="247"/>
      <c r="H13" s="247"/>
      <c r="I13" s="248"/>
      <c r="J13" s="247"/>
      <c r="K13" s="249"/>
      <c r="L13" s="250"/>
      <c r="M13" s="247"/>
      <c r="N13" s="248"/>
      <c r="O13" s="247"/>
      <c r="P13" s="251"/>
      <c r="Q13" s="252"/>
      <c r="R13" s="249"/>
      <c r="S13" s="249"/>
      <c r="T13" s="249"/>
      <c r="U13" s="249"/>
      <c r="V13" s="246"/>
      <c r="W13" s="247"/>
      <c r="X13" s="247"/>
      <c r="Y13" s="247"/>
      <c r="Z13" s="253"/>
      <c r="AA13" s="253"/>
      <c r="AB13" s="251"/>
      <c r="AC13" s="247"/>
      <c r="AD13" s="253"/>
      <c r="AE13" s="254"/>
      <c r="AF13" s="254"/>
      <c r="AG13" s="255"/>
      <c r="AH13" s="255"/>
      <c r="AI13" s="255"/>
      <c r="AJ13" s="255"/>
      <c r="AK13" s="255"/>
      <c r="AL13" s="255"/>
      <c r="AM13" s="255"/>
      <c r="AN13" s="255"/>
      <c r="AO13" s="255"/>
      <c r="AP13" s="255"/>
    </row>
    <row r="14" spans="2:42" s="316" customFormat="1" ht="30" customHeight="1" outlineLevel="1">
      <c r="B14" s="538" t="s">
        <v>2541</v>
      </c>
      <c r="C14" s="539"/>
      <c r="D14" s="539"/>
      <c r="E14" s="539"/>
      <c r="F14" s="539"/>
      <c r="G14" s="540"/>
      <c r="H14" s="541" t="s">
        <v>2542</v>
      </c>
      <c r="I14" s="542"/>
      <c r="J14" s="542"/>
      <c r="K14" s="542"/>
      <c r="L14" s="309"/>
      <c r="M14" s="310"/>
      <c r="N14" s="248"/>
      <c r="O14" s="310"/>
      <c r="P14" s="311"/>
      <c r="Q14" s="312"/>
      <c r="R14" s="312"/>
      <c r="S14" s="312"/>
      <c r="T14" s="312"/>
      <c r="U14" s="312"/>
      <c r="V14" s="313"/>
      <c r="W14" s="310"/>
      <c r="X14" s="310"/>
      <c r="Y14" s="310"/>
      <c r="Z14" s="314"/>
      <c r="AA14" s="314"/>
      <c r="AB14" s="311"/>
      <c r="AC14" s="310"/>
      <c r="AD14" s="314"/>
      <c r="AE14" s="315"/>
      <c r="AF14" s="315"/>
      <c r="AG14" s="315"/>
      <c r="AH14" s="315"/>
      <c r="AI14" s="315"/>
      <c r="AJ14" s="315"/>
      <c r="AK14" s="315"/>
      <c r="AL14" s="315"/>
      <c r="AM14" s="315"/>
      <c r="AN14" s="315"/>
      <c r="AO14" s="315"/>
      <c r="AP14" s="315"/>
    </row>
    <row r="15" spans="2:42" s="293" customFormat="1" ht="30" customHeight="1" outlineLevel="1">
      <c r="B15" s="284" t="s">
        <v>2543</v>
      </c>
      <c r="C15" s="285" t="s">
        <v>2544</v>
      </c>
      <c r="D15" s="285" t="s">
        <v>2545</v>
      </c>
      <c r="E15" s="285" t="s">
        <v>2546</v>
      </c>
      <c r="F15" s="285" t="s">
        <v>2547</v>
      </c>
      <c r="G15" s="285" t="s">
        <v>18</v>
      </c>
      <c r="H15" s="285" t="s">
        <v>2548</v>
      </c>
      <c r="I15" s="285" t="s">
        <v>2549</v>
      </c>
      <c r="J15" s="285" t="s">
        <v>2550</v>
      </c>
      <c r="K15" s="286" t="s">
        <v>2551</v>
      </c>
      <c r="L15" s="287"/>
      <c r="M15" s="288"/>
      <c r="N15" s="289"/>
      <c r="O15" s="288"/>
      <c r="P15" s="290"/>
      <c r="Q15" s="288"/>
      <c r="R15" s="291"/>
      <c r="S15" s="291"/>
      <c r="T15" s="291"/>
      <c r="U15" s="291"/>
      <c r="V15" s="292"/>
      <c r="W15" s="288"/>
      <c r="X15" s="288"/>
      <c r="Y15" s="288"/>
      <c r="Z15" s="292"/>
      <c r="AA15" s="292"/>
      <c r="AB15" s="290"/>
      <c r="AC15" s="288"/>
      <c r="AD15" s="292"/>
      <c r="AE15" s="288"/>
      <c r="AF15" s="288"/>
      <c r="AG15" s="288"/>
      <c r="AH15" s="288"/>
      <c r="AI15" s="288"/>
      <c r="AJ15" s="288"/>
      <c r="AK15" s="288"/>
      <c r="AL15" s="288"/>
      <c r="AM15" s="288"/>
      <c r="AN15" s="288"/>
      <c r="AO15" s="288"/>
      <c r="AP15" s="288"/>
    </row>
    <row r="16" spans="2:42" s="256" customFormat="1" ht="30" customHeight="1" outlineLevel="1">
      <c r="B16" s="294" t="s">
        <v>2282</v>
      </c>
      <c r="C16" s="296">
        <f>'1. SUPPLIER Input'!D29</f>
        <v>0</v>
      </c>
      <c r="D16" s="296" t="str">
        <f>UPPER('1. SUPPLIER Input'!E29)</f>
        <v/>
      </c>
      <c r="E16" s="296">
        <f>'1. SUPPLIER Input'!$G$29</f>
        <v>0</v>
      </c>
      <c r="F16" s="381">
        <f>'1. SUPPLIER Input'!F29</f>
        <v>0</v>
      </c>
      <c r="G16" s="381">
        <f>'1. SUPPLIER Input'!$E$11</f>
        <v>0</v>
      </c>
      <c r="H16" s="297" t="s">
        <v>2563</v>
      </c>
      <c r="I16" s="297" t="s">
        <v>2564</v>
      </c>
      <c r="J16" s="297" t="str">
        <f>_xlfn.CONCAT(H16,".",I16,"@veoneer.com")</f>
        <v>Arnaud.Soret@veoneer.com</v>
      </c>
      <c r="K16" s="297">
        <f>'2. VEONEER Input'!G38</f>
        <v>0</v>
      </c>
      <c r="L16" s="250"/>
      <c r="M16" s="247"/>
      <c r="N16" s="248"/>
      <c r="O16" s="247"/>
      <c r="P16" s="251"/>
      <c r="Q16" s="252"/>
      <c r="R16" s="249"/>
      <c r="S16" s="249"/>
      <c r="T16" s="249"/>
      <c r="U16" s="249"/>
      <c r="V16" s="246"/>
      <c r="W16" s="247"/>
      <c r="X16" s="247"/>
      <c r="Y16" s="247"/>
      <c r="Z16" s="253"/>
      <c r="AA16" s="253"/>
      <c r="AB16" s="251"/>
      <c r="AC16" s="247"/>
      <c r="AD16" s="253"/>
      <c r="AE16" s="254"/>
      <c r="AF16" s="254"/>
      <c r="AG16" s="255"/>
      <c r="AH16" s="255"/>
      <c r="AI16" s="255"/>
      <c r="AJ16" s="255"/>
      <c r="AK16" s="255"/>
      <c r="AL16" s="255"/>
      <c r="AM16" s="255"/>
      <c r="AN16" s="255"/>
      <c r="AO16" s="255"/>
      <c r="AP16" s="255"/>
    </row>
    <row r="17" spans="1:42" s="256" customFormat="1" ht="60" customHeight="1" thickBot="1">
      <c r="B17" s="245"/>
      <c r="C17" s="246"/>
      <c r="D17" s="247"/>
      <c r="E17" s="247"/>
      <c r="F17" s="247"/>
      <c r="G17" s="247"/>
      <c r="H17" s="247"/>
      <c r="I17" s="248"/>
      <c r="J17" s="247"/>
      <c r="K17" s="249"/>
      <c r="L17" s="250"/>
      <c r="M17" s="247"/>
      <c r="N17" s="248"/>
      <c r="O17" s="247"/>
      <c r="P17" s="251"/>
      <c r="Q17" s="252"/>
      <c r="R17" s="249"/>
      <c r="S17" s="249"/>
      <c r="T17" s="249"/>
      <c r="U17" s="249"/>
      <c r="V17" s="246"/>
      <c r="W17" s="247"/>
      <c r="X17" s="247"/>
      <c r="Y17" s="247"/>
      <c r="Z17" s="253"/>
      <c r="AA17" s="253"/>
      <c r="AB17" s="251"/>
      <c r="AC17" s="247"/>
      <c r="AD17" s="253"/>
      <c r="AE17" s="254"/>
      <c r="AF17" s="254"/>
      <c r="AG17" s="255"/>
      <c r="AH17" s="255"/>
      <c r="AI17" s="255"/>
      <c r="AJ17" s="255"/>
      <c r="AK17" s="255"/>
      <c r="AL17" s="255"/>
      <c r="AM17" s="255"/>
      <c r="AN17" s="255"/>
      <c r="AO17" s="255"/>
      <c r="AP17" s="255"/>
    </row>
    <row r="18" spans="1:42" s="256" customFormat="1" ht="34.5" thickBot="1">
      <c r="B18" s="549" t="s">
        <v>2567</v>
      </c>
      <c r="C18" s="550"/>
      <c r="D18" s="550"/>
      <c r="E18" s="550"/>
      <c r="F18" s="550"/>
      <c r="G18" s="550"/>
      <c r="H18" s="550"/>
      <c r="I18" s="550"/>
      <c r="J18" s="550"/>
      <c r="K18" s="550"/>
      <c r="L18" s="551"/>
      <c r="M18" s="247"/>
      <c r="N18" s="248"/>
      <c r="O18" s="247"/>
      <c r="P18" s="251"/>
      <c r="Q18" s="252"/>
      <c r="R18" s="249"/>
      <c r="S18" s="249"/>
      <c r="T18" s="249"/>
      <c r="U18" s="249"/>
      <c r="V18" s="246"/>
      <c r="W18" s="247"/>
      <c r="X18" s="247"/>
      <c r="Y18" s="247"/>
      <c r="Z18" s="253"/>
      <c r="AA18" s="253"/>
      <c r="AB18" s="251"/>
      <c r="AC18" s="247"/>
      <c r="AD18" s="253"/>
      <c r="AE18" s="254"/>
      <c r="AF18" s="254"/>
      <c r="AG18" s="255"/>
      <c r="AH18" s="255"/>
      <c r="AI18" s="255"/>
      <c r="AJ18" s="255"/>
      <c r="AK18" s="255"/>
      <c r="AL18" s="255"/>
      <c r="AM18" s="255"/>
      <c r="AN18" s="255"/>
      <c r="AO18" s="255"/>
      <c r="AP18" s="255"/>
    </row>
    <row r="19" spans="1:42" s="256" customFormat="1" ht="20.100000000000001" customHeight="1" outlineLevel="1">
      <c r="B19" s="249"/>
      <c r="C19" s="255"/>
      <c r="D19" s="255"/>
      <c r="E19" s="255"/>
      <c r="F19" s="255"/>
      <c r="G19" s="255"/>
      <c r="H19" s="255"/>
      <c r="I19" s="255"/>
      <c r="J19" s="255"/>
      <c r="K19" s="249"/>
      <c r="L19" s="255"/>
      <c r="M19" s="255"/>
      <c r="N19" s="255"/>
      <c r="O19" s="255"/>
      <c r="P19" s="255"/>
      <c r="Q19" s="255"/>
      <c r="R19" s="249"/>
      <c r="S19" s="249"/>
      <c r="T19" s="249"/>
      <c r="U19" s="249"/>
      <c r="V19" s="255"/>
      <c r="W19" s="255"/>
      <c r="X19" s="255"/>
      <c r="Y19" s="255"/>
      <c r="Z19" s="255"/>
      <c r="AA19" s="255"/>
      <c r="AB19" s="255"/>
      <c r="AC19" s="255"/>
      <c r="AD19" s="255"/>
      <c r="AE19" s="255"/>
      <c r="AF19" s="255"/>
      <c r="AG19" s="255"/>
      <c r="AH19" s="255"/>
      <c r="AI19" s="255"/>
      <c r="AJ19" s="255"/>
      <c r="AK19" s="255"/>
      <c r="AL19" s="255"/>
      <c r="AM19" s="255"/>
      <c r="AN19" s="255"/>
      <c r="AO19" s="255"/>
      <c r="AP19" s="255"/>
    </row>
    <row r="20" spans="1:42" s="298" customFormat="1" ht="30" customHeight="1" outlineLevel="1">
      <c r="C20" s="317" t="s">
        <v>2552</v>
      </c>
      <c r="D20" s="317" t="s">
        <v>2553</v>
      </c>
      <c r="E20" s="317" t="s">
        <v>2554</v>
      </c>
      <c r="F20" s="317" t="s">
        <v>2555</v>
      </c>
      <c r="G20" s="317" t="s">
        <v>2556</v>
      </c>
      <c r="H20" s="317" t="s">
        <v>2557</v>
      </c>
      <c r="I20" s="317" t="s">
        <v>2558</v>
      </c>
      <c r="J20" s="317" t="s">
        <v>2559</v>
      </c>
      <c r="K20" s="317" t="s">
        <v>2560</v>
      </c>
      <c r="L20" s="254"/>
      <c r="M20" s="254"/>
      <c r="N20" s="254"/>
      <c r="O20" s="254"/>
      <c r="P20" s="254"/>
      <c r="Q20" s="254"/>
      <c r="R20" s="252"/>
      <c r="S20" s="252"/>
      <c r="T20" s="252"/>
      <c r="U20" s="252"/>
      <c r="V20" s="254"/>
      <c r="W20" s="254"/>
      <c r="X20" s="254"/>
      <c r="Y20" s="254"/>
      <c r="Z20" s="254"/>
      <c r="AA20" s="254"/>
      <c r="AB20" s="254"/>
      <c r="AC20" s="254"/>
      <c r="AD20" s="254"/>
      <c r="AE20" s="254"/>
      <c r="AF20" s="254"/>
      <c r="AG20" s="254"/>
      <c r="AH20" s="254"/>
      <c r="AI20" s="254"/>
      <c r="AJ20" s="254"/>
      <c r="AK20" s="254"/>
      <c r="AL20" s="254"/>
      <c r="AM20" s="254"/>
      <c r="AN20" s="254"/>
      <c r="AO20" s="254"/>
      <c r="AP20" s="254"/>
    </row>
    <row r="21" spans="1:42" s="298" customFormat="1" ht="30" customHeight="1" outlineLevel="1">
      <c r="B21" s="299"/>
      <c r="C21" s="382">
        <f>'1. SUPPLIER Input'!G29</f>
        <v>0</v>
      </c>
      <c r="D21" s="300">
        <f>'1. SUPPLIER Input'!J18</f>
        <v>0</v>
      </c>
      <c r="E21" s="301">
        <f>'1. SUPPLIER Input'!I29</f>
        <v>0</v>
      </c>
      <c r="F21" s="383">
        <f>'1. SUPPLIER Input'!F29</f>
        <v>0</v>
      </c>
      <c r="G21" s="300">
        <f>'1. SUPPLIER Input'!D29</f>
        <v>0</v>
      </c>
      <c r="H21" s="300">
        <f>'1. SUPPLIER Input'!E29</f>
        <v>0</v>
      </c>
      <c r="I21" s="300">
        <f>'2. VEONEER Input'!G29</f>
        <v>0</v>
      </c>
      <c r="J21" s="300">
        <f>'1. SUPPLIER Input'!E6</f>
        <v>0</v>
      </c>
      <c r="K21" s="295"/>
      <c r="L21" s="254"/>
      <c r="M21" s="254"/>
      <c r="N21" s="254"/>
      <c r="O21" s="254"/>
      <c r="P21" s="254"/>
      <c r="Q21" s="254"/>
      <c r="R21" s="252"/>
      <c r="S21" s="252"/>
      <c r="T21" s="252"/>
      <c r="U21" s="252"/>
      <c r="V21" s="254"/>
      <c r="W21" s="254"/>
      <c r="X21" s="254"/>
      <c r="Y21" s="254"/>
      <c r="Z21" s="254"/>
      <c r="AA21" s="254"/>
      <c r="AB21" s="254"/>
      <c r="AC21" s="254"/>
      <c r="AD21" s="254"/>
      <c r="AE21" s="254"/>
      <c r="AF21" s="254"/>
      <c r="AG21" s="254"/>
      <c r="AH21" s="254"/>
      <c r="AI21" s="254"/>
      <c r="AJ21" s="254"/>
      <c r="AK21" s="254"/>
      <c r="AL21" s="254"/>
      <c r="AM21" s="254"/>
      <c r="AN21" s="254"/>
      <c r="AO21" s="254"/>
      <c r="AP21" s="254"/>
    </row>
    <row r="22" spans="1:42" s="298" customFormat="1" ht="60" customHeight="1" thickBot="1">
      <c r="A22" s="254"/>
      <c r="B22" s="254"/>
      <c r="C22" s="254"/>
      <c r="D22" s="254"/>
      <c r="E22" s="254"/>
      <c r="F22" s="254"/>
      <c r="G22" s="254"/>
      <c r="H22" s="254"/>
      <c r="I22" s="254"/>
      <c r="J22" s="254"/>
      <c r="K22" s="254"/>
      <c r="L22" s="254"/>
      <c r="M22" s="254"/>
      <c r="N22" s="254"/>
      <c r="O22" s="254"/>
      <c r="P22" s="254"/>
      <c r="Q22" s="254"/>
      <c r="R22" s="252"/>
      <c r="S22" s="252"/>
      <c r="T22" s="252"/>
      <c r="U22" s="252"/>
      <c r="V22" s="254"/>
      <c r="W22" s="254"/>
      <c r="X22" s="254"/>
      <c r="Y22" s="254"/>
      <c r="Z22" s="254"/>
      <c r="AA22" s="254"/>
      <c r="AB22" s="254"/>
      <c r="AC22" s="254"/>
      <c r="AD22" s="254"/>
      <c r="AE22" s="254"/>
      <c r="AF22" s="254"/>
      <c r="AG22" s="254"/>
      <c r="AH22" s="254"/>
      <c r="AI22" s="254"/>
      <c r="AJ22" s="254"/>
      <c r="AK22" s="254"/>
      <c r="AL22" s="254"/>
      <c r="AM22" s="254"/>
      <c r="AN22" s="254"/>
      <c r="AO22" s="254"/>
      <c r="AP22" s="254"/>
    </row>
    <row r="23" spans="1:42" s="256" customFormat="1" ht="34.5" thickBot="1">
      <c r="B23" s="552" t="s">
        <v>2568</v>
      </c>
      <c r="C23" s="553"/>
      <c r="D23" s="553"/>
      <c r="E23" s="553"/>
      <c r="F23" s="553"/>
      <c r="G23" s="553"/>
      <c r="H23" s="553"/>
      <c r="I23" s="553"/>
      <c r="J23" s="553"/>
      <c r="K23" s="553"/>
      <c r="L23" s="554"/>
      <c r="M23" s="255"/>
      <c r="N23" s="255"/>
      <c r="O23" s="255"/>
      <c r="P23" s="255"/>
      <c r="Q23" s="255"/>
      <c r="R23" s="249"/>
      <c r="S23" s="249"/>
      <c r="T23" s="249"/>
      <c r="U23" s="249"/>
      <c r="V23" s="255"/>
      <c r="W23" s="255"/>
      <c r="X23" s="255"/>
      <c r="Y23" s="255"/>
      <c r="Z23" s="255"/>
      <c r="AA23" s="255"/>
      <c r="AB23" s="255"/>
      <c r="AC23" s="255"/>
      <c r="AD23" s="255"/>
      <c r="AE23" s="255"/>
      <c r="AF23" s="255"/>
      <c r="AG23" s="255"/>
      <c r="AH23" s="255"/>
      <c r="AI23" s="255"/>
      <c r="AJ23" s="255"/>
      <c r="AK23" s="255"/>
      <c r="AL23" s="255"/>
      <c r="AM23" s="255"/>
      <c r="AN23" s="255"/>
      <c r="AO23" s="255"/>
      <c r="AP23" s="255"/>
    </row>
    <row r="24" spans="1:42" s="256" customFormat="1" ht="15">
      <c r="M24" s="255"/>
      <c r="N24" s="255"/>
      <c r="O24" s="255"/>
      <c r="P24" s="255"/>
      <c r="Q24" s="255"/>
      <c r="R24" s="249"/>
      <c r="S24" s="249"/>
      <c r="T24" s="249"/>
      <c r="U24" s="249"/>
      <c r="V24" s="255"/>
      <c r="W24" s="255"/>
      <c r="X24" s="255"/>
      <c r="Y24" s="255"/>
      <c r="Z24" s="255"/>
      <c r="AA24" s="255"/>
      <c r="AB24" s="255"/>
      <c r="AC24" s="255"/>
      <c r="AD24" s="255"/>
      <c r="AE24" s="255"/>
      <c r="AF24" s="255"/>
      <c r="AG24" s="255"/>
      <c r="AH24" s="255"/>
      <c r="AI24" s="255"/>
      <c r="AJ24" s="255"/>
      <c r="AK24" s="255"/>
      <c r="AL24" s="255"/>
      <c r="AM24" s="255"/>
      <c r="AN24" s="255"/>
      <c r="AO24" s="255"/>
      <c r="AP24" s="255"/>
    </row>
    <row r="25" spans="1:42" s="256" customFormat="1" ht="30" customHeight="1" outlineLevel="1">
      <c r="B25" s="249"/>
      <c r="C25" s="318" t="s">
        <v>4</v>
      </c>
      <c r="D25" s="535" t="s">
        <v>2562</v>
      </c>
      <c r="E25" s="535"/>
      <c r="F25" s="255"/>
      <c r="G25" s="255"/>
      <c r="H25" s="255"/>
      <c r="I25" s="255"/>
      <c r="J25" s="255"/>
      <c r="K25" s="249"/>
      <c r="L25" s="255"/>
      <c r="M25" s="255"/>
      <c r="N25" s="255"/>
      <c r="O25" s="255"/>
      <c r="P25" s="255"/>
      <c r="Q25" s="255"/>
      <c r="R25" s="249"/>
      <c r="S25" s="249"/>
      <c r="T25" s="249"/>
      <c r="U25" s="249"/>
      <c r="V25" s="255"/>
      <c r="W25" s="255"/>
      <c r="X25" s="255"/>
      <c r="Y25" s="255"/>
      <c r="Z25" s="255"/>
      <c r="AA25" s="255"/>
      <c r="AB25" s="255"/>
      <c r="AC25" s="255"/>
      <c r="AD25" s="255"/>
      <c r="AE25" s="255"/>
      <c r="AF25" s="255"/>
      <c r="AG25" s="255"/>
      <c r="AH25" s="255"/>
      <c r="AI25" s="255"/>
      <c r="AJ25" s="255"/>
      <c r="AK25" s="255"/>
      <c r="AL25" s="255"/>
      <c r="AM25" s="255"/>
      <c r="AN25" s="255"/>
      <c r="AO25" s="255"/>
      <c r="AP25" s="255"/>
    </row>
    <row r="26" spans="1:42" s="256" customFormat="1" ht="30" customHeight="1" outlineLevel="1">
      <c r="B26" s="249"/>
      <c r="C26" s="308">
        <f>'1. SUPPLIER Input'!$E$6</f>
        <v>0</v>
      </c>
      <c r="D26" s="536">
        <f>'1. SUPPLIER Input'!$I$6</f>
        <v>0</v>
      </c>
      <c r="E26" s="537"/>
      <c r="F26" s="255"/>
      <c r="G26" s="255"/>
      <c r="H26" s="255"/>
      <c r="I26" s="255"/>
      <c r="J26" s="255"/>
      <c r="K26" s="249"/>
      <c r="L26" s="255"/>
      <c r="M26" s="255"/>
      <c r="N26" s="255"/>
      <c r="O26" s="255"/>
      <c r="P26" s="255"/>
      <c r="Q26" s="255"/>
      <c r="R26" s="249"/>
      <c r="S26" s="249"/>
      <c r="T26" s="249"/>
      <c r="U26" s="249"/>
      <c r="V26" s="255"/>
      <c r="W26" s="255"/>
      <c r="X26" s="255"/>
      <c r="Y26" s="255"/>
      <c r="Z26" s="255"/>
      <c r="AA26" s="255"/>
      <c r="AB26" s="255"/>
      <c r="AC26" s="255"/>
      <c r="AD26" s="255"/>
      <c r="AE26" s="255"/>
      <c r="AF26" s="255"/>
      <c r="AG26" s="255"/>
      <c r="AH26" s="255"/>
      <c r="AI26" s="255"/>
      <c r="AJ26" s="255"/>
      <c r="AK26" s="255"/>
      <c r="AL26" s="255"/>
      <c r="AM26" s="255"/>
      <c r="AN26" s="255"/>
      <c r="AO26" s="255"/>
      <c r="AP26" s="255"/>
    </row>
    <row r="27" spans="1:42" s="256" customFormat="1" ht="14.65" customHeight="1" outlineLevel="1">
      <c r="B27" s="249"/>
      <c r="C27" s="255"/>
      <c r="D27" s="255"/>
      <c r="E27" s="255"/>
      <c r="F27" s="255"/>
      <c r="G27" s="255"/>
      <c r="H27" s="255"/>
      <c r="I27" s="255"/>
      <c r="J27" s="255"/>
      <c r="K27" s="249"/>
      <c r="L27" s="255"/>
      <c r="M27" s="255"/>
      <c r="N27" s="255"/>
      <c r="O27" s="255"/>
      <c r="P27" s="255"/>
      <c r="Q27" s="255"/>
      <c r="R27" s="249"/>
      <c r="S27" s="249"/>
      <c r="T27" s="249"/>
      <c r="U27" s="249"/>
      <c r="V27" s="255"/>
      <c r="W27" s="255"/>
      <c r="X27" s="255"/>
      <c r="Y27" s="255"/>
      <c r="Z27" s="255"/>
      <c r="AA27" s="255"/>
      <c r="AB27" s="255"/>
      <c r="AC27" s="255"/>
      <c r="AD27" s="255"/>
      <c r="AE27" s="255"/>
      <c r="AF27" s="255"/>
      <c r="AG27" s="255"/>
      <c r="AH27" s="255"/>
      <c r="AI27" s="255"/>
      <c r="AJ27" s="255"/>
      <c r="AK27" s="255"/>
      <c r="AL27" s="255"/>
      <c r="AM27" s="255"/>
      <c r="AN27" s="255"/>
      <c r="AO27" s="255"/>
      <c r="AP27" s="255"/>
    </row>
    <row r="28" spans="1:42" s="256" customFormat="1" ht="14.65" customHeight="1">
      <c r="B28" s="249"/>
      <c r="C28" s="255"/>
      <c r="D28" s="255"/>
      <c r="E28" s="255"/>
      <c r="F28" s="255"/>
      <c r="G28" s="255"/>
      <c r="H28" s="255"/>
      <c r="I28" s="255"/>
      <c r="J28" s="255"/>
      <c r="K28" s="249"/>
      <c r="L28" s="255"/>
      <c r="M28" s="255"/>
      <c r="N28" s="255"/>
      <c r="O28" s="255"/>
      <c r="P28" s="255"/>
      <c r="Q28" s="255"/>
      <c r="R28" s="249"/>
      <c r="S28" s="249"/>
      <c r="T28" s="249"/>
      <c r="U28" s="249"/>
      <c r="V28" s="255"/>
      <c r="W28" s="255"/>
      <c r="X28" s="255"/>
      <c r="Y28" s="255"/>
      <c r="Z28" s="255"/>
      <c r="AA28" s="255"/>
      <c r="AB28" s="255"/>
      <c r="AC28" s="255"/>
      <c r="AD28" s="255"/>
      <c r="AE28" s="255"/>
      <c r="AF28" s="255"/>
      <c r="AG28" s="255"/>
      <c r="AH28" s="255"/>
      <c r="AI28" s="255"/>
      <c r="AJ28" s="255"/>
      <c r="AK28" s="255"/>
      <c r="AL28" s="255"/>
      <c r="AM28" s="255"/>
      <c r="AN28" s="255"/>
      <c r="AO28" s="255"/>
      <c r="AP28" s="255"/>
    </row>
    <row r="29" spans="1:42" s="256" customFormat="1" ht="14.65" customHeight="1">
      <c r="B29" s="249"/>
      <c r="C29" s="255"/>
      <c r="D29" s="255"/>
      <c r="E29" s="255"/>
      <c r="F29" s="255"/>
      <c r="G29" s="255"/>
      <c r="H29" s="255"/>
      <c r="I29" s="255"/>
      <c r="J29" s="255"/>
      <c r="K29" s="249"/>
      <c r="L29" s="255"/>
      <c r="M29" s="255"/>
      <c r="N29" s="255"/>
      <c r="O29" s="255"/>
      <c r="P29" s="255"/>
      <c r="Q29" s="255"/>
      <c r="R29" s="249"/>
      <c r="S29" s="249"/>
      <c r="T29" s="249"/>
      <c r="U29" s="249"/>
      <c r="V29" s="255"/>
      <c r="W29" s="255"/>
      <c r="X29" s="255"/>
      <c r="Y29" s="255"/>
      <c r="Z29" s="255"/>
      <c r="AA29" s="255"/>
      <c r="AB29" s="255"/>
      <c r="AC29" s="255"/>
      <c r="AD29" s="255"/>
      <c r="AE29" s="255"/>
      <c r="AF29" s="255"/>
      <c r="AG29" s="255"/>
      <c r="AH29" s="255"/>
      <c r="AI29" s="255"/>
      <c r="AJ29" s="255"/>
      <c r="AK29" s="255"/>
      <c r="AL29" s="255"/>
      <c r="AM29" s="255"/>
      <c r="AN29" s="255"/>
      <c r="AO29" s="255"/>
      <c r="AP29" s="255"/>
    </row>
    <row r="30" spans="1:42" s="256" customFormat="1" ht="14.65" customHeight="1">
      <c r="B30" s="249"/>
      <c r="C30" s="255"/>
      <c r="D30" s="255"/>
      <c r="E30" s="255"/>
      <c r="F30" s="255"/>
      <c r="G30" s="255"/>
      <c r="H30" s="255"/>
      <c r="I30" s="255"/>
      <c r="J30" s="255"/>
      <c r="K30" s="249"/>
      <c r="L30" s="255"/>
      <c r="M30" s="255"/>
      <c r="N30" s="255"/>
      <c r="O30" s="255"/>
      <c r="P30" s="255"/>
      <c r="Q30" s="255"/>
      <c r="R30" s="249"/>
      <c r="S30" s="249"/>
      <c r="T30" s="249"/>
      <c r="U30" s="249"/>
      <c r="V30" s="255"/>
      <c r="W30" s="255"/>
      <c r="X30" s="255"/>
      <c r="Y30" s="255"/>
      <c r="Z30" s="255"/>
      <c r="AA30" s="255"/>
      <c r="AB30" s="255"/>
      <c r="AC30" s="255"/>
      <c r="AD30" s="255"/>
      <c r="AE30" s="255"/>
      <c r="AF30" s="255"/>
      <c r="AG30" s="255"/>
      <c r="AH30" s="255"/>
      <c r="AI30" s="255"/>
      <c r="AJ30" s="255"/>
      <c r="AK30" s="255"/>
      <c r="AL30" s="255"/>
      <c r="AM30" s="255"/>
      <c r="AN30" s="255"/>
      <c r="AO30" s="255"/>
      <c r="AP30" s="255"/>
    </row>
    <row r="31" spans="1:42" s="256" customFormat="1" ht="14.65" customHeight="1">
      <c r="B31" s="249"/>
      <c r="C31" s="255"/>
      <c r="D31" s="255"/>
      <c r="E31" s="255"/>
      <c r="F31" s="255"/>
      <c r="G31" s="255"/>
      <c r="H31" s="255"/>
      <c r="I31" s="255"/>
      <c r="J31" s="255"/>
      <c r="K31" s="249"/>
      <c r="L31" s="255"/>
      <c r="M31" s="255"/>
      <c r="N31" s="255"/>
      <c r="O31" s="255"/>
      <c r="P31" s="255"/>
      <c r="Q31" s="255"/>
      <c r="R31" s="249"/>
      <c r="S31" s="249"/>
      <c r="T31" s="249"/>
      <c r="U31" s="249"/>
      <c r="V31" s="255"/>
      <c r="W31" s="255"/>
      <c r="X31" s="255"/>
      <c r="Y31" s="255"/>
      <c r="Z31" s="255"/>
      <c r="AA31" s="255"/>
      <c r="AB31" s="255"/>
      <c r="AC31" s="255"/>
      <c r="AD31" s="255"/>
      <c r="AE31" s="255"/>
      <c r="AF31" s="255"/>
      <c r="AG31" s="255"/>
      <c r="AH31" s="255"/>
      <c r="AI31" s="255"/>
      <c r="AJ31" s="255"/>
      <c r="AK31" s="255"/>
      <c r="AL31" s="255"/>
      <c r="AM31" s="255"/>
      <c r="AN31" s="255"/>
      <c r="AO31" s="255"/>
      <c r="AP31" s="255"/>
    </row>
    <row r="32" spans="1:42" s="256" customFormat="1" ht="14.65" customHeight="1">
      <c r="B32" s="249"/>
      <c r="C32" s="255"/>
      <c r="D32" s="255"/>
      <c r="E32" s="255"/>
      <c r="F32" s="255"/>
      <c r="G32" s="255"/>
      <c r="H32" s="255"/>
      <c r="I32" s="255"/>
      <c r="J32" s="255"/>
      <c r="K32" s="249"/>
      <c r="L32" s="255"/>
      <c r="M32" s="255"/>
      <c r="N32" s="255"/>
      <c r="O32" s="255"/>
      <c r="P32" s="255"/>
      <c r="Q32" s="255"/>
      <c r="R32" s="249"/>
      <c r="S32" s="249"/>
      <c r="T32" s="249"/>
      <c r="U32" s="249"/>
      <c r="V32" s="255"/>
      <c r="W32" s="255"/>
      <c r="X32" s="255"/>
      <c r="Y32" s="255"/>
      <c r="Z32" s="255"/>
      <c r="AA32" s="255"/>
      <c r="AB32" s="255"/>
      <c r="AC32" s="255"/>
      <c r="AD32" s="255"/>
      <c r="AE32" s="255"/>
      <c r="AF32" s="255"/>
      <c r="AG32" s="255"/>
      <c r="AH32" s="255"/>
      <c r="AI32" s="255"/>
      <c r="AJ32" s="255"/>
      <c r="AK32" s="255"/>
      <c r="AL32" s="255"/>
      <c r="AM32" s="255"/>
      <c r="AN32" s="255"/>
      <c r="AO32" s="255"/>
      <c r="AP32" s="255"/>
    </row>
    <row r="33" spans="2:42" s="256" customFormat="1" ht="14.65" customHeight="1">
      <c r="B33" s="249"/>
      <c r="C33" s="255"/>
      <c r="D33" s="255"/>
      <c r="E33" s="255"/>
      <c r="F33" s="255"/>
      <c r="G33" s="255"/>
      <c r="H33" s="255"/>
      <c r="I33" s="255"/>
      <c r="J33" s="255"/>
      <c r="K33" s="249"/>
      <c r="L33" s="255"/>
      <c r="M33" s="255"/>
      <c r="N33" s="255"/>
      <c r="O33" s="255"/>
      <c r="P33" s="255"/>
      <c r="Q33" s="255"/>
      <c r="R33" s="249"/>
      <c r="S33" s="249"/>
      <c r="T33" s="249"/>
      <c r="U33" s="249"/>
      <c r="V33" s="255"/>
      <c r="W33" s="255"/>
      <c r="X33" s="255"/>
      <c r="Y33" s="255"/>
      <c r="Z33" s="255"/>
      <c r="AA33" s="255"/>
      <c r="AB33" s="255"/>
      <c r="AC33" s="255"/>
      <c r="AD33" s="255"/>
      <c r="AE33" s="255"/>
      <c r="AF33" s="255"/>
      <c r="AG33" s="255"/>
      <c r="AH33" s="255"/>
      <c r="AI33" s="255"/>
      <c r="AJ33" s="255"/>
      <c r="AK33" s="255"/>
      <c r="AL33" s="255"/>
      <c r="AM33" s="255"/>
      <c r="AN33" s="255"/>
      <c r="AO33" s="255"/>
      <c r="AP33" s="255"/>
    </row>
    <row r="34" spans="2:42" s="256" customFormat="1" ht="14.65" customHeight="1">
      <c r="B34" s="249"/>
      <c r="C34" s="255"/>
      <c r="D34" s="255"/>
      <c r="E34" s="255"/>
      <c r="F34" s="255"/>
      <c r="G34" s="255"/>
      <c r="H34" s="255"/>
      <c r="I34" s="255"/>
      <c r="J34" s="255"/>
      <c r="K34" s="249"/>
      <c r="L34" s="255"/>
      <c r="M34" s="255"/>
      <c r="N34" s="255"/>
      <c r="O34" s="255"/>
      <c r="P34" s="255"/>
      <c r="Q34" s="255"/>
      <c r="R34" s="249"/>
      <c r="S34" s="249"/>
      <c r="T34" s="249"/>
      <c r="U34" s="249"/>
      <c r="V34" s="255"/>
      <c r="W34" s="255"/>
      <c r="X34" s="255"/>
      <c r="Y34" s="255"/>
      <c r="Z34" s="255"/>
      <c r="AA34" s="255"/>
      <c r="AB34" s="255"/>
      <c r="AC34" s="255"/>
      <c r="AD34" s="255"/>
      <c r="AE34" s="255"/>
      <c r="AF34" s="255"/>
      <c r="AG34" s="255"/>
      <c r="AH34" s="255"/>
      <c r="AI34" s="255"/>
      <c r="AJ34" s="255"/>
      <c r="AK34" s="255"/>
      <c r="AL34" s="255"/>
      <c r="AM34" s="255"/>
      <c r="AN34" s="255"/>
      <c r="AO34" s="255"/>
      <c r="AP34" s="255"/>
    </row>
    <row r="35" spans="2:42" s="256" customFormat="1" ht="14.65" customHeight="1">
      <c r="B35" s="249"/>
      <c r="C35" s="255"/>
      <c r="D35" s="255"/>
      <c r="E35" s="255"/>
      <c r="F35" s="255"/>
      <c r="G35" s="255"/>
      <c r="H35" s="255"/>
      <c r="I35" s="255"/>
      <c r="J35" s="255"/>
      <c r="K35" s="249"/>
      <c r="L35" s="255"/>
      <c r="M35" s="255"/>
      <c r="N35" s="255"/>
      <c r="O35" s="255"/>
      <c r="P35" s="255"/>
      <c r="Q35" s="255"/>
      <c r="R35" s="249"/>
      <c r="S35" s="249"/>
      <c r="T35" s="249"/>
      <c r="U35" s="249"/>
      <c r="V35" s="255"/>
      <c r="W35" s="255"/>
      <c r="X35" s="255"/>
      <c r="Y35" s="255"/>
      <c r="Z35" s="255"/>
      <c r="AA35" s="255"/>
      <c r="AB35" s="255"/>
      <c r="AC35" s="255"/>
      <c r="AD35" s="255"/>
      <c r="AE35" s="255"/>
      <c r="AF35" s="255"/>
      <c r="AG35" s="255"/>
      <c r="AH35" s="255"/>
      <c r="AI35" s="255"/>
      <c r="AJ35" s="255"/>
      <c r="AK35" s="255"/>
      <c r="AL35" s="255"/>
      <c r="AM35" s="255"/>
      <c r="AN35" s="255"/>
      <c r="AO35" s="255"/>
      <c r="AP35" s="255"/>
    </row>
    <row r="36" spans="2:42" s="256" customFormat="1" ht="14.65" customHeight="1">
      <c r="B36" s="249"/>
      <c r="C36" s="255"/>
      <c r="D36" s="255"/>
      <c r="E36" s="255"/>
      <c r="F36" s="255"/>
      <c r="G36" s="255"/>
      <c r="H36" s="255"/>
      <c r="I36" s="255"/>
      <c r="J36" s="255"/>
      <c r="K36" s="249"/>
      <c r="L36" s="255"/>
      <c r="M36" s="255"/>
      <c r="N36" s="255"/>
      <c r="O36" s="255"/>
      <c r="P36" s="255"/>
      <c r="Q36" s="255"/>
      <c r="R36" s="249"/>
      <c r="S36" s="249"/>
      <c r="T36" s="249"/>
      <c r="U36" s="249"/>
      <c r="V36" s="255"/>
      <c r="W36" s="255"/>
      <c r="X36" s="255"/>
      <c r="Y36" s="255"/>
      <c r="Z36" s="255"/>
      <c r="AA36" s="255"/>
      <c r="AB36" s="255"/>
      <c r="AC36" s="255"/>
      <c r="AD36" s="255"/>
      <c r="AE36" s="255"/>
      <c r="AF36" s="255"/>
      <c r="AG36" s="255"/>
      <c r="AH36" s="255"/>
      <c r="AI36" s="255"/>
      <c r="AJ36" s="255"/>
      <c r="AK36" s="255"/>
      <c r="AL36" s="255"/>
      <c r="AM36" s="255"/>
      <c r="AN36" s="255"/>
      <c r="AO36" s="255"/>
      <c r="AP36" s="255"/>
    </row>
    <row r="37" spans="2:42" s="256" customFormat="1" ht="14.65" customHeight="1">
      <c r="B37" s="249"/>
      <c r="C37" s="255"/>
      <c r="D37" s="255"/>
      <c r="E37" s="255"/>
      <c r="F37" s="255"/>
      <c r="G37" s="255"/>
      <c r="H37" s="255"/>
      <c r="I37" s="255"/>
      <c r="J37" s="255"/>
      <c r="K37" s="249"/>
      <c r="L37" s="255"/>
      <c r="M37" s="255"/>
      <c r="N37" s="255"/>
      <c r="O37" s="255"/>
      <c r="P37" s="255"/>
      <c r="Q37" s="255"/>
      <c r="R37" s="249"/>
      <c r="S37" s="249"/>
      <c r="T37" s="249"/>
      <c r="U37" s="249"/>
      <c r="V37" s="255"/>
      <c r="W37" s="255"/>
      <c r="X37" s="255"/>
      <c r="Y37" s="255"/>
      <c r="Z37" s="255"/>
      <c r="AA37" s="255"/>
      <c r="AB37" s="255"/>
      <c r="AC37" s="255"/>
      <c r="AD37" s="255"/>
      <c r="AE37" s="255"/>
      <c r="AF37" s="255"/>
      <c r="AG37" s="255"/>
      <c r="AH37" s="255"/>
      <c r="AI37" s="255"/>
      <c r="AJ37" s="255"/>
      <c r="AK37" s="255"/>
      <c r="AL37" s="255"/>
      <c r="AM37" s="255"/>
      <c r="AN37" s="255"/>
      <c r="AO37" s="255"/>
      <c r="AP37" s="255"/>
    </row>
    <row r="38" spans="2:42" s="256" customFormat="1" ht="14.65" customHeight="1">
      <c r="B38" s="249"/>
      <c r="C38" s="255"/>
      <c r="D38" s="255"/>
      <c r="E38" s="255"/>
      <c r="F38" s="255"/>
      <c r="G38" s="255"/>
      <c r="H38" s="255"/>
      <c r="I38" s="255"/>
      <c r="J38" s="255"/>
      <c r="K38" s="249"/>
      <c r="L38" s="255"/>
      <c r="M38" s="255"/>
      <c r="N38" s="255"/>
      <c r="O38" s="255"/>
      <c r="P38" s="255"/>
      <c r="Q38" s="255"/>
      <c r="R38" s="249"/>
      <c r="S38" s="249"/>
      <c r="T38" s="249"/>
      <c r="U38" s="249"/>
      <c r="V38" s="255"/>
      <c r="W38" s="255"/>
      <c r="X38" s="255"/>
      <c r="Y38" s="255"/>
      <c r="Z38" s="255"/>
      <c r="AA38" s="255"/>
      <c r="AB38" s="255"/>
      <c r="AC38" s="255"/>
      <c r="AD38" s="255"/>
      <c r="AE38" s="255"/>
      <c r="AF38" s="255"/>
      <c r="AG38" s="255"/>
      <c r="AH38" s="255"/>
      <c r="AI38" s="255"/>
      <c r="AJ38" s="255"/>
      <c r="AK38" s="255"/>
      <c r="AL38" s="255"/>
      <c r="AM38" s="255"/>
      <c r="AN38" s="255"/>
      <c r="AO38" s="255"/>
      <c r="AP38" s="255"/>
    </row>
    <row r="39" spans="2:42" s="256" customFormat="1" ht="14.65" customHeight="1">
      <c r="B39" s="249"/>
      <c r="C39" s="255"/>
      <c r="D39" s="255"/>
      <c r="E39" s="255"/>
      <c r="F39" s="255"/>
      <c r="G39" s="255"/>
      <c r="H39" s="255"/>
      <c r="I39" s="255"/>
      <c r="J39" s="255"/>
      <c r="K39" s="249"/>
      <c r="L39" s="255"/>
      <c r="M39" s="255"/>
      <c r="N39" s="255"/>
      <c r="O39" s="255"/>
      <c r="P39" s="255"/>
      <c r="Q39" s="255"/>
      <c r="R39" s="249"/>
      <c r="S39" s="249"/>
      <c r="T39" s="249"/>
      <c r="U39" s="249"/>
      <c r="V39" s="255"/>
      <c r="W39" s="255"/>
      <c r="X39" s="255"/>
      <c r="Y39" s="255"/>
      <c r="Z39" s="255"/>
      <c r="AA39" s="255"/>
      <c r="AB39" s="255"/>
      <c r="AC39" s="255"/>
      <c r="AD39" s="255"/>
      <c r="AE39" s="255"/>
      <c r="AF39" s="255"/>
      <c r="AG39" s="255"/>
      <c r="AH39" s="255"/>
      <c r="AI39" s="255"/>
      <c r="AJ39" s="255"/>
      <c r="AK39" s="255"/>
      <c r="AL39" s="255"/>
      <c r="AM39" s="255"/>
      <c r="AN39" s="255"/>
      <c r="AO39" s="255"/>
      <c r="AP39" s="255"/>
    </row>
    <row r="40" spans="2:42" s="256" customFormat="1" ht="14.65" customHeight="1">
      <c r="B40" s="249"/>
      <c r="C40" s="255"/>
      <c r="D40" s="255"/>
      <c r="E40" s="255"/>
      <c r="F40" s="255"/>
      <c r="G40" s="255"/>
      <c r="H40" s="255"/>
      <c r="I40" s="255"/>
      <c r="J40" s="255"/>
      <c r="K40" s="249"/>
      <c r="L40" s="255"/>
      <c r="M40" s="255"/>
      <c r="N40" s="255"/>
      <c r="O40" s="255"/>
      <c r="P40" s="255"/>
      <c r="Q40" s="255"/>
      <c r="R40" s="249"/>
      <c r="S40" s="249"/>
      <c r="T40" s="249"/>
      <c r="U40" s="249"/>
      <c r="V40" s="255"/>
      <c r="W40" s="255"/>
      <c r="X40" s="255"/>
      <c r="Y40" s="255"/>
      <c r="Z40" s="255"/>
      <c r="AA40" s="255"/>
      <c r="AB40" s="255"/>
      <c r="AC40" s="255"/>
      <c r="AD40" s="255"/>
      <c r="AE40" s="255"/>
      <c r="AF40" s="255"/>
      <c r="AG40" s="255"/>
      <c r="AH40" s="255"/>
      <c r="AI40" s="255"/>
      <c r="AJ40" s="255"/>
      <c r="AK40" s="255"/>
      <c r="AL40" s="255"/>
      <c r="AM40" s="255"/>
      <c r="AN40" s="255"/>
      <c r="AO40" s="255"/>
      <c r="AP40" s="255"/>
    </row>
    <row r="41" spans="2:42" s="256" customFormat="1" ht="14.65" customHeight="1">
      <c r="B41" s="249"/>
      <c r="C41" s="255"/>
      <c r="D41" s="255"/>
      <c r="E41" s="255"/>
      <c r="F41" s="255"/>
      <c r="G41" s="255"/>
      <c r="H41" s="255"/>
      <c r="I41" s="255"/>
      <c r="J41" s="255"/>
      <c r="K41" s="249"/>
      <c r="L41" s="255"/>
      <c r="M41" s="255"/>
      <c r="N41" s="255"/>
      <c r="O41" s="255"/>
      <c r="P41" s="255"/>
      <c r="Q41" s="255"/>
      <c r="R41" s="249"/>
      <c r="S41" s="249"/>
      <c r="T41" s="249"/>
      <c r="U41" s="249"/>
      <c r="V41" s="255"/>
      <c r="W41" s="255"/>
      <c r="X41" s="255"/>
      <c r="Y41" s="255"/>
      <c r="Z41" s="255"/>
      <c r="AA41" s="255"/>
      <c r="AB41" s="255"/>
      <c r="AC41" s="255"/>
      <c r="AD41" s="255"/>
      <c r="AE41" s="255"/>
      <c r="AF41" s="255"/>
      <c r="AG41" s="255"/>
      <c r="AH41" s="255"/>
      <c r="AI41" s="255"/>
      <c r="AJ41" s="255"/>
      <c r="AK41" s="255"/>
      <c r="AL41" s="255"/>
      <c r="AM41" s="255"/>
      <c r="AN41" s="255"/>
      <c r="AO41" s="255"/>
      <c r="AP41" s="255"/>
    </row>
    <row r="42" spans="2:42" s="256" customFormat="1" ht="14.65" customHeight="1">
      <c r="B42" s="249"/>
      <c r="C42" s="255"/>
      <c r="D42" s="255"/>
      <c r="E42" s="255"/>
      <c r="F42" s="255"/>
      <c r="G42" s="255"/>
      <c r="H42" s="255"/>
      <c r="I42" s="255"/>
      <c r="J42" s="255"/>
      <c r="K42" s="249"/>
      <c r="L42" s="255"/>
      <c r="M42" s="255"/>
      <c r="N42" s="255"/>
      <c r="O42" s="255"/>
      <c r="P42" s="255"/>
      <c r="Q42" s="255"/>
      <c r="R42" s="249"/>
      <c r="S42" s="249"/>
      <c r="T42" s="249"/>
      <c r="U42" s="249"/>
      <c r="V42" s="255"/>
      <c r="W42" s="255"/>
      <c r="X42" s="255"/>
      <c r="Y42" s="255"/>
      <c r="Z42" s="255"/>
      <c r="AA42" s="255"/>
      <c r="AB42" s="255"/>
      <c r="AC42" s="255"/>
      <c r="AD42" s="255"/>
      <c r="AE42" s="255"/>
      <c r="AF42" s="255"/>
      <c r="AG42" s="255"/>
      <c r="AH42" s="255"/>
      <c r="AI42" s="255"/>
      <c r="AJ42" s="255"/>
      <c r="AK42" s="255"/>
      <c r="AL42" s="255"/>
      <c r="AM42" s="255"/>
      <c r="AN42" s="255"/>
      <c r="AO42" s="255"/>
      <c r="AP42" s="255"/>
    </row>
    <row r="43" spans="2:42" s="256" customFormat="1" ht="14.65" customHeight="1">
      <c r="B43" s="249"/>
      <c r="C43" s="255"/>
      <c r="D43" s="255"/>
      <c r="E43" s="255"/>
      <c r="F43" s="255"/>
      <c r="G43" s="255"/>
      <c r="H43" s="255"/>
      <c r="I43" s="255"/>
      <c r="J43" s="255"/>
      <c r="K43" s="249"/>
      <c r="L43" s="255"/>
      <c r="M43" s="255"/>
      <c r="N43" s="255"/>
      <c r="O43" s="255"/>
      <c r="P43" s="255"/>
      <c r="Q43" s="255"/>
      <c r="R43" s="249"/>
      <c r="S43" s="249"/>
      <c r="T43" s="249"/>
      <c r="U43" s="249"/>
      <c r="V43" s="255"/>
      <c r="W43" s="255"/>
      <c r="X43" s="255"/>
      <c r="Y43" s="255"/>
      <c r="Z43" s="255"/>
      <c r="AA43" s="255"/>
      <c r="AB43" s="255"/>
      <c r="AC43" s="255"/>
      <c r="AD43" s="255"/>
      <c r="AE43" s="255"/>
      <c r="AF43" s="255"/>
      <c r="AG43" s="255"/>
      <c r="AH43" s="255"/>
      <c r="AI43" s="255"/>
      <c r="AJ43" s="255"/>
      <c r="AK43" s="255"/>
      <c r="AL43" s="255"/>
      <c r="AM43" s="255"/>
      <c r="AN43" s="255"/>
      <c r="AO43" s="255"/>
      <c r="AP43" s="255"/>
    </row>
    <row r="44" spans="2:42" s="256" customFormat="1" ht="14.65" customHeight="1">
      <c r="B44" s="249"/>
      <c r="C44" s="255"/>
      <c r="D44" s="255"/>
      <c r="E44" s="255"/>
      <c r="F44" s="255"/>
      <c r="G44" s="255"/>
      <c r="H44" s="255"/>
      <c r="I44" s="255"/>
      <c r="J44" s="255"/>
      <c r="K44" s="249"/>
      <c r="L44" s="255"/>
      <c r="M44" s="255"/>
      <c r="N44" s="255"/>
      <c r="O44" s="255"/>
      <c r="P44" s="255"/>
      <c r="Q44" s="255"/>
      <c r="R44" s="249"/>
      <c r="S44" s="249"/>
      <c r="T44" s="249"/>
      <c r="U44" s="249"/>
      <c r="V44" s="255"/>
      <c r="W44" s="255"/>
      <c r="X44" s="255"/>
      <c r="Y44" s="255"/>
      <c r="Z44" s="255"/>
      <c r="AA44" s="255"/>
      <c r="AB44" s="255"/>
      <c r="AC44" s="255"/>
      <c r="AD44" s="255"/>
      <c r="AE44" s="255"/>
      <c r="AF44" s="255"/>
      <c r="AG44" s="255"/>
      <c r="AH44" s="255"/>
      <c r="AI44" s="255"/>
      <c r="AJ44" s="255"/>
      <c r="AK44" s="255"/>
      <c r="AL44" s="255"/>
      <c r="AM44" s="255"/>
      <c r="AN44" s="255"/>
      <c r="AO44" s="255"/>
      <c r="AP44" s="255"/>
    </row>
    <row r="45" spans="2:42" s="256" customFormat="1" ht="14.65" customHeight="1">
      <c r="B45" s="249"/>
      <c r="C45" s="255"/>
      <c r="D45" s="255"/>
      <c r="E45" s="255"/>
      <c r="F45" s="255"/>
      <c r="G45" s="255"/>
      <c r="H45" s="255"/>
      <c r="I45" s="255"/>
      <c r="J45" s="255"/>
      <c r="K45" s="249"/>
      <c r="L45" s="255"/>
      <c r="M45" s="255"/>
      <c r="N45" s="255"/>
      <c r="O45" s="255"/>
      <c r="P45" s="255"/>
      <c r="Q45" s="255"/>
      <c r="R45" s="249"/>
      <c r="S45" s="249"/>
      <c r="T45" s="249"/>
      <c r="U45" s="249"/>
      <c r="V45" s="255"/>
      <c r="W45" s="255"/>
      <c r="X45" s="255"/>
      <c r="Y45" s="255"/>
      <c r="Z45" s="255"/>
      <c r="AA45" s="255"/>
      <c r="AB45" s="255"/>
      <c r="AC45" s="255"/>
      <c r="AD45" s="255"/>
      <c r="AE45" s="255"/>
      <c r="AF45" s="255"/>
      <c r="AG45" s="255"/>
      <c r="AH45" s="255"/>
      <c r="AI45" s="255"/>
      <c r="AJ45" s="255"/>
      <c r="AK45" s="255"/>
      <c r="AL45" s="255"/>
      <c r="AM45" s="255"/>
      <c r="AN45" s="255"/>
      <c r="AO45" s="255"/>
      <c r="AP45" s="255"/>
    </row>
    <row r="46" spans="2:42" s="256" customFormat="1" ht="14.65" customHeight="1">
      <c r="B46" s="249"/>
      <c r="C46" s="255"/>
      <c r="D46" s="255"/>
      <c r="E46" s="255"/>
      <c r="F46" s="255"/>
      <c r="G46" s="255"/>
      <c r="H46" s="255"/>
      <c r="I46" s="255"/>
      <c r="J46" s="255"/>
      <c r="K46" s="249"/>
      <c r="L46" s="255"/>
      <c r="M46" s="255"/>
      <c r="N46" s="255"/>
      <c r="O46" s="255"/>
      <c r="P46" s="255"/>
      <c r="Q46" s="255"/>
      <c r="R46" s="249"/>
      <c r="S46" s="249"/>
      <c r="T46" s="249"/>
      <c r="U46" s="249"/>
      <c r="V46" s="255"/>
      <c r="W46" s="255"/>
      <c r="X46" s="255"/>
      <c r="Y46" s="255"/>
      <c r="Z46" s="255"/>
      <c r="AA46" s="255"/>
      <c r="AB46" s="255"/>
      <c r="AC46" s="255"/>
      <c r="AD46" s="255"/>
      <c r="AE46" s="255"/>
      <c r="AF46" s="255"/>
      <c r="AG46" s="255"/>
      <c r="AH46" s="255"/>
      <c r="AI46" s="255"/>
      <c r="AJ46" s="255"/>
      <c r="AK46" s="255"/>
      <c r="AL46" s="255"/>
      <c r="AM46" s="255"/>
      <c r="AN46" s="255"/>
      <c r="AO46" s="255"/>
      <c r="AP46" s="255"/>
    </row>
    <row r="47" spans="2:42" s="256" customFormat="1" ht="14.65" customHeight="1">
      <c r="B47" s="249"/>
      <c r="C47" s="255"/>
      <c r="D47" s="255"/>
      <c r="E47" s="255"/>
      <c r="F47" s="255"/>
      <c r="G47" s="255"/>
      <c r="H47" s="255"/>
      <c r="I47" s="255"/>
      <c r="J47" s="255"/>
      <c r="K47" s="249"/>
      <c r="L47" s="255"/>
      <c r="M47" s="255"/>
      <c r="N47" s="255"/>
      <c r="O47" s="255"/>
      <c r="P47" s="255"/>
      <c r="Q47" s="255"/>
      <c r="R47" s="249"/>
      <c r="S47" s="249"/>
      <c r="T47" s="249"/>
      <c r="U47" s="249"/>
      <c r="V47" s="255"/>
      <c r="W47" s="255"/>
      <c r="X47" s="255"/>
      <c r="Y47" s="255"/>
      <c r="Z47" s="255"/>
      <c r="AA47" s="255"/>
      <c r="AB47" s="255"/>
      <c r="AC47" s="255"/>
      <c r="AD47" s="255"/>
      <c r="AE47" s="255"/>
      <c r="AF47" s="255"/>
      <c r="AG47" s="255"/>
      <c r="AH47" s="255"/>
      <c r="AI47" s="255"/>
      <c r="AJ47" s="255"/>
      <c r="AK47" s="255"/>
      <c r="AL47" s="255"/>
      <c r="AM47" s="255"/>
      <c r="AN47" s="255"/>
      <c r="AO47" s="255"/>
      <c r="AP47" s="255"/>
    </row>
    <row r="48" spans="2:42" s="256" customFormat="1" ht="14.65" customHeight="1">
      <c r="B48" s="249"/>
      <c r="C48" s="255"/>
      <c r="D48" s="255"/>
      <c r="E48" s="255"/>
      <c r="F48" s="255"/>
      <c r="G48" s="255"/>
      <c r="H48" s="255"/>
      <c r="I48" s="255"/>
      <c r="J48" s="255"/>
      <c r="K48" s="249"/>
      <c r="L48" s="255"/>
      <c r="M48" s="255"/>
      <c r="N48" s="255"/>
      <c r="O48" s="255"/>
      <c r="P48" s="255"/>
      <c r="Q48" s="255"/>
      <c r="R48" s="249"/>
      <c r="S48" s="249"/>
      <c r="T48" s="249"/>
      <c r="U48" s="249"/>
      <c r="V48" s="255"/>
      <c r="W48" s="255"/>
      <c r="X48" s="255"/>
      <c r="Y48" s="255"/>
      <c r="Z48" s="255"/>
      <c r="AA48" s="255"/>
      <c r="AB48" s="255"/>
      <c r="AC48" s="255"/>
      <c r="AD48" s="255"/>
      <c r="AE48" s="255"/>
      <c r="AF48" s="255"/>
      <c r="AG48" s="255"/>
      <c r="AH48" s="255"/>
      <c r="AI48" s="255"/>
      <c r="AJ48" s="255"/>
      <c r="AK48" s="255"/>
      <c r="AL48" s="255"/>
      <c r="AM48" s="255"/>
      <c r="AN48" s="255"/>
      <c r="AO48" s="255"/>
      <c r="AP48" s="255"/>
    </row>
    <row r="49" spans="2:42" s="256" customFormat="1" ht="14.65" customHeight="1">
      <c r="B49" s="249"/>
      <c r="C49" s="255"/>
      <c r="D49" s="255"/>
      <c r="E49" s="255"/>
      <c r="F49" s="255"/>
      <c r="G49" s="255"/>
      <c r="H49" s="255"/>
      <c r="I49" s="255"/>
      <c r="J49" s="255"/>
      <c r="K49" s="249"/>
      <c r="L49" s="255"/>
      <c r="M49" s="255"/>
      <c r="N49" s="255"/>
      <c r="O49" s="255"/>
      <c r="P49" s="255"/>
      <c r="Q49" s="255"/>
      <c r="R49" s="249"/>
      <c r="S49" s="249"/>
      <c r="T49" s="249"/>
      <c r="U49" s="249"/>
      <c r="V49" s="255"/>
      <c r="W49" s="255"/>
      <c r="X49" s="255"/>
      <c r="Y49" s="255"/>
      <c r="Z49" s="255"/>
      <c r="AA49" s="255"/>
      <c r="AB49" s="255"/>
      <c r="AC49" s="255"/>
      <c r="AD49" s="255"/>
      <c r="AE49" s="255"/>
      <c r="AF49" s="255"/>
      <c r="AG49" s="255"/>
      <c r="AH49" s="255"/>
      <c r="AI49" s="255"/>
      <c r="AJ49" s="255"/>
      <c r="AK49" s="255"/>
      <c r="AL49" s="255"/>
      <c r="AM49" s="255"/>
      <c r="AN49" s="255"/>
      <c r="AO49" s="255"/>
      <c r="AP49" s="255"/>
    </row>
    <row r="50" spans="2:42" s="256" customFormat="1" ht="14.65" customHeight="1">
      <c r="B50" s="249"/>
      <c r="C50" s="255"/>
      <c r="D50" s="255"/>
      <c r="E50" s="255"/>
      <c r="F50" s="255"/>
      <c r="G50" s="255"/>
      <c r="H50" s="255"/>
      <c r="I50" s="255"/>
      <c r="J50" s="255"/>
      <c r="K50" s="249"/>
      <c r="L50" s="255"/>
      <c r="M50" s="255"/>
      <c r="N50" s="255"/>
      <c r="O50" s="255"/>
      <c r="P50" s="255"/>
      <c r="Q50" s="255"/>
      <c r="R50" s="249"/>
      <c r="S50" s="249"/>
      <c r="T50" s="249"/>
      <c r="U50" s="249"/>
      <c r="V50" s="255"/>
      <c r="W50" s="255"/>
      <c r="X50" s="255"/>
      <c r="Y50" s="255"/>
      <c r="Z50" s="255"/>
      <c r="AA50" s="255"/>
      <c r="AB50" s="255"/>
      <c r="AC50" s="255"/>
      <c r="AD50" s="255"/>
      <c r="AE50" s="255"/>
      <c r="AF50" s="255"/>
      <c r="AG50" s="255"/>
      <c r="AH50" s="255"/>
      <c r="AI50" s="255"/>
      <c r="AJ50" s="255"/>
      <c r="AK50" s="255"/>
      <c r="AL50" s="255"/>
      <c r="AM50" s="255"/>
      <c r="AN50" s="255"/>
      <c r="AO50" s="255"/>
      <c r="AP50" s="255"/>
    </row>
    <row r="51" spans="2:42" s="256" customFormat="1" ht="14.65" customHeight="1">
      <c r="B51" s="249"/>
      <c r="C51" s="255"/>
      <c r="D51" s="255"/>
      <c r="E51" s="255"/>
      <c r="F51" s="255"/>
      <c r="G51" s="255"/>
      <c r="H51" s="255"/>
      <c r="I51" s="255"/>
      <c r="J51" s="255"/>
      <c r="K51" s="249"/>
      <c r="L51" s="255"/>
      <c r="M51" s="255"/>
      <c r="N51" s="255"/>
      <c r="O51" s="255"/>
      <c r="P51" s="255"/>
      <c r="Q51" s="255"/>
      <c r="R51" s="249"/>
      <c r="S51" s="249"/>
      <c r="T51" s="249"/>
      <c r="U51" s="249"/>
      <c r="V51" s="255"/>
      <c r="W51" s="255"/>
      <c r="X51" s="255"/>
      <c r="Y51" s="255"/>
      <c r="Z51" s="255"/>
      <c r="AA51" s="255"/>
      <c r="AB51" s="255"/>
      <c r="AC51" s="255"/>
      <c r="AD51" s="255"/>
      <c r="AE51" s="255"/>
      <c r="AF51" s="255"/>
      <c r="AG51" s="255"/>
      <c r="AH51" s="255"/>
      <c r="AI51" s="255"/>
      <c r="AJ51" s="255"/>
      <c r="AK51" s="255"/>
      <c r="AL51" s="255"/>
      <c r="AM51" s="255"/>
      <c r="AN51" s="255"/>
      <c r="AO51" s="255"/>
      <c r="AP51" s="255"/>
    </row>
    <row r="52" spans="2:42" s="256" customFormat="1" ht="14.65" customHeight="1">
      <c r="B52" s="249"/>
      <c r="C52" s="255"/>
      <c r="D52" s="255"/>
      <c r="E52" s="255"/>
      <c r="F52" s="255"/>
      <c r="G52" s="255"/>
      <c r="H52" s="255"/>
      <c r="I52" s="255"/>
      <c r="J52" s="255"/>
      <c r="K52" s="249"/>
      <c r="L52" s="255"/>
      <c r="M52" s="255"/>
      <c r="N52" s="255"/>
      <c r="O52" s="255"/>
      <c r="P52" s="255"/>
      <c r="Q52" s="255"/>
      <c r="R52" s="249"/>
      <c r="S52" s="249"/>
      <c r="T52" s="249"/>
      <c r="U52" s="249"/>
      <c r="V52" s="255"/>
      <c r="W52" s="255"/>
      <c r="X52" s="255"/>
      <c r="Y52" s="255"/>
      <c r="Z52" s="255"/>
      <c r="AA52" s="255"/>
      <c r="AB52" s="255"/>
      <c r="AC52" s="255"/>
      <c r="AD52" s="255"/>
      <c r="AE52" s="255"/>
      <c r="AF52" s="255"/>
      <c r="AG52" s="255"/>
      <c r="AH52" s="255"/>
      <c r="AI52" s="255"/>
      <c r="AJ52" s="255"/>
      <c r="AK52" s="255"/>
      <c r="AL52" s="255"/>
      <c r="AM52" s="255"/>
      <c r="AN52" s="255"/>
      <c r="AO52" s="255"/>
      <c r="AP52" s="255"/>
    </row>
    <row r="53" spans="2:42" s="256" customFormat="1" ht="14.65" customHeight="1">
      <c r="B53" s="249"/>
      <c r="C53" s="255"/>
      <c r="D53" s="255"/>
      <c r="E53" s="255"/>
      <c r="F53" s="255"/>
      <c r="G53" s="255"/>
      <c r="H53" s="255"/>
      <c r="I53" s="255"/>
      <c r="J53" s="255"/>
      <c r="K53" s="249"/>
      <c r="L53" s="255"/>
      <c r="M53" s="255"/>
      <c r="N53" s="255"/>
      <c r="O53" s="255"/>
      <c r="P53" s="255"/>
      <c r="Q53" s="255"/>
      <c r="R53" s="249"/>
      <c r="S53" s="249"/>
      <c r="T53" s="249"/>
      <c r="U53" s="249"/>
      <c r="V53" s="255"/>
      <c r="W53" s="255"/>
      <c r="X53" s="255"/>
      <c r="Y53" s="255"/>
      <c r="Z53" s="255"/>
      <c r="AA53" s="255"/>
      <c r="AB53" s="255"/>
      <c r="AC53" s="255"/>
      <c r="AD53" s="255"/>
      <c r="AE53" s="255"/>
      <c r="AF53" s="255"/>
      <c r="AG53" s="255"/>
      <c r="AH53" s="255"/>
      <c r="AI53" s="255"/>
      <c r="AJ53" s="255"/>
      <c r="AK53" s="255"/>
      <c r="AL53" s="255"/>
      <c r="AM53" s="255"/>
      <c r="AN53" s="255"/>
      <c r="AO53" s="255"/>
      <c r="AP53" s="255"/>
    </row>
    <row r="54" spans="2:42" s="256" customFormat="1" ht="14.65" customHeight="1">
      <c r="B54" s="249"/>
      <c r="C54" s="255"/>
      <c r="D54" s="255"/>
      <c r="E54" s="255"/>
      <c r="F54" s="255"/>
      <c r="G54" s="255"/>
      <c r="H54" s="255"/>
      <c r="I54" s="255"/>
      <c r="J54" s="255"/>
      <c r="K54" s="249"/>
      <c r="L54" s="255"/>
      <c r="M54" s="255"/>
      <c r="N54" s="255"/>
      <c r="O54" s="255"/>
      <c r="P54" s="255"/>
      <c r="Q54" s="255"/>
      <c r="R54" s="249"/>
      <c r="S54" s="249"/>
      <c r="T54" s="249"/>
      <c r="U54" s="249"/>
      <c r="V54" s="255"/>
      <c r="W54" s="255"/>
      <c r="X54" s="255"/>
      <c r="Y54" s="255"/>
      <c r="Z54" s="255"/>
      <c r="AA54" s="255"/>
      <c r="AB54" s="255"/>
      <c r="AC54" s="255"/>
      <c r="AD54" s="255"/>
      <c r="AE54" s="255"/>
      <c r="AF54" s="255"/>
      <c r="AG54" s="255"/>
      <c r="AH54" s="255"/>
      <c r="AI54" s="255"/>
      <c r="AJ54" s="255"/>
      <c r="AK54" s="255"/>
      <c r="AL54" s="255"/>
      <c r="AM54" s="255"/>
      <c r="AN54" s="255"/>
      <c r="AO54" s="255"/>
      <c r="AP54" s="255"/>
    </row>
    <row r="55" spans="2:42" s="256" customFormat="1" ht="14.65" customHeight="1">
      <c r="B55" s="249"/>
      <c r="C55" s="255"/>
      <c r="D55" s="255"/>
      <c r="E55" s="255"/>
      <c r="F55" s="255"/>
      <c r="G55" s="255"/>
      <c r="H55" s="255"/>
      <c r="I55" s="255"/>
      <c r="J55" s="255"/>
      <c r="K55" s="249"/>
      <c r="L55" s="255"/>
      <c r="M55" s="255"/>
      <c r="N55" s="255"/>
      <c r="O55" s="255"/>
      <c r="P55" s="255"/>
      <c r="Q55" s="255"/>
      <c r="R55" s="249"/>
      <c r="S55" s="249"/>
      <c r="T55" s="249"/>
      <c r="U55" s="249"/>
      <c r="V55" s="255"/>
      <c r="W55" s="255"/>
      <c r="X55" s="255"/>
      <c r="Y55" s="255"/>
      <c r="Z55" s="255"/>
      <c r="AA55" s="255"/>
      <c r="AB55" s="255"/>
      <c r="AC55" s="255"/>
      <c r="AD55" s="255"/>
      <c r="AE55" s="255"/>
      <c r="AF55" s="255"/>
      <c r="AG55" s="255"/>
      <c r="AH55" s="255"/>
      <c r="AI55" s="255"/>
      <c r="AJ55" s="255"/>
      <c r="AK55" s="255"/>
      <c r="AL55" s="255"/>
      <c r="AM55" s="255"/>
      <c r="AN55" s="255"/>
      <c r="AO55" s="255"/>
      <c r="AP55" s="255"/>
    </row>
    <row r="56" spans="2:42" s="256" customFormat="1" ht="14.65" customHeight="1">
      <c r="B56" s="249"/>
      <c r="C56" s="255"/>
      <c r="D56" s="255"/>
      <c r="E56" s="255"/>
      <c r="F56" s="255"/>
      <c r="G56" s="255"/>
      <c r="H56" s="255"/>
      <c r="I56" s="255"/>
      <c r="J56" s="255"/>
      <c r="K56" s="249"/>
      <c r="L56" s="255"/>
      <c r="M56" s="255"/>
      <c r="N56" s="255"/>
      <c r="O56" s="255"/>
      <c r="P56" s="255"/>
      <c r="Q56" s="255"/>
      <c r="R56" s="249"/>
      <c r="S56" s="249"/>
      <c r="T56" s="249"/>
      <c r="U56" s="249"/>
      <c r="V56" s="255"/>
      <c r="W56" s="255"/>
      <c r="X56" s="255"/>
      <c r="Y56" s="255"/>
      <c r="Z56" s="255"/>
      <c r="AA56" s="255"/>
      <c r="AB56" s="255"/>
      <c r="AC56" s="255"/>
      <c r="AD56" s="255"/>
      <c r="AE56" s="255"/>
      <c r="AF56" s="255"/>
      <c r="AG56" s="255"/>
      <c r="AH56" s="255"/>
      <c r="AI56" s="255"/>
      <c r="AJ56" s="255"/>
      <c r="AK56" s="255"/>
      <c r="AL56" s="255"/>
      <c r="AM56" s="255"/>
      <c r="AN56" s="255"/>
      <c r="AO56" s="255"/>
      <c r="AP56" s="255"/>
    </row>
    <row r="57" spans="2:42" s="256" customFormat="1" ht="14.65" customHeight="1">
      <c r="B57" s="249"/>
      <c r="C57" s="255"/>
      <c r="D57" s="255"/>
      <c r="E57" s="255"/>
      <c r="F57" s="255"/>
      <c r="G57" s="255"/>
      <c r="H57" s="255"/>
      <c r="I57" s="255"/>
      <c r="J57" s="255"/>
      <c r="K57" s="249"/>
      <c r="L57" s="255"/>
      <c r="M57" s="255"/>
      <c r="N57" s="255"/>
      <c r="O57" s="255"/>
      <c r="P57" s="255"/>
      <c r="Q57" s="255"/>
      <c r="R57" s="249"/>
      <c r="S57" s="249"/>
      <c r="T57" s="249"/>
      <c r="U57" s="249"/>
      <c r="V57" s="255"/>
      <c r="W57" s="255"/>
      <c r="X57" s="255"/>
      <c r="Y57" s="255"/>
      <c r="Z57" s="255"/>
      <c r="AA57" s="255"/>
      <c r="AB57" s="255"/>
      <c r="AC57" s="255"/>
      <c r="AD57" s="255"/>
      <c r="AE57" s="255"/>
      <c r="AF57" s="255"/>
      <c r="AG57" s="255"/>
      <c r="AH57" s="255"/>
      <c r="AI57" s="255"/>
      <c r="AJ57" s="255"/>
      <c r="AK57" s="255"/>
      <c r="AL57" s="255"/>
      <c r="AM57" s="255"/>
      <c r="AN57" s="255"/>
      <c r="AO57" s="255"/>
      <c r="AP57" s="255"/>
    </row>
    <row r="58" spans="2:42" s="256" customFormat="1" ht="14.65" customHeight="1">
      <c r="B58" s="255"/>
      <c r="C58" s="255"/>
      <c r="D58" s="255"/>
      <c r="E58" s="255"/>
      <c r="F58" s="255"/>
      <c r="G58" s="255"/>
      <c r="H58" s="255"/>
      <c r="I58" s="255"/>
      <c r="J58" s="255"/>
      <c r="K58" s="249"/>
      <c r="L58" s="255"/>
      <c r="M58" s="255"/>
      <c r="N58" s="255"/>
      <c r="O58" s="255"/>
      <c r="P58" s="255"/>
      <c r="Q58" s="255"/>
      <c r="R58" s="249"/>
      <c r="S58" s="249"/>
      <c r="T58" s="249"/>
      <c r="U58" s="249"/>
      <c r="V58" s="255"/>
      <c r="W58" s="255"/>
      <c r="X58" s="255"/>
      <c r="Y58" s="255"/>
      <c r="Z58" s="255"/>
      <c r="AA58" s="255"/>
      <c r="AB58" s="255"/>
      <c r="AC58" s="255"/>
      <c r="AD58" s="255"/>
      <c r="AE58" s="255"/>
      <c r="AF58" s="255"/>
      <c r="AG58" s="255"/>
      <c r="AH58" s="255"/>
      <c r="AI58" s="255"/>
      <c r="AJ58" s="255"/>
      <c r="AK58" s="255"/>
      <c r="AL58" s="255"/>
      <c r="AM58" s="255"/>
      <c r="AN58" s="255"/>
      <c r="AO58" s="255"/>
      <c r="AP58" s="255"/>
    </row>
    <row r="59" spans="2:42" s="256" customFormat="1" ht="14.65" customHeight="1">
      <c r="B59" s="255"/>
      <c r="C59" s="255"/>
      <c r="D59" s="255"/>
      <c r="E59" s="255"/>
      <c r="F59" s="255"/>
      <c r="G59" s="255"/>
      <c r="H59" s="255"/>
      <c r="I59" s="255"/>
      <c r="J59" s="255"/>
      <c r="K59" s="249"/>
      <c r="L59" s="255"/>
      <c r="M59" s="255"/>
      <c r="N59" s="255"/>
      <c r="O59" s="255"/>
      <c r="P59" s="255"/>
      <c r="Q59" s="255"/>
      <c r="R59" s="249"/>
      <c r="S59" s="249"/>
      <c r="T59" s="249"/>
      <c r="U59" s="249"/>
      <c r="V59" s="255"/>
      <c r="W59" s="255"/>
      <c r="X59" s="255"/>
      <c r="Y59" s="255"/>
      <c r="Z59" s="255"/>
      <c r="AA59" s="255"/>
      <c r="AB59" s="255"/>
      <c r="AC59" s="255"/>
      <c r="AD59" s="255"/>
      <c r="AE59" s="255"/>
      <c r="AF59" s="255"/>
      <c r="AG59" s="255"/>
      <c r="AH59" s="255"/>
      <c r="AI59" s="255"/>
      <c r="AJ59" s="255"/>
      <c r="AK59" s="255"/>
      <c r="AL59" s="255"/>
      <c r="AM59" s="255"/>
      <c r="AN59" s="255"/>
      <c r="AO59" s="255"/>
      <c r="AP59" s="255"/>
    </row>
    <row r="60" spans="2:42" s="256" customFormat="1" ht="14.65" customHeight="1">
      <c r="B60" s="255"/>
      <c r="C60" s="255"/>
      <c r="D60" s="255"/>
      <c r="E60" s="255"/>
      <c r="F60" s="255"/>
      <c r="G60" s="255"/>
      <c r="H60" s="255"/>
      <c r="I60" s="255"/>
      <c r="J60" s="255"/>
      <c r="K60" s="249"/>
      <c r="L60" s="255"/>
      <c r="M60" s="255"/>
      <c r="N60" s="255"/>
      <c r="O60" s="255"/>
      <c r="P60" s="255"/>
      <c r="Q60" s="255"/>
      <c r="R60" s="249"/>
      <c r="S60" s="249"/>
      <c r="T60" s="249"/>
      <c r="U60" s="249"/>
      <c r="V60" s="255"/>
      <c r="W60" s="255"/>
      <c r="X60" s="255"/>
      <c r="Y60" s="255"/>
      <c r="Z60" s="255"/>
      <c r="AA60" s="255"/>
      <c r="AB60" s="255"/>
      <c r="AC60" s="255"/>
      <c r="AD60" s="255"/>
      <c r="AE60" s="255"/>
      <c r="AF60" s="255"/>
      <c r="AG60" s="255"/>
      <c r="AH60" s="255"/>
      <c r="AI60" s="255"/>
      <c r="AJ60" s="255"/>
      <c r="AK60" s="255"/>
      <c r="AL60" s="255"/>
      <c r="AM60" s="255"/>
      <c r="AN60" s="255"/>
      <c r="AO60" s="255"/>
      <c r="AP60" s="255"/>
    </row>
    <row r="61" spans="2:42" s="256" customFormat="1" ht="14.65" customHeight="1">
      <c r="B61" s="255"/>
      <c r="C61" s="255"/>
      <c r="D61" s="255"/>
      <c r="E61" s="255"/>
      <c r="F61" s="255"/>
      <c r="G61" s="255"/>
      <c r="H61" s="255"/>
      <c r="I61" s="255"/>
      <c r="J61" s="255"/>
      <c r="K61" s="249"/>
      <c r="L61" s="255"/>
      <c r="M61" s="255"/>
      <c r="N61" s="255"/>
      <c r="O61" s="255"/>
      <c r="P61" s="255"/>
      <c r="Q61" s="255"/>
      <c r="R61" s="249"/>
      <c r="S61" s="249"/>
      <c r="T61" s="249"/>
      <c r="U61" s="249"/>
      <c r="V61" s="255"/>
      <c r="W61" s="255"/>
      <c r="X61" s="255"/>
      <c r="Y61" s="255"/>
      <c r="Z61" s="255"/>
      <c r="AA61" s="255"/>
      <c r="AB61" s="255"/>
      <c r="AC61" s="255"/>
      <c r="AD61" s="255"/>
      <c r="AE61" s="255"/>
      <c r="AF61" s="255"/>
      <c r="AG61" s="255"/>
      <c r="AH61" s="255"/>
      <c r="AI61" s="255"/>
      <c r="AJ61" s="255"/>
      <c r="AK61" s="255"/>
      <c r="AL61" s="255"/>
      <c r="AM61" s="255"/>
      <c r="AN61" s="255"/>
      <c r="AO61" s="255"/>
      <c r="AP61" s="255"/>
    </row>
    <row r="62" spans="2:42" s="256" customFormat="1" ht="14.65" customHeight="1">
      <c r="B62" s="255"/>
      <c r="C62" s="255"/>
      <c r="D62" s="255"/>
      <c r="E62" s="255"/>
      <c r="F62" s="255"/>
      <c r="G62" s="255"/>
      <c r="H62" s="255"/>
      <c r="I62" s="255"/>
      <c r="J62" s="255"/>
      <c r="K62" s="249"/>
      <c r="L62" s="255"/>
      <c r="M62" s="255"/>
      <c r="N62" s="255"/>
      <c r="O62" s="255"/>
      <c r="P62" s="255"/>
      <c r="Q62" s="255"/>
      <c r="R62" s="249"/>
      <c r="S62" s="249"/>
      <c r="T62" s="249"/>
      <c r="U62" s="249"/>
      <c r="V62" s="255"/>
      <c r="W62" s="255"/>
      <c r="X62" s="255"/>
      <c r="Y62" s="255"/>
      <c r="Z62" s="255"/>
      <c r="AA62" s="255"/>
      <c r="AB62" s="255"/>
      <c r="AC62" s="255"/>
      <c r="AD62" s="255"/>
      <c r="AE62" s="255"/>
      <c r="AF62" s="255"/>
      <c r="AG62" s="255"/>
      <c r="AH62" s="255"/>
      <c r="AI62" s="255"/>
      <c r="AJ62" s="255"/>
      <c r="AK62" s="255"/>
      <c r="AL62" s="255"/>
      <c r="AM62" s="255"/>
      <c r="AN62" s="255"/>
      <c r="AO62" s="255"/>
      <c r="AP62" s="255"/>
    </row>
    <row r="63" spans="2:42" s="256" customFormat="1" ht="14.65" customHeight="1">
      <c r="B63" s="255"/>
      <c r="C63" s="255"/>
      <c r="D63" s="255"/>
      <c r="E63" s="255"/>
      <c r="F63" s="255"/>
      <c r="G63" s="255"/>
      <c r="H63" s="255"/>
      <c r="I63" s="255"/>
      <c r="J63" s="255"/>
      <c r="K63" s="249"/>
      <c r="L63" s="255"/>
      <c r="M63" s="255"/>
      <c r="N63" s="255"/>
      <c r="O63" s="255"/>
      <c r="P63" s="255"/>
      <c r="Q63" s="255"/>
      <c r="R63" s="249"/>
      <c r="S63" s="249"/>
      <c r="T63" s="249"/>
      <c r="U63" s="249"/>
      <c r="V63" s="255"/>
      <c r="W63" s="255"/>
      <c r="X63" s="255"/>
      <c r="Y63" s="255"/>
      <c r="Z63" s="255"/>
      <c r="AA63" s="255"/>
      <c r="AB63" s="255"/>
      <c r="AC63" s="255"/>
      <c r="AD63" s="255"/>
      <c r="AE63" s="255"/>
      <c r="AF63" s="255"/>
      <c r="AG63" s="255"/>
      <c r="AH63" s="255"/>
      <c r="AI63" s="255"/>
      <c r="AJ63" s="255"/>
      <c r="AK63" s="255"/>
      <c r="AL63" s="255"/>
      <c r="AM63" s="255"/>
      <c r="AN63" s="255"/>
      <c r="AO63" s="255"/>
      <c r="AP63" s="255"/>
    </row>
    <row r="64" spans="2:42" s="256" customFormat="1" ht="14.65" customHeight="1">
      <c r="B64" s="255"/>
      <c r="C64" s="255"/>
      <c r="D64" s="255"/>
      <c r="E64" s="255"/>
      <c r="F64" s="255"/>
      <c r="G64" s="255"/>
      <c r="H64" s="255"/>
      <c r="I64" s="255"/>
      <c r="J64" s="255"/>
      <c r="K64" s="249"/>
      <c r="L64" s="255"/>
      <c r="M64" s="255"/>
      <c r="N64" s="255"/>
      <c r="O64" s="255"/>
      <c r="P64" s="255"/>
      <c r="Q64" s="255"/>
      <c r="R64" s="249"/>
      <c r="S64" s="249"/>
      <c r="T64" s="249"/>
      <c r="U64" s="249"/>
      <c r="V64" s="255"/>
      <c r="W64" s="255"/>
      <c r="X64" s="255"/>
      <c r="Y64" s="255"/>
      <c r="Z64" s="255"/>
      <c r="AA64" s="255"/>
      <c r="AB64" s="255"/>
      <c r="AC64" s="255"/>
      <c r="AD64" s="255"/>
      <c r="AE64" s="255"/>
      <c r="AF64" s="255"/>
      <c r="AG64" s="255"/>
      <c r="AH64" s="255"/>
      <c r="AI64" s="255"/>
      <c r="AJ64" s="255"/>
      <c r="AK64" s="255"/>
      <c r="AL64" s="255"/>
      <c r="AM64" s="255"/>
      <c r="AN64" s="255"/>
      <c r="AO64" s="255"/>
      <c r="AP64" s="255"/>
    </row>
    <row r="65" spans="2:42" s="256" customFormat="1" ht="14.65" customHeight="1">
      <c r="B65" s="255"/>
      <c r="C65" s="255"/>
      <c r="D65" s="255"/>
      <c r="E65" s="255"/>
      <c r="F65" s="255"/>
      <c r="G65" s="255"/>
      <c r="H65" s="255"/>
      <c r="I65" s="255"/>
      <c r="J65" s="255"/>
      <c r="K65" s="249"/>
      <c r="L65" s="255"/>
      <c r="M65" s="255"/>
      <c r="N65" s="255"/>
      <c r="O65" s="255"/>
      <c r="P65" s="255"/>
      <c r="Q65" s="255"/>
      <c r="R65" s="249"/>
      <c r="S65" s="249"/>
      <c r="T65" s="249"/>
      <c r="U65" s="249"/>
      <c r="V65" s="255"/>
      <c r="W65" s="255"/>
      <c r="X65" s="255"/>
      <c r="Y65" s="255"/>
      <c r="Z65" s="255"/>
      <c r="AA65" s="255"/>
      <c r="AB65" s="255"/>
      <c r="AC65" s="255"/>
      <c r="AD65" s="255"/>
      <c r="AE65" s="255"/>
      <c r="AF65" s="255"/>
      <c r="AG65" s="255"/>
      <c r="AH65" s="255"/>
      <c r="AI65" s="255"/>
      <c r="AJ65" s="255"/>
      <c r="AK65" s="255"/>
      <c r="AL65" s="255"/>
      <c r="AM65" s="255"/>
      <c r="AN65" s="255"/>
      <c r="AO65" s="255"/>
      <c r="AP65" s="255"/>
    </row>
  </sheetData>
  <mergeCells count="11">
    <mergeCell ref="D25:E25"/>
    <mergeCell ref="D26:E26"/>
    <mergeCell ref="B14:G14"/>
    <mergeCell ref="H14:K14"/>
    <mergeCell ref="B2:L2"/>
    <mergeCell ref="B12:L12"/>
    <mergeCell ref="B18:L18"/>
    <mergeCell ref="B23:L23"/>
    <mergeCell ref="C4:D4"/>
    <mergeCell ref="C5:D5"/>
    <mergeCell ref="C6:D6"/>
  </mergeCells>
  <dataValidations count="8">
    <dataValidation type="list" allowBlank="1" showInputMessage="1" showErrorMessage="1" sqref="K10:K11 K13:K17 K25:K65 K19:K21" xr:uid="{5FA6261B-FBFB-4BCA-BFAA-223AB027643A}">
      <formula1>"Non-Profit and Charity Company,Partnership and Proprietary Company,Private Limited Company,Public Listed Company"</formula1>
    </dataValidation>
    <dataValidation type="list" allowBlank="1" showInputMessage="1" showErrorMessage="1" sqref="B10:B11 B19 C20 B25:B65 B13:B17 B21" xr:uid="{DEA215D2-2621-4DE9-B956-AF6250549628}">
      <formula1>"Company,Individual"</formula1>
    </dataValidation>
    <dataValidation type="list" allowBlank="1" showInputMessage="1" showErrorMessage="1" sqref="AF10" xr:uid="{AB98FD1C-B772-42B1-87C8-D5CFB3E202B3}">
      <formula1>"Aborted,Approved,Blacklisted,New ,Inactive,Rejected,Terminated"</formula1>
    </dataValidation>
    <dataValidation type="list" allowBlank="1" showInputMessage="1" showErrorMessage="1" sqref="X10" xr:uid="{E40D95EC-CA57-4DDC-8542-DC06787F9956}">
      <formula1>"Business Partners,HR Germany,HR Australia,HR Canada,HR China,HR France,HR India,HR Italy,HR Japan,HR Romania,HR South Korea,HR Sweden,HR UK,HR USA"</formula1>
    </dataValidation>
    <dataValidation type="list" allowBlank="1" showInputMessage="1" showErrorMessage="1" sqref="J10 R16:R65" xr:uid="{943F305A-C5C8-403F-BAFA-03A899441AAE}">
      <formula1>"Afghanistan,Afircan Republic,Albania,Algeria,American Samoa,Andorra,Angola,Anguilla,Antarctica,Antigua and Barbuda,Argentina,Armenia,Aruba,Australia,Austria,Azerbaijan,Bahamas,Bahrain,Bangladesh,Barbados,Belarus,Belgium,Belize,Benin,Bermuda,BES Islands"</formula1>
    </dataValidation>
    <dataValidation type="list" allowBlank="1" showInputMessage="1" showErrorMessage="1" sqref="T16:T65" xr:uid="{4FF2C7D8-A66F-4ACD-B2B7-2485AE1FB0A6}">
      <formula1>"Accounting Services,Audits and Inspections,Advertising,Air Travel,Application Software,Assembly And Robotics Equipment,Audio Visual Equipment And Accessories,Building Components,Cafeteria And Catering Services,Cafeteria Supplies,Charitable Contributions"</formula1>
    </dataValidation>
    <dataValidation type="list" allowBlank="1" showInputMessage="1" showErrorMessage="1" sqref="U10:U65" xr:uid="{33282641-0946-44DD-8082-2E6D2CFF610A}">
      <formula1>"Customer,Supplier ,Employee / Candidate "</formula1>
    </dataValidation>
    <dataValidation type="list" allowBlank="1" showInputMessage="1" showErrorMessage="1" sqref="S11:S65" xr:uid="{95DC47C4-9C6B-423C-B040-BCB08A0F1386}">
      <formula1>"Alabama,Alaska,Arizona,Arkansas,California,Colorado,Connecticut,Delaware,District of Columbia,Florida,Georgia,Hawaii,Idaho,Illinois,Indiana,Iowa,Kansas,Kentucky,Louisiana,Maine,Maryland,Massachusetts,Michigan,Minnesota,Mississippi,Missouri,Montana"</formula1>
    </dataValidation>
  </dataValidations>
  <pageMargins left="0.7" right="0.7" top="0.75" bottom="0.75" header="0.3" footer="0.3"/>
  <pageSetup orientation="portrait" r:id="rId1"/>
  <headerFooter>
    <oddFooter>&amp;C&amp;"Helvetica Neue,Regular"&amp;12&amp;K000000&amp;P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71F6CF0-18E4-407E-9E9D-F66CBA131140}">
          <x14:formula1>
            <xm:f>TPDD!$E$3:$E$100</xm:f>
          </x14:formula1>
          <xm:sqref>T11:T15</xm:sqref>
        </x14:dataValidation>
        <x14:dataValidation type="list" allowBlank="1" showInputMessage="1" showErrorMessage="1" xr:uid="{FCB35745-43C4-45C5-85FC-28AFF635B7CF}">
          <x14:formula1>
            <xm:f>TPDD!$C$3:$C$244</xm:f>
          </x14:formula1>
          <xm:sqref>O11:O15 R10:R15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8039F-742C-418B-8787-5EB13CC83857}">
  <dimension ref="A1:I244"/>
  <sheetViews>
    <sheetView showGridLines="0" topLeftCell="A3" workbookViewId="0">
      <selection activeCell="C25" sqref="C25"/>
    </sheetView>
  </sheetViews>
  <sheetFormatPr defaultColWidth="9" defaultRowHeight="14.65" customHeight="1"/>
  <cols>
    <col min="1" max="1" width="15.7109375" style="226" customWidth="1"/>
    <col min="2" max="2" width="35" style="226" customWidth="1"/>
    <col min="3" max="3" width="63" style="226" customWidth="1"/>
    <col min="4" max="4" width="18.7109375" style="226" customWidth="1"/>
    <col min="5" max="5" width="45.42578125" style="226" customWidth="1"/>
    <col min="6" max="6" width="21.42578125" style="226" customWidth="1"/>
    <col min="7" max="7" width="13.42578125" style="226" customWidth="1"/>
    <col min="8" max="8" width="13.28515625" style="226" customWidth="1"/>
    <col min="9" max="9" width="15.42578125" style="226" customWidth="1"/>
    <col min="10" max="10" width="9" style="226" customWidth="1"/>
    <col min="11" max="16384" width="9" style="226"/>
  </cols>
  <sheetData>
    <row r="1" spans="1:9" ht="14.65" customHeight="1">
      <c r="A1" s="227"/>
      <c r="B1" s="227"/>
      <c r="C1" s="227"/>
      <c r="D1" s="227"/>
      <c r="E1" s="227"/>
      <c r="F1" s="227"/>
      <c r="G1" s="227"/>
      <c r="H1" s="227"/>
      <c r="I1" s="227"/>
    </row>
    <row r="2" spans="1:9" ht="14.65" customHeight="1">
      <c r="A2" s="230" t="s">
        <v>2287</v>
      </c>
      <c r="B2" s="230" t="s">
        <v>2228</v>
      </c>
      <c r="C2" s="230" t="s">
        <v>2288</v>
      </c>
      <c r="D2" s="230" t="s">
        <v>2289</v>
      </c>
      <c r="E2" s="230" t="s">
        <v>2290</v>
      </c>
      <c r="F2" s="230" t="s">
        <v>2291</v>
      </c>
      <c r="G2" s="230" t="s">
        <v>2292</v>
      </c>
      <c r="H2" s="230" t="s">
        <v>2293</v>
      </c>
      <c r="I2" s="231" t="s">
        <v>2219</v>
      </c>
    </row>
    <row r="3" spans="1:9" ht="14.65" customHeight="1">
      <c r="A3" s="232" t="s">
        <v>2282</v>
      </c>
      <c r="B3" s="232" t="s">
        <v>2294</v>
      </c>
      <c r="C3" s="232" t="s">
        <v>229</v>
      </c>
      <c r="D3" s="232" t="s">
        <v>210</v>
      </c>
      <c r="E3" s="233" t="s">
        <v>2295</v>
      </c>
      <c r="F3" s="231" t="s">
        <v>2296</v>
      </c>
      <c r="G3" s="232" t="s">
        <v>2297</v>
      </c>
      <c r="H3" s="234" t="s">
        <v>2298</v>
      </c>
      <c r="I3" s="235" t="s">
        <v>2282</v>
      </c>
    </row>
    <row r="4" spans="1:9" ht="14.65" customHeight="1">
      <c r="A4" s="232" t="s">
        <v>2299</v>
      </c>
      <c r="B4" s="232" t="s">
        <v>2300</v>
      </c>
      <c r="C4" s="232" t="s">
        <v>2301</v>
      </c>
      <c r="D4" s="232" t="s">
        <v>247</v>
      </c>
      <c r="E4" s="234" t="s">
        <v>2302</v>
      </c>
      <c r="F4" s="236" t="s">
        <v>2285</v>
      </c>
      <c r="G4" s="237" t="s">
        <v>2303</v>
      </c>
      <c r="H4" s="232" t="s">
        <v>264</v>
      </c>
      <c r="I4" s="238" t="s">
        <v>328</v>
      </c>
    </row>
    <row r="5" spans="1:9" ht="14.65" customHeight="1">
      <c r="A5" s="227"/>
      <c r="B5" s="232" t="s">
        <v>2304</v>
      </c>
      <c r="C5" s="232" t="s">
        <v>266</v>
      </c>
      <c r="D5" s="232" t="s">
        <v>279</v>
      </c>
      <c r="E5" s="233" t="s">
        <v>2305</v>
      </c>
      <c r="F5" s="238" t="s">
        <v>2306</v>
      </c>
      <c r="G5" s="232" t="s">
        <v>2307</v>
      </c>
      <c r="H5" s="232" t="s">
        <v>2308</v>
      </c>
      <c r="I5" s="227"/>
    </row>
    <row r="6" spans="1:9" ht="14.65" customHeight="1">
      <c r="A6" s="227"/>
      <c r="B6" s="232" t="s">
        <v>2283</v>
      </c>
      <c r="C6" s="232" t="s">
        <v>296</v>
      </c>
      <c r="D6" s="232" t="s">
        <v>312</v>
      </c>
      <c r="E6" s="233" t="s">
        <v>2309</v>
      </c>
      <c r="F6" s="227"/>
      <c r="G6" s="232" t="s">
        <v>2310</v>
      </c>
      <c r="H6" s="232" t="s">
        <v>2311</v>
      </c>
      <c r="I6" s="227"/>
    </row>
    <row r="7" spans="1:9" ht="14.65" customHeight="1">
      <c r="A7" s="227"/>
      <c r="B7" s="227"/>
      <c r="C7" s="232" t="s">
        <v>2312</v>
      </c>
      <c r="D7" s="232" t="s">
        <v>338</v>
      </c>
      <c r="E7" s="233" t="s">
        <v>2313</v>
      </c>
      <c r="F7" s="227"/>
      <c r="G7" s="232" t="s">
        <v>2314</v>
      </c>
      <c r="H7" s="232" t="s">
        <v>2315</v>
      </c>
      <c r="I7" s="227"/>
    </row>
    <row r="8" spans="1:9" ht="14.65" customHeight="1">
      <c r="A8" s="227"/>
      <c r="B8" s="227"/>
      <c r="C8" s="232" t="s">
        <v>2316</v>
      </c>
      <c r="D8" s="232" t="s">
        <v>363</v>
      </c>
      <c r="E8" s="233" t="s">
        <v>2317</v>
      </c>
      <c r="F8" s="227"/>
      <c r="G8" s="232" t="s">
        <v>2318</v>
      </c>
      <c r="H8" s="232" t="s">
        <v>2319</v>
      </c>
      <c r="I8" s="227"/>
    </row>
    <row r="9" spans="1:9" ht="14.65" customHeight="1">
      <c r="A9" s="227"/>
      <c r="B9" s="227"/>
      <c r="C9" s="232" t="s">
        <v>327</v>
      </c>
      <c r="D9" s="232" t="s">
        <v>386</v>
      </c>
      <c r="E9" s="233" t="s">
        <v>2320</v>
      </c>
      <c r="F9" s="227"/>
      <c r="G9" s="232" t="s">
        <v>2286</v>
      </c>
      <c r="H9" s="232" t="s">
        <v>2321</v>
      </c>
      <c r="I9" s="227"/>
    </row>
    <row r="10" spans="1:9" ht="14.65" customHeight="1">
      <c r="A10" s="227"/>
      <c r="B10" s="227"/>
      <c r="C10" s="232" t="s">
        <v>2322</v>
      </c>
      <c r="D10" s="232" t="s">
        <v>411</v>
      </c>
      <c r="E10" s="233" t="s">
        <v>2323</v>
      </c>
      <c r="F10" s="227"/>
      <c r="G10" s="232" t="s">
        <v>2324</v>
      </c>
      <c r="H10" s="227"/>
      <c r="I10" s="227"/>
    </row>
    <row r="11" spans="1:9" ht="14.65" customHeight="1">
      <c r="A11" s="227"/>
      <c r="B11" s="227"/>
      <c r="C11" s="232" t="s">
        <v>2325</v>
      </c>
      <c r="D11" s="232" t="s">
        <v>2326</v>
      </c>
      <c r="E11" s="233" t="s">
        <v>2327</v>
      </c>
      <c r="F11" s="227"/>
      <c r="G11" s="232" t="s">
        <v>2328</v>
      </c>
      <c r="H11" s="227"/>
      <c r="I11" s="227"/>
    </row>
    <row r="12" spans="1:9" ht="14.65" customHeight="1">
      <c r="A12" s="227"/>
      <c r="B12" s="227"/>
      <c r="C12" s="232" t="s">
        <v>2329</v>
      </c>
      <c r="D12" s="232" t="s">
        <v>433</v>
      </c>
      <c r="E12" s="233" t="s">
        <v>2330</v>
      </c>
      <c r="F12" s="227"/>
      <c r="G12" s="232" t="s">
        <v>2331</v>
      </c>
      <c r="H12" s="227"/>
      <c r="I12" s="227"/>
    </row>
    <row r="13" spans="1:9" ht="14.65" customHeight="1">
      <c r="A13" s="227"/>
      <c r="B13" s="227"/>
      <c r="C13" s="232" t="s">
        <v>208</v>
      </c>
      <c r="D13" s="232" t="s">
        <v>457</v>
      </c>
      <c r="E13" s="233" t="s">
        <v>2332</v>
      </c>
      <c r="F13" s="227"/>
      <c r="G13" s="232" t="s">
        <v>2333</v>
      </c>
      <c r="H13" s="227"/>
      <c r="I13" s="227"/>
    </row>
    <row r="14" spans="1:9" ht="14.65" customHeight="1">
      <c r="A14" s="227"/>
      <c r="B14" s="227"/>
      <c r="C14" s="232" t="s">
        <v>376</v>
      </c>
      <c r="D14" s="232" t="s">
        <v>480</v>
      </c>
      <c r="E14" s="233" t="s">
        <v>2334</v>
      </c>
      <c r="F14" s="227"/>
      <c r="G14" s="232" t="s">
        <v>2335</v>
      </c>
      <c r="H14" s="227"/>
      <c r="I14" s="227"/>
    </row>
    <row r="15" spans="1:9" ht="14.65" customHeight="1">
      <c r="A15" s="227"/>
      <c r="B15" s="227"/>
      <c r="C15" s="232" t="s">
        <v>2336</v>
      </c>
      <c r="D15" s="232" t="s">
        <v>500</v>
      </c>
      <c r="E15" s="233" t="s">
        <v>2337</v>
      </c>
      <c r="F15" s="227"/>
      <c r="G15" s="232" t="s">
        <v>2338</v>
      </c>
      <c r="H15" s="227"/>
      <c r="I15" s="227"/>
    </row>
    <row r="16" spans="1:9" ht="14.65" customHeight="1">
      <c r="A16" s="227"/>
      <c r="B16" s="227"/>
      <c r="C16" s="232" t="s">
        <v>245</v>
      </c>
      <c r="D16" s="232" t="s">
        <v>518</v>
      </c>
      <c r="E16" s="233" t="s">
        <v>2339</v>
      </c>
      <c r="F16" s="227"/>
      <c r="G16" s="232" t="s">
        <v>2340</v>
      </c>
      <c r="H16" s="227"/>
      <c r="I16" s="227"/>
    </row>
    <row r="17" spans="1:9" ht="14.65" customHeight="1">
      <c r="A17" s="227"/>
      <c r="B17" s="227"/>
      <c r="C17" s="232" t="s">
        <v>215</v>
      </c>
      <c r="D17" s="232" t="s">
        <v>534</v>
      </c>
      <c r="E17" s="233" t="s">
        <v>2341</v>
      </c>
      <c r="F17" s="227"/>
      <c r="G17" s="227"/>
      <c r="H17" s="239"/>
      <c r="I17" s="227"/>
    </row>
    <row r="18" spans="1:9" ht="14.65" customHeight="1">
      <c r="A18" s="227"/>
      <c r="B18" s="227"/>
      <c r="C18" s="232" t="s">
        <v>445</v>
      </c>
      <c r="D18" s="232" t="s">
        <v>550</v>
      </c>
      <c r="E18" s="233" t="s">
        <v>2342</v>
      </c>
      <c r="F18" s="227"/>
      <c r="G18" s="227"/>
      <c r="H18" s="227"/>
      <c r="I18" s="227"/>
    </row>
    <row r="19" spans="1:9" ht="14.65" customHeight="1">
      <c r="A19" s="227"/>
      <c r="B19" s="227"/>
      <c r="C19" s="232" t="s">
        <v>2343</v>
      </c>
      <c r="D19" s="232" t="s">
        <v>565</v>
      </c>
      <c r="E19" s="233" t="s">
        <v>2344</v>
      </c>
      <c r="F19" s="227"/>
      <c r="G19" s="227"/>
      <c r="H19" s="227"/>
      <c r="I19" s="227"/>
    </row>
    <row r="20" spans="1:9" ht="14.65" customHeight="1">
      <c r="A20" s="227"/>
      <c r="B20" s="227"/>
      <c r="C20" s="232" t="s">
        <v>470</v>
      </c>
      <c r="D20" s="232" t="s">
        <v>584</v>
      </c>
      <c r="E20" s="233" t="s">
        <v>2345</v>
      </c>
      <c r="F20" s="227"/>
      <c r="G20" s="227"/>
      <c r="H20" s="227"/>
      <c r="I20" s="227"/>
    </row>
    <row r="21" spans="1:9" ht="14.65" customHeight="1">
      <c r="A21" s="227"/>
      <c r="B21" s="227"/>
      <c r="C21" s="232" t="s">
        <v>490</v>
      </c>
      <c r="D21" s="232" t="s">
        <v>600</v>
      </c>
      <c r="E21" s="233" t="s">
        <v>2346</v>
      </c>
      <c r="F21" s="227"/>
      <c r="G21" s="227"/>
      <c r="H21" s="227"/>
      <c r="I21" s="227"/>
    </row>
    <row r="22" spans="1:9" ht="14.65" customHeight="1">
      <c r="A22" s="227"/>
      <c r="B22" s="227"/>
      <c r="C22" s="232" t="s">
        <v>509</v>
      </c>
      <c r="D22" s="232" t="s">
        <v>614</v>
      </c>
      <c r="E22" s="233" t="s">
        <v>2347</v>
      </c>
      <c r="F22" s="227"/>
      <c r="G22" s="227"/>
      <c r="H22" s="227"/>
      <c r="I22" s="227"/>
    </row>
    <row r="23" spans="1:9" ht="14.65" customHeight="1">
      <c r="A23" s="227"/>
      <c r="B23" s="227"/>
      <c r="C23" s="232" t="s">
        <v>526</v>
      </c>
      <c r="D23" s="232" t="s">
        <v>628</v>
      </c>
      <c r="E23" s="233" t="s">
        <v>2348</v>
      </c>
      <c r="F23" s="227"/>
      <c r="G23" s="227"/>
      <c r="H23" s="227"/>
      <c r="I23" s="227"/>
    </row>
    <row r="24" spans="1:9" ht="14.65" customHeight="1">
      <c r="A24" s="227"/>
      <c r="B24" s="227"/>
      <c r="C24" s="232" t="s">
        <v>251</v>
      </c>
      <c r="D24" s="232" t="s">
        <v>644</v>
      </c>
      <c r="E24" s="233" t="s">
        <v>2349</v>
      </c>
      <c r="F24" s="227"/>
      <c r="G24" s="227"/>
      <c r="H24" s="227"/>
      <c r="I24" s="227"/>
    </row>
    <row r="25" spans="1:9" ht="14.65" customHeight="1">
      <c r="A25" s="227"/>
      <c r="B25" s="227"/>
      <c r="C25" s="232" t="s">
        <v>557</v>
      </c>
      <c r="D25" s="232" t="s">
        <v>659</v>
      </c>
      <c r="E25" s="233" t="s">
        <v>2350</v>
      </c>
      <c r="F25" s="227"/>
      <c r="G25" s="227"/>
      <c r="H25" s="227"/>
      <c r="I25" s="227"/>
    </row>
    <row r="26" spans="1:9" ht="14.65" customHeight="1">
      <c r="A26" s="227"/>
      <c r="B26" s="227"/>
      <c r="C26" s="232" t="s">
        <v>576</v>
      </c>
      <c r="D26" s="232" t="s">
        <v>673</v>
      </c>
      <c r="E26" s="233" t="s">
        <v>2284</v>
      </c>
      <c r="F26" s="227"/>
      <c r="G26" s="227"/>
      <c r="H26" s="227"/>
      <c r="I26" s="227"/>
    </row>
    <row r="27" spans="1:9" ht="14.65" customHeight="1">
      <c r="A27" s="227"/>
      <c r="B27" s="227"/>
      <c r="C27" s="232" t="s">
        <v>2351</v>
      </c>
      <c r="D27" s="232" t="s">
        <v>686</v>
      </c>
      <c r="E27" s="233" t="s">
        <v>2352</v>
      </c>
      <c r="F27" s="227"/>
      <c r="G27" s="227"/>
      <c r="H27" s="227"/>
      <c r="I27" s="227"/>
    </row>
    <row r="28" spans="1:9" ht="14.65" customHeight="1">
      <c r="A28" s="227"/>
      <c r="B28" s="227"/>
      <c r="C28" s="232" t="s">
        <v>2353</v>
      </c>
      <c r="D28" s="232" t="s">
        <v>701</v>
      </c>
      <c r="E28" s="233" t="s">
        <v>2354</v>
      </c>
      <c r="F28" s="227"/>
      <c r="G28" s="227"/>
      <c r="H28" s="227"/>
      <c r="I28" s="227"/>
    </row>
    <row r="29" spans="1:9" ht="14.65" customHeight="1">
      <c r="A29" s="227"/>
      <c r="B29" s="227"/>
      <c r="C29" s="232" t="s">
        <v>594</v>
      </c>
      <c r="D29" s="232" t="s">
        <v>713</v>
      </c>
      <c r="E29" s="233" t="s">
        <v>2355</v>
      </c>
      <c r="F29" s="227"/>
      <c r="G29" s="227"/>
      <c r="H29" s="227"/>
      <c r="I29" s="227"/>
    </row>
    <row r="30" spans="1:9" ht="14.65" customHeight="1">
      <c r="A30" s="227"/>
      <c r="B30" s="227"/>
      <c r="C30" s="232" t="s">
        <v>607</v>
      </c>
      <c r="D30" s="232" t="s">
        <v>730</v>
      </c>
      <c r="E30" s="233" t="s">
        <v>2356</v>
      </c>
      <c r="F30" s="227"/>
      <c r="G30" s="227"/>
      <c r="H30" s="227"/>
      <c r="I30" s="227"/>
    </row>
    <row r="31" spans="1:9" ht="14.65" customHeight="1">
      <c r="A31" s="227"/>
      <c r="B31" s="227"/>
      <c r="C31" s="232" t="s">
        <v>2357</v>
      </c>
      <c r="D31" s="232" t="s">
        <v>744</v>
      </c>
      <c r="E31" s="233" t="s">
        <v>2358</v>
      </c>
      <c r="F31" s="227"/>
      <c r="G31" s="227"/>
      <c r="H31" s="227"/>
      <c r="I31" s="227"/>
    </row>
    <row r="32" spans="1:9" ht="14.65" customHeight="1">
      <c r="A32" s="227"/>
      <c r="B32" s="227"/>
      <c r="C32" s="232" t="s">
        <v>2359</v>
      </c>
      <c r="D32" s="232" t="s">
        <v>760</v>
      </c>
      <c r="E32" s="233" t="s">
        <v>2360</v>
      </c>
      <c r="F32" s="227"/>
      <c r="G32" s="227"/>
      <c r="H32" s="227"/>
      <c r="I32" s="227"/>
    </row>
    <row r="33" spans="1:9" ht="14.65" customHeight="1">
      <c r="A33" s="227"/>
      <c r="B33" s="227"/>
      <c r="C33" s="232" t="s">
        <v>621</v>
      </c>
      <c r="D33" s="232" t="s">
        <v>776</v>
      </c>
      <c r="E33" s="233" t="s">
        <v>2361</v>
      </c>
      <c r="F33" s="227"/>
      <c r="G33" s="227"/>
      <c r="H33" s="227"/>
      <c r="I33" s="227"/>
    </row>
    <row r="34" spans="1:9" ht="14.65" customHeight="1">
      <c r="A34" s="227"/>
      <c r="B34" s="227"/>
      <c r="C34" s="232" t="s">
        <v>2362</v>
      </c>
      <c r="D34" s="232" t="s">
        <v>789</v>
      </c>
      <c r="E34" s="233" t="s">
        <v>2363</v>
      </c>
      <c r="F34" s="227"/>
      <c r="G34" s="227"/>
      <c r="H34" s="227"/>
      <c r="I34" s="227"/>
    </row>
    <row r="35" spans="1:9" ht="14.65" customHeight="1">
      <c r="A35" s="227"/>
      <c r="B35" s="227"/>
      <c r="C35" s="232" t="s">
        <v>336</v>
      </c>
      <c r="D35" s="232" t="s">
        <v>800</v>
      </c>
      <c r="E35" s="233" t="s">
        <v>2364</v>
      </c>
      <c r="F35" s="227"/>
      <c r="G35" s="227"/>
      <c r="H35" s="227"/>
      <c r="I35" s="227"/>
    </row>
    <row r="36" spans="1:9" ht="14.65" customHeight="1">
      <c r="A36" s="227"/>
      <c r="B36" s="227"/>
      <c r="C36" s="232" t="s">
        <v>2365</v>
      </c>
      <c r="D36" s="232" t="s">
        <v>811</v>
      </c>
      <c r="E36" s="233" t="s">
        <v>2366</v>
      </c>
      <c r="F36" s="227"/>
      <c r="G36" s="227"/>
      <c r="H36" s="227"/>
      <c r="I36" s="227"/>
    </row>
    <row r="37" spans="1:9" ht="14.65" customHeight="1">
      <c r="A37" s="227"/>
      <c r="B37" s="227"/>
      <c r="C37" s="232" t="s">
        <v>2367</v>
      </c>
      <c r="D37" s="232" t="s">
        <v>824</v>
      </c>
      <c r="E37" s="233" t="s">
        <v>2368</v>
      </c>
      <c r="F37" s="227"/>
      <c r="G37" s="227"/>
      <c r="H37" s="227"/>
      <c r="I37" s="227"/>
    </row>
    <row r="38" spans="1:9" ht="14.65" customHeight="1">
      <c r="A38" s="227"/>
      <c r="B38" s="227"/>
      <c r="C38" s="232" t="s">
        <v>2369</v>
      </c>
      <c r="D38" s="232" t="s">
        <v>838</v>
      </c>
      <c r="E38" s="233" t="s">
        <v>2370</v>
      </c>
      <c r="F38" s="227"/>
      <c r="G38" s="227"/>
      <c r="H38" s="227"/>
      <c r="I38" s="227"/>
    </row>
    <row r="39" spans="1:9" ht="14.65" customHeight="1">
      <c r="A39" s="227"/>
      <c r="B39" s="227"/>
      <c r="C39" s="232" t="s">
        <v>283</v>
      </c>
      <c r="D39" s="232" t="s">
        <v>849</v>
      </c>
      <c r="E39" s="233" t="s">
        <v>2371</v>
      </c>
      <c r="F39" s="227"/>
      <c r="G39" s="227"/>
      <c r="H39" s="227"/>
      <c r="I39" s="227"/>
    </row>
    <row r="40" spans="1:9" ht="14.65" customHeight="1">
      <c r="A40" s="227"/>
      <c r="B40" s="227"/>
      <c r="C40" s="232" t="s">
        <v>2372</v>
      </c>
      <c r="D40" s="232" t="s">
        <v>862</v>
      </c>
      <c r="E40" s="233" t="s">
        <v>2373</v>
      </c>
      <c r="F40" s="227"/>
      <c r="G40" s="227"/>
      <c r="H40" s="227"/>
      <c r="I40" s="227"/>
    </row>
    <row r="41" spans="1:9" ht="14.65" customHeight="1">
      <c r="A41" s="227"/>
      <c r="B41" s="227"/>
      <c r="C41" s="232" t="s">
        <v>2374</v>
      </c>
      <c r="D41" s="232" t="s">
        <v>872</v>
      </c>
      <c r="E41" s="233" t="s">
        <v>2375</v>
      </c>
      <c r="F41" s="227"/>
      <c r="G41" s="227"/>
      <c r="H41" s="227"/>
      <c r="I41" s="227"/>
    </row>
    <row r="42" spans="1:9" ht="14.65" customHeight="1">
      <c r="A42" s="227"/>
      <c r="B42" s="227"/>
      <c r="C42" s="232" t="s">
        <v>2376</v>
      </c>
      <c r="D42" s="232" t="s">
        <v>884</v>
      </c>
      <c r="E42" s="233" t="s">
        <v>2377</v>
      </c>
      <c r="F42" s="227"/>
      <c r="G42" s="227"/>
      <c r="H42" s="227"/>
      <c r="I42" s="227"/>
    </row>
    <row r="43" spans="1:9" ht="14.65" customHeight="1">
      <c r="A43" s="227"/>
      <c r="B43" s="227"/>
      <c r="C43" s="232" t="s">
        <v>2378</v>
      </c>
      <c r="D43" s="232" t="s">
        <v>895</v>
      </c>
      <c r="E43" s="233" t="s">
        <v>2379</v>
      </c>
      <c r="F43" s="227"/>
      <c r="G43" s="227"/>
      <c r="H43" s="227"/>
      <c r="I43" s="227"/>
    </row>
    <row r="44" spans="1:9" ht="14.65" customHeight="1">
      <c r="A44" s="227"/>
      <c r="B44" s="227"/>
      <c r="C44" s="232" t="s">
        <v>692</v>
      </c>
      <c r="D44" s="232" t="s">
        <v>905</v>
      </c>
      <c r="E44" s="233" t="s">
        <v>2380</v>
      </c>
      <c r="F44" s="227"/>
      <c r="G44" s="227"/>
      <c r="H44" s="227"/>
      <c r="I44" s="227"/>
    </row>
    <row r="45" spans="1:9" ht="14.65" customHeight="1">
      <c r="A45" s="227"/>
      <c r="B45" s="227"/>
      <c r="C45" s="232" t="s">
        <v>705</v>
      </c>
      <c r="D45" s="232" t="s">
        <v>916</v>
      </c>
      <c r="E45" s="233" t="s">
        <v>2381</v>
      </c>
      <c r="F45" s="227"/>
      <c r="G45" s="227"/>
      <c r="H45" s="227"/>
      <c r="I45" s="227"/>
    </row>
    <row r="46" spans="1:9" ht="14.65" customHeight="1">
      <c r="A46" s="227"/>
      <c r="B46" s="227"/>
      <c r="C46" s="232" t="s">
        <v>385</v>
      </c>
      <c r="D46" s="232" t="s">
        <v>929</v>
      </c>
      <c r="E46" s="232" t="s">
        <v>2299</v>
      </c>
      <c r="F46" s="227"/>
      <c r="G46" s="227"/>
      <c r="H46" s="227"/>
      <c r="I46" s="227"/>
    </row>
    <row r="47" spans="1:9" ht="14.65" customHeight="1">
      <c r="A47" s="227"/>
      <c r="B47" s="227"/>
      <c r="C47" s="232" t="s">
        <v>2382</v>
      </c>
      <c r="D47" s="232" t="s">
        <v>941</v>
      </c>
      <c r="E47" s="233" t="s">
        <v>2383</v>
      </c>
      <c r="F47" s="227"/>
      <c r="G47" s="227"/>
      <c r="H47" s="227"/>
      <c r="I47" s="227"/>
    </row>
    <row r="48" spans="1:9" ht="14.65" customHeight="1">
      <c r="A48" s="227"/>
      <c r="B48" s="227"/>
      <c r="C48" s="232" t="s">
        <v>737</v>
      </c>
      <c r="D48" s="232" t="s">
        <v>953</v>
      </c>
      <c r="E48" s="233" t="s">
        <v>2384</v>
      </c>
      <c r="F48" s="227"/>
      <c r="G48" s="227"/>
      <c r="H48" s="227"/>
      <c r="I48" s="227"/>
    </row>
    <row r="49" spans="1:9" ht="14.65" customHeight="1">
      <c r="A49" s="227"/>
      <c r="B49" s="227"/>
      <c r="C49" s="232" t="s">
        <v>2385</v>
      </c>
      <c r="D49" s="232" t="s">
        <v>967</v>
      </c>
      <c r="E49" s="233" t="s">
        <v>2386</v>
      </c>
      <c r="F49" s="227"/>
      <c r="G49" s="227"/>
      <c r="H49" s="227"/>
      <c r="I49" s="227"/>
    </row>
    <row r="50" spans="1:9" ht="14.65" customHeight="1">
      <c r="A50" s="227"/>
      <c r="B50" s="227"/>
      <c r="C50" s="232" t="s">
        <v>2387</v>
      </c>
      <c r="D50" s="232" t="s">
        <v>980</v>
      </c>
      <c r="E50" s="233" t="s">
        <v>2388</v>
      </c>
      <c r="F50" s="227"/>
      <c r="G50" s="227"/>
      <c r="H50" s="227"/>
      <c r="I50" s="227"/>
    </row>
    <row r="51" spans="1:9" ht="14.65" customHeight="1">
      <c r="A51" s="227"/>
      <c r="B51" s="227"/>
      <c r="C51" s="232" t="s">
        <v>2389</v>
      </c>
      <c r="D51" s="232" t="s">
        <v>991</v>
      </c>
      <c r="E51" s="233" t="s">
        <v>2390</v>
      </c>
      <c r="F51" s="227"/>
      <c r="G51" s="227"/>
      <c r="H51" s="227"/>
      <c r="I51" s="227"/>
    </row>
    <row r="52" spans="1:9" ht="14.65" customHeight="1">
      <c r="A52" s="227"/>
      <c r="B52" s="227"/>
      <c r="C52" s="232" t="s">
        <v>751</v>
      </c>
      <c r="D52" s="232" t="s">
        <v>1003</v>
      </c>
      <c r="E52" s="233" t="s">
        <v>2391</v>
      </c>
      <c r="F52" s="227"/>
      <c r="G52" s="227"/>
      <c r="H52" s="227"/>
      <c r="I52" s="227"/>
    </row>
    <row r="53" spans="1:9" ht="14.65" customHeight="1">
      <c r="A53" s="227"/>
      <c r="B53" s="227"/>
      <c r="C53" s="232" t="s">
        <v>766</v>
      </c>
      <c r="D53" s="232" t="s">
        <v>2392</v>
      </c>
      <c r="E53" s="233" t="s">
        <v>2393</v>
      </c>
      <c r="F53" s="227"/>
      <c r="G53" s="227"/>
      <c r="H53" s="227"/>
      <c r="I53" s="227"/>
    </row>
    <row r="54" spans="1:9" ht="14.65" customHeight="1">
      <c r="A54" s="227"/>
      <c r="B54" s="227"/>
      <c r="C54" s="232" t="s">
        <v>409</v>
      </c>
      <c r="D54" s="227"/>
      <c r="E54" s="233" t="s">
        <v>2394</v>
      </c>
      <c r="F54" s="227"/>
      <c r="G54" s="227"/>
      <c r="H54" s="227"/>
      <c r="I54" s="227"/>
    </row>
    <row r="55" spans="1:9" ht="14.65" customHeight="1">
      <c r="A55" s="227"/>
      <c r="B55" s="227"/>
      <c r="C55" s="232" t="s">
        <v>2395</v>
      </c>
      <c r="D55" s="227"/>
      <c r="E55" s="233" t="s">
        <v>2396</v>
      </c>
      <c r="F55" s="227"/>
      <c r="G55" s="227"/>
      <c r="H55" s="227"/>
      <c r="I55" s="227"/>
    </row>
    <row r="56" spans="1:9" ht="14.65" customHeight="1">
      <c r="A56" s="227"/>
      <c r="B56" s="227"/>
      <c r="C56" s="232" t="s">
        <v>432</v>
      </c>
      <c r="D56" s="227"/>
      <c r="E56" s="233" t="s">
        <v>2397</v>
      </c>
      <c r="F56" s="227"/>
      <c r="G56" s="227"/>
      <c r="H56" s="227"/>
      <c r="I56" s="227"/>
    </row>
    <row r="57" spans="1:9" ht="14.65" customHeight="1">
      <c r="A57" s="227"/>
      <c r="B57" s="227"/>
      <c r="C57" s="232" t="s">
        <v>793</v>
      </c>
      <c r="D57" s="227"/>
      <c r="E57" s="233" t="s">
        <v>2398</v>
      </c>
      <c r="F57" s="227"/>
      <c r="G57" s="227"/>
      <c r="H57" s="227"/>
      <c r="I57" s="227"/>
    </row>
    <row r="58" spans="1:9" ht="14.65" customHeight="1">
      <c r="A58" s="227"/>
      <c r="B58" s="227"/>
      <c r="C58" s="232" t="s">
        <v>2399</v>
      </c>
      <c r="D58" s="227"/>
      <c r="E58" s="233" t="s">
        <v>2400</v>
      </c>
      <c r="F58" s="227"/>
      <c r="G58" s="227"/>
      <c r="H58" s="227"/>
      <c r="I58" s="227"/>
    </row>
    <row r="59" spans="1:9" ht="14.65" customHeight="1">
      <c r="A59" s="227"/>
      <c r="B59" s="227"/>
      <c r="C59" s="232" t="s">
        <v>2401</v>
      </c>
      <c r="D59" s="227"/>
      <c r="E59" s="233" t="s">
        <v>2402</v>
      </c>
      <c r="F59" s="227"/>
      <c r="G59" s="227"/>
      <c r="H59" s="227"/>
      <c r="I59" s="227"/>
    </row>
    <row r="60" spans="1:9" ht="14.65" customHeight="1">
      <c r="A60" s="227"/>
      <c r="B60" s="227"/>
      <c r="C60" s="232" t="s">
        <v>804</v>
      </c>
      <c r="D60" s="227"/>
      <c r="E60" s="233" t="s">
        <v>2403</v>
      </c>
      <c r="F60" s="227"/>
      <c r="G60" s="227"/>
      <c r="H60" s="227"/>
      <c r="I60" s="227"/>
    </row>
    <row r="61" spans="1:9" ht="14.65" customHeight="1">
      <c r="A61" s="227"/>
      <c r="B61" s="227"/>
      <c r="C61" s="232" t="s">
        <v>2404</v>
      </c>
      <c r="D61" s="227"/>
      <c r="E61" s="233" t="s">
        <v>2405</v>
      </c>
      <c r="F61" s="227"/>
      <c r="G61" s="227"/>
      <c r="H61" s="227"/>
      <c r="I61" s="227"/>
    </row>
    <row r="62" spans="1:9" ht="14.65" customHeight="1">
      <c r="A62" s="227"/>
      <c r="B62" s="227"/>
      <c r="C62" s="232" t="s">
        <v>2406</v>
      </c>
      <c r="D62" s="227"/>
      <c r="E62" s="233" t="s">
        <v>2407</v>
      </c>
      <c r="F62" s="227"/>
      <c r="G62" s="227"/>
      <c r="H62" s="227"/>
      <c r="I62" s="227"/>
    </row>
    <row r="63" spans="1:9" ht="14.65" customHeight="1">
      <c r="A63" s="227"/>
      <c r="B63" s="227"/>
      <c r="C63" s="232" t="s">
        <v>455</v>
      </c>
      <c r="D63" s="227"/>
      <c r="E63" s="233" t="s">
        <v>2408</v>
      </c>
      <c r="F63" s="227"/>
      <c r="G63" s="227"/>
      <c r="H63" s="227"/>
      <c r="I63" s="227"/>
    </row>
    <row r="64" spans="1:9" ht="14.65" customHeight="1">
      <c r="A64" s="227"/>
      <c r="B64" s="227"/>
      <c r="C64" s="232" t="s">
        <v>829</v>
      </c>
      <c r="D64" s="227"/>
      <c r="E64" s="233" t="s">
        <v>2409</v>
      </c>
      <c r="F64" s="227"/>
      <c r="G64" s="227"/>
      <c r="H64" s="227"/>
      <c r="I64" s="227"/>
    </row>
    <row r="65" spans="1:9" ht="14.65" customHeight="1">
      <c r="A65" s="227"/>
      <c r="B65" s="227"/>
      <c r="C65" s="232" t="s">
        <v>2410</v>
      </c>
      <c r="D65" s="227"/>
      <c r="E65" s="233" t="s">
        <v>2411</v>
      </c>
      <c r="F65" s="227"/>
      <c r="G65" s="227"/>
      <c r="H65" s="227"/>
      <c r="I65" s="227"/>
    </row>
    <row r="66" spans="1:9" ht="14.65" customHeight="1">
      <c r="A66" s="227"/>
      <c r="B66" s="227"/>
      <c r="C66" s="232" t="s">
        <v>315</v>
      </c>
      <c r="D66" s="227"/>
      <c r="E66" s="233" t="s">
        <v>2412</v>
      </c>
      <c r="F66" s="227"/>
      <c r="G66" s="227"/>
      <c r="H66" s="227"/>
      <c r="I66" s="227"/>
    </row>
    <row r="67" spans="1:9" ht="14.65" customHeight="1">
      <c r="A67" s="227"/>
      <c r="B67" s="227"/>
      <c r="C67" s="232" t="s">
        <v>342</v>
      </c>
      <c r="D67" s="227"/>
      <c r="E67" s="233" t="s">
        <v>2413</v>
      </c>
      <c r="F67" s="227"/>
      <c r="G67" s="227"/>
      <c r="H67" s="227"/>
      <c r="I67" s="227"/>
    </row>
    <row r="68" spans="1:9" ht="14.65" customHeight="1">
      <c r="A68" s="227"/>
      <c r="B68" s="227"/>
      <c r="C68" s="232" t="s">
        <v>2414</v>
      </c>
      <c r="D68" s="227"/>
      <c r="E68" s="233" t="s">
        <v>2415</v>
      </c>
      <c r="F68" s="227"/>
      <c r="G68" s="227"/>
      <c r="H68" s="227"/>
      <c r="I68" s="227"/>
    </row>
    <row r="69" spans="1:9" ht="14.65" customHeight="1">
      <c r="A69" s="227"/>
      <c r="B69" s="227"/>
      <c r="C69" s="232" t="s">
        <v>390</v>
      </c>
      <c r="D69" s="227"/>
      <c r="E69" s="233" t="s">
        <v>2416</v>
      </c>
      <c r="F69" s="227"/>
      <c r="G69" s="227"/>
      <c r="H69" s="227"/>
      <c r="I69" s="227"/>
    </row>
    <row r="70" spans="1:9" ht="14.65" customHeight="1">
      <c r="A70" s="227"/>
      <c r="B70" s="227"/>
      <c r="C70" s="232" t="s">
        <v>876</v>
      </c>
      <c r="D70" s="227"/>
      <c r="E70" s="233" t="s">
        <v>2417</v>
      </c>
      <c r="F70" s="227"/>
      <c r="G70" s="227"/>
      <c r="H70" s="227"/>
      <c r="I70" s="227"/>
    </row>
    <row r="71" spans="1:9" ht="14.65" customHeight="1">
      <c r="A71" s="227"/>
      <c r="B71" s="227"/>
      <c r="C71" s="232" t="s">
        <v>888</v>
      </c>
      <c r="D71" s="227"/>
      <c r="E71" s="233" t="s">
        <v>2418</v>
      </c>
      <c r="F71" s="227"/>
      <c r="G71" s="227"/>
      <c r="H71" s="227"/>
      <c r="I71" s="227"/>
    </row>
    <row r="72" spans="1:9" ht="14.65" customHeight="1">
      <c r="A72" s="227"/>
      <c r="B72" s="227"/>
      <c r="C72" s="232" t="s">
        <v>2419</v>
      </c>
      <c r="D72" s="227"/>
      <c r="E72" s="233" t="s">
        <v>2420</v>
      </c>
      <c r="F72" s="227"/>
      <c r="G72" s="227"/>
      <c r="H72" s="227"/>
      <c r="I72" s="227"/>
    </row>
    <row r="73" spans="1:9" ht="14.65" customHeight="1">
      <c r="A73" s="227"/>
      <c r="B73" s="227"/>
      <c r="C73" s="232" t="s">
        <v>898</v>
      </c>
      <c r="D73" s="227"/>
      <c r="E73" s="233" t="s">
        <v>2421</v>
      </c>
      <c r="F73" s="227"/>
      <c r="G73" s="227"/>
      <c r="H73" s="227"/>
      <c r="I73" s="227"/>
    </row>
    <row r="74" spans="1:9" ht="14.65" customHeight="1">
      <c r="A74" s="227"/>
      <c r="B74" s="227"/>
      <c r="C74" s="232" t="s">
        <v>908</v>
      </c>
      <c r="D74" s="227"/>
      <c r="E74" s="233" t="s">
        <v>2422</v>
      </c>
      <c r="F74" s="227"/>
      <c r="G74" s="227"/>
      <c r="H74" s="227"/>
      <c r="I74" s="227"/>
    </row>
    <row r="75" spans="1:9" ht="14.65" customHeight="1">
      <c r="A75" s="227"/>
      <c r="B75" s="227"/>
      <c r="C75" s="232" t="s">
        <v>2423</v>
      </c>
      <c r="D75" s="227"/>
      <c r="E75" s="233" t="s">
        <v>2424</v>
      </c>
      <c r="F75" s="227"/>
      <c r="G75" s="227"/>
      <c r="H75" s="227"/>
      <c r="I75" s="227"/>
    </row>
    <row r="76" spans="1:9" ht="14.65" customHeight="1">
      <c r="A76" s="227"/>
      <c r="B76" s="227"/>
      <c r="C76" s="232" t="s">
        <v>2425</v>
      </c>
      <c r="D76" s="227"/>
      <c r="E76" s="233" t="s">
        <v>2426</v>
      </c>
      <c r="F76" s="227"/>
      <c r="G76" s="227"/>
      <c r="H76" s="227"/>
      <c r="I76" s="227"/>
    </row>
    <row r="77" spans="1:9" ht="14.65" customHeight="1">
      <c r="A77" s="227"/>
      <c r="B77" s="227"/>
      <c r="C77" s="232" t="s">
        <v>933</v>
      </c>
      <c r="D77" s="227"/>
      <c r="E77" s="233" t="s">
        <v>2427</v>
      </c>
      <c r="F77" s="227"/>
      <c r="G77" s="227"/>
      <c r="H77" s="227"/>
      <c r="I77" s="227"/>
    </row>
    <row r="78" spans="1:9" ht="14.65" customHeight="1">
      <c r="A78" s="227"/>
      <c r="B78" s="227"/>
      <c r="C78" s="232" t="s">
        <v>415</v>
      </c>
      <c r="D78" s="227"/>
      <c r="E78" s="233" t="s">
        <v>2428</v>
      </c>
      <c r="F78" s="227"/>
      <c r="G78" s="227"/>
      <c r="H78" s="227"/>
      <c r="I78" s="227"/>
    </row>
    <row r="79" spans="1:9" ht="14.65" customHeight="1">
      <c r="A79" s="227"/>
      <c r="B79" s="227"/>
      <c r="C79" s="232" t="s">
        <v>959</v>
      </c>
      <c r="D79" s="227"/>
      <c r="E79" s="233" t="s">
        <v>2429</v>
      </c>
      <c r="F79" s="227"/>
      <c r="G79" s="227"/>
      <c r="H79" s="227"/>
      <c r="I79" s="227"/>
    </row>
    <row r="80" spans="1:9" ht="14.65" customHeight="1">
      <c r="A80" s="227"/>
      <c r="B80" s="227"/>
      <c r="C80" s="232" t="s">
        <v>2430</v>
      </c>
      <c r="D80" s="227"/>
      <c r="E80" s="233" t="s">
        <v>2431</v>
      </c>
      <c r="F80" s="227"/>
      <c r="G80" s="227"/>
      <c r="H80" s="227"/>
      <c r="I80" s="227"/>
    </row>
    <row r="81" spans="1:9" ht="14.65" customHeight="1">
      <c r="A81" s="227"/>
      <c r="B81" s="227"/>
      <c r="C81" s="232" t="s">
        <v>2432</v>
      </c>
      <c r="D81" s="227"/>
      <c r="E81" s="233" t="s">
        <v>2433</v>
      </c>
      <c r="F81" s="227"/>
      <c r="G81" s="227"/>
      <c r="H81" s="227"/>
      <c r="I81" s="227"/>
    </row>
    <row r="82" spans="1:9" ht="14.65" customHeight="1">
      <c r="A82" s="227"/>
      <c r="B82" s="227"/>
      <c r="C82" s="232" t="s">
        <v>972</v>
      </c>
      <c r="D82" s="227"/>
      <c r="E82" s="240" t="s">
        <v>2434</v>
      </c>
      <c r="F82" s="227"/>
      <c r="G82" s="227"/>
      <c r="H82" s="227"/>
      <c r="I82" s="227"/>
    </row>
    <row r="83" spans="1:9" ht="14.65" customHeight="1">
      <c r="A83" s="227"/>
      <c r="B83" s="227"/>
      <c r="C83" s="232" t="s">
        <v>484</v>
      </c>
      <c r="D83" s="241"/>
      <c r="E83" s="242" t="s">
        <v>2435</v>
      </c>
      <c r="F83" s="243"/>
      <c r="G83" s="227"/>
      <c r="H83" s="227"/>
      <c r="I83" s="227"/>
    </row>
    <row r="84" spans="1:9" ht="14.65" customHeight="1">
      <c r="A84" s="227"/>
      <c r="B84" s="227"/>
      <c r="C84" s="232" t="s">
        <v>59</v>
      </c>
      <c r="D84" s="227"/>
      <c r="E84" s="244" t="s">
        <v>2436</v>
      </c>
      <c r="F84" s="227"/>
      <c r="G84" s="227"/>
      <c r="H84" s="227"/>
      <c r="I84" s="227"/>
    </row>
    <row r="85" spans="1:9" ht="14.65" customHeight="1">
      <c r="A85" s="227"/>
      <c r="B85" s="227"/>
      <c r="C85" s="232" t="s">
        <v>2437</v>
      </c>
      <c r="D85" s="227"/>
      <c r="E85" s="233" t="s">
        <v>2438</v>
      </c>
      <c r="F85" s="227"/>
      <c r="G85" s="227"/>
      <c r="H85" s="227"/>
      <c r="I85" s="227"/>
    </row>
    <row r="86" spans="1:9" ht="14.65" customHeight="1">
      <c r="A86" s="227"/>
      <c r="B86" s="227"/>
      <c r="C86" s="232" t="s">
        <v>1007</v>
      </c>
      <c r="D86" s="227"/>
      <c r="E86" s="233" t="s">
        <v>2439</v>
      </c>
      <c r="F86" s="227"/>
      <c r="G86" s="227"/>
      <c r="H86" s="227"/>
      <c r="I86" s="227"/>
    </row>
    <row r="87" spans="1:9" ht="14.65" customHeight="1">
      <c r="A87" s="227"/>
      <c r="B87" s="227"/>
      <c r="C87" s="232" t="s">
        <v>2440</v>
      </c>
      <c r="D87" s="227"/>
      <c r="E87" s="233" t="s">
        <v>2441</v>
      </c>
      <c r="F87" s="227"/>
      <c r="G87" s="227"/>
      <c r="H87" s="227"/>
      <c r="I87" s="227"/>
    </row>
    <row r="88" spans="1:9" ht="14.65" customHeight="1">
      <c r="A88" s="227"/>
      <c r="B88" s="227"/>
      <c r="C88" s="232" t="s">
        <v>457</v>
      </c>
      <c r="D88" s="227"/>
      <c r="E88" s="233" t="s">
        <v>2442</v>
      </c>
      <c r="F88" s="227"/>
      <c r="G88" s="227"/>
      <c r="H88" s="227"/>
      <c r="I88" s="227"/>
    </row>
    <row r="89" spans="1:9" ht="14.65" customHeight="1">
      <c r="A89" s="227"/>
      <c r="B89" s="227"/>
      <c r="C89" s="232" t="s">
        <v>17</v>
      </c>
      <c r="D89" s="227"/>
      <c r="E89" s="233" t="s">
        <v>2443</v>
      </c>
      <c r="F89" s="227"/>
      <c r="G89" s="227"/>
      <c r="H89" s="227"/>
      <c r="I89" s="227"/>
    </row>
    <row r="90" spans="1:9" ht="14.65" customHeight="1">
      <c r="A90" s="227"/>
      <c r="B90" s="227"/>
      <c r="C90" s="232" t="s">
        <v>1031</v>
      </c>
      <c r="D90" s="227"/>
      <c r="E90" s="233" t="s">
        <v>2444</v>
      </c>
      <c r="F90" s="227"/>
      <c r="G90" s="227"/>
      <c r="H90" s="227"/>
      <c r="I90" s="227"/>
    </row>
    <row r="91" spans="1:9" ht="14.65" customHeight="1">
      <c r="A91" s="227"/>
      <c r="B91" s="227"/>
      <c r="C91" s="232" t="s">
        <v>437</v>
      </c>
      <c r="D91" s="227"/>
      <c r="E91" s="233" t="s">
        <v>2445</v>
      </c>
      <c r="F91" s="227"/>
      <c r="G91" s="227"/>
      <c r="H91" s="227"/>
      <c r="I91" s="227"/>
    </row>
    <row r="92" spans="1:9" ht="14.65" customHeight="1">
      <c r="A92" s="227"/>
      <c r="B92" s="227"/>
      <c r="C92" s="232" t="s">
        <v>1055</v>
      </c>
      <c r="D92" s="227"/>
      <c r="E92" s="233" t="s">
        <v>2446</v>
      </c>
      <c r="F92" s="227"/>
      <c r="G92" s="227"/>
      <c r="H92" s="227"/>
      <c r="I92" s="227"/>
    </row>
    <row r="93" spans="1:9" ht="14.65" customHeight="1">
      <c r="A93" s="227"/>
      <c r="B93" s="227"/>
      <c r="C93" s="232" t="s">
        <v>2447</v>
      </c>
      <c r="D93" s="227"/>
      <c r="E93" s="233" t="s">
        <v>2448</v>
      </c>
      <c r="F93" s="227"/>
      <c r="G93" s="227"/>
      <c r="H93" s="227"/>
      <c r="I93" s="227"/>
    </row>
    <row r="94" spans="1:9" ht="14.65" customHeight="1">
      <c r="A94" s="227"/>
      <c r="B94" s="227"/>
      <c r="C94" s="232" t="s">
        <v>2449</v>
      </c>
      <c r="D94" s="227"/>
      <c r="E94" s="233" t="s">
        <v>2450</v>
      </c>
      <c r="F94" s="227"/>
      <c r="G94" s="227"/>
      <c r="H94" s="227"/>
      <c r="I94" s="227"/>
    </row>
    <row r="95" spans="1:9" ht="14.65" customHeight="1">
      <c r="A95" s="227"/>
      <c r="B95" s="227"/>
      <c r="C95" s="232" t="s">
        <v>1064</v>
      </c>
      <c r="D95" s="227"/>
      <c r="E95" s="233" t="s">
        <v>2451</v>
      </c>
      <c r="F95" s="227"/>
      <c r="G95" s="227"/>
      <c r="H95" s="227"/>
      <c r="I95" s="227"/>
    </row>
    <row r="96" spans="1:9" ht="14.65" customHeight="1">
      <c r="A96" s="227"/>
      <c r="B96" s="227"/>
      <c r="C96" s="232" t="s">
        <v>2452</v>
      </c>
      <c r="D96" s="227"/>
      <c r="E96" s="233" t="s">
        <v>2453</v>
      </c>
      <c r="F96" s="227"/>
      <c r="G96" s="227"/>
      <c r="H96" s="227"/>
      <c r="I96" s="227"/>
    </row>
    <row r="97" spans="1:9" ht="14.65" customHeight="1">
      <c r="A97" s="227"/>
      <c r="B97" s="227"/>
      <c r="C97" s="232" t="s">
        <v>1071</v>
      </c>
      <c r="D97" s="227"/>
      <c r="E97" s="233" t="s">
        <v>2454</v>
      </c>
      <c r="F97" s="227"/>
      <c r="G97" s="227"/>
      <c r="H97" s="227"/>
      <c r="I97" s="227"/>
    </row>
    <row r="98" spans="1:9" ht="14.65" customHeight="1">
      <c r="A98" s="227"/>
      <c r="B98" s="227"/>
      <c r="C98" s="232" t="s">
        <v>2455</v>
      </c>
      <c r="D98" s="227"/>
      <c r="E98" s="233" t="s">
        <v>2456</v>
      </c>
      <c r="F98" s="227"/>
      <c r="G98" s="227"/>
      <c r="H98" s="227"/>
      <c r="I98" s="227"/>
    </row>
    <row r="99" spans="1:9" ht="14.65" customHeight="1">
      <c r="A99" s="227"/>
      <c r="B99" s="227"/>
      <c r="C99" s="232" t="s">
        <v>1079</v>
      </c>
      <c r="D99" s="227"/>
      <c r="E99" s="233" t="s">
        <v>2457</v>
      </c>
      <c r="F99" s="227"/>
      <c r="G99" s="227"/>
      <c r="H99" s="227"/>
      <c r="I99" s="227"/>
    </row>
    <row r="100" spans="1:9" ht="14.65" customHeight="1">
      <c r="A100" s="227"/>
      <c r="B100" s="227"/>
      <c r="C100" s="232" t="s">
        <v>2458</v>
      </c>
      <c r="D100" s="227"/>
      <c r="E100" s="233" t="s">
        <v>2459</v>
      </c>
      <c r="F100" s="227"/>
      <c r="G100" s="227"/>
      <c r="H100" s="227"/>
      <c r="I100" s="227"/>
    </row>
    <row r="101" spans="1:9" ht="14.65" customHeight="1">
      <c r="A101" s="227"/>
      <c r="B101" s="227"/>
      <c r="C101" s="232" t="s">
        <v>1086</v>
      </c>
      <c r="D101" s="227"/>
      <c r="E101" s="227"/>
      <c r="F101" s="227"/>
      <c r="G101" s="227"/>
      <c r="H101" s="227"/>
      <c r="I101" s="227"/>
    </row>
    <row r="102" spans="1:9" ht="14.65" customHeight="1">
      <c r="A102" s="227"/>
      <c r="B102" s="227"/>
      <c r="C102" s="232" t="s">
        <v>2460</v>
      </c>
      <c r="D102" s="227"/>
      <c r="E102" s="227"/>
      <c r="F102" s="227"/>
      <c r="G102" s="227"/>
      <c r="H102" s="227"/>
      <c r="I102" s="227"/>
    </row>
    <row r="103" spans="1:9" ht="14.65" customHeight="1">
      <c r="A103" s="227"/>
      <c r="B103" s="227"/>
      <c r="C103" s="232" t="s">
        <v>1095</v>
      </c>
      <c r="D103" s="227"/>
      <c r="E103" s="227"/>
      <c r="F103" s="227"/>
      <c r="G103" s="227"/>
      <c r="H103" s="227"/>
      <c r="I103" s="227"/>
    </row>
    <row r="104" spans="1:9" ht="14.65" customHeight="1">
      <c r="A104" s="227"/>
      <c r="B104" s="227"/>
      <c r="C104" s="232" t="s">
        <v>582</v>
      </c>
      <c r="D104" s="227"/>
      <c r="E104" s="227"/>
      <c r="F104" s="227"/>
      <c r="G104" s="227"/>
      <c r="H104" s="227"/>
      <c r="I104" s="227"/>
    </row>
    <row r="105" spans="1:9" ht="14.65" customHeight="1">
      <c r="A105" s="227"/>
      <c r="B105" s="227"/>
      <c r="C105" s="232" t="s">
        <v>60</v>
      </c>
      <c r="D105" s="227"/>
      <c r="E105" s="227"/>
      <c r="F105" s="227"/>
      <c r="G105" s="227"/>
      <c r="H105" s="227"/>
      <c r="I105" s="227"/>
    </row>
    <row r="106" spans="1:9" ht="14.65" customHeight="1">
      <c r="A106" s="227"/>
      <c r="B106" s="227"/>
      <c r="C106" s="232" t="s">
        <v>1117</v>
      </c>
      <c r="D106" s="227"/>
      <c r="E106" s="227"/>
      <c r="F106" s="227"/>
      <c r="G106" s="227"/>
      <c r="H106" s="227"/>
      <c r="I106" s="227"/>
    </row>
    <row r="107" spans="1:9" ht="14.65" customHeight="1">
      <c r="A107" s="227"/>
      <c r="B107" s="227"/>
      <c r="C107" s="232" t="s">
        <v>613</v>
      </c>
      <c r="D107" s="227"/>
      <c r="E107" s="227"/>
      <c r="F107" s="227"/>
      <c r="G107" s="227"/>
      <c r="H107" s="227"/>
      <c r="I107" s="227"/>
    </row>
    <row r="108" spans="1:9" ht="14.65" customHeight="1">
      <c r="A108" s="227"/>
      <c r="B108" s="227"/>
      <c r="C108" s="232" t="s">
        <v>627</v>
      </c>
      <c r="D108" s="227"/>
      <c r="E108" s="227"/>
      <c r="F108" s="227"/>
      <c r="G108" s="227"/>
      <c r="H108" s="227"/>
      <c r="I108" s="227"/>
    </row>
    <row r="109" spans="1:9" ht="14.65" customHeight="1">
      <c r="A109" s="227"/>
      <c r="B109" s="227"/>
      <c r="C109" s="232" t="s">
        <v>1293</v>
      </c>
      <c r="D109" s="227"/>
      <c r="E109" s="227"/>
      <c r="F109" s="227"/>
      <c r="G109" s="227"/>
      <c r="H109" s="227"/>
      <c r="I109" s="227"/>
    </row>
    <row r="110" spans="1:9" ht="14.65" customHeight="1">
      <c r="A110" s="227"/>
      <c r="B110" s="227"/>
      <c r="C110" s="232" t="s">
        <v>1140</v>
      </c>
      <c r="D110" s="227"/>
      <c r="E110" s="227"/>
      <c r="F110" s="227"/>
      <c r="G110" s="227"/>
      <c r="H110" s="227"/>
      <c r="I110" s="227"/>
    </row>
    <row r="111" spans="1:9" ht="14.65" customHeight="1">
      <c r="A111" s="227"/>
      <c r="B111" s="227"/>
      <c r="C111" s="232" t="s">
        <v>568</v>
      </c>
      <c r="D111" s="227"/>
      <c r="E111" s="227"/>
      <c r="F111" s="227"/>
      <c r="G111" s="227"/>
      <c r="H111" s="227"/>
      <c r="I111" s="227"/>
    </row>
    <row r="112" spans="1:9" ht="14.65" customHeight="1">
      <c r="A112" s="227"/>
      <c r="B112" s="227"/>
      <c r="C112" s="232" t="s">
        <v>2461</v>
      </c>
      <c r="D112" s="227"/>
      <c r="E112" s="227"/>
      <c r="F112" s="227"/>
      <c r="G112" s="227"/>
      <c r="H112" s="227"/>
      <c r="I112" s="227"/>
    </row>
    <row r="113" spans="1:9" ht="14.65" customHeight="1">
      <c r="A113" s="227"/>
      <c r="B113" s="227"/>
      <c r="C113" s="232" t="s">
        <v>658</v>
      </c>
      <c r="D113" s="227"/>
      <c r="E113" s="227"/>
      <c r="F113" s="227"/>
      <c r="G113" s="227"/>
      <c r="H113" s="227"/>
      <c r="I113" s="227"/>
    </row>
    <row r="114" spans="1:9" ht="14.65" customHeight="1">
      <c r="A114" s="227"/>
      <c r="B114" s="227"/>
      <c r="C114" s="232" t="s">
        <v>587</v>
      </c>
      <c r="D114" s="227"/>
      <c r="E114" s="227"/>
      <c r="F114" s="227"/>
      <c r="G114" s="227"/>
      <c r="H114" s="227"/>
      <c r="I114" s="227"/>
    </row>
    <row r="115" spans="1:9" ht="14.65" customHeight="1">
      <c r="A115" s="227"/>
      <c r="B115" s="227"/>
      <c r="C115" s="232" t="s">
        <v>2462</v>
      </c>
      <c r="D115" s="227"/>
      <c r="E115" s="227"/>
      <c r="F115" s="227"/>
      <c r="G115" s="227"/>
      <c r="H115" s="227"/>
      <c r="I115" s="227"/>
    </row>
    <row r="116" spans="1:9" ht="14.65" customHeight="1">
      <c r="A116" s="227"/>
      <c r="B116" s="227"/>
      <c r="C116" s="232" t="s">
        <v>1154</v>
      </c>
      <c r="D116" s="227"/>
      <c r="E116" s="227"/>
      <c r="F116" s="227"/>
      <c r="G116" s="227"/>
      <c r="H116" s="227"/>
      <c r="I116" s="227"/>
    </row>
    <row r="117" spans="1:9" ht="14.65" customHeight="1">
      <c r="A117" s="227"/>
      <c r="B117" s="227"/>
      <c r="C117" s="232" t="s">
        <v>684</v>
      </c>
      <c r="D117" s="227"/>
      <c r="E117" s="227"/>
      <c r="F117" s="227"/>
      <c r="G117" s="227"/>
      <c r="H117" s="227"/>
      <c r="I117" s="227"/>
    </row>
    <row r="118" spans="1:9" ht="14.65" customHeight="1">
      <c r="A118" s="227"/>
      <c r="B118" s="227"/>
      <c r="C118" s="232" t="s">
        <v>2463</v>
      </c>
      <c r="D118" s="227"/>
      <c r="E118" s="227"/>
      <c r="F118" s="227"/>
      <c r="G118" s="227"/>
      <c r="H118" s="227"/>
      <c r="I118" s="227"/>
    </row>
    <row r="119" spans="1:9" ht="14.65" customHeight="1">
      <c r="A119" s="227"/>
      <c r="B119" s="227"/>
      <c r="C119" s="232" t="s">
        <v>1163</v>
      </c>
      <c r="D119" s="227"/>
      <c r="E119" s="227"/>
      <c r="F119" s="227"/>
      <c r="G119" s="227"/>
      <c r="H119" s="227"/>
      <c r="I119" s="227"/>
    </row>
    <row r="120" spans="1:9" ht="14.65" customHeight="1">
      <c r="A120" s="227"/>
      <c r="B120" s="227"/>
      <c r="C120" s="232" t="s">
        <v>1167</v>
      </c>
      <c r="D120" s="227"/>
      <c r="E120" s="227"/>
      <c r="F120" s="227"/>
      <c r="G120" s="227"/>
      <c r="H120" s="227"/>
      <c r="I120" s="227"/>
    </row>
    <row r="121" spans="1:9" ht="14.65" customHeight="1">
      <c r="A121" s="227"/>
      <c r="B121" s="227"/>
      <c r="C121" s="232" t="s">
        <v>1171</v>
      </c>
      <c r="D121" s="227"/>
      <c r="E121" s="227"/>
      <c r="F121" s="227"/>
      <c r="G121" s="227"/>
      <c r="H121" s="227"/>
      <c r="I121" s="227"/>
    </row>
    <row r="122" spans="1:9" ht="14.65" customHeight="1">
      <c r="A122" s="227"/>
      <c r="B122" s="227"/>
      <c r="C122" s="232" t="s">
        <v>1175</v>
      </c>
      <c r="D122" s="227"/>
      <c r="E122" s="227"/>
      <c r="F122" s="227"/>
      <c r="G122" s="227"/>
      <c r="H122" s="227"/>
      <c r="I122" s="227"/>
    </row>
    <row r="123" spans="1:9" ht="14.65" customHeight="1">
      <c r="A123" s="227"/>
      <c r="B123" s="227"/>
      <c r="C123" s="232" t="s">
        <v>2464</v>
      </c>
      <c r="D123" s="227"/>
      <c r="E123" s="227"/>
      <c r="F123" s="227"/>
      <c r="G123" s="227"/>
      <c r="H123" s="227"/>
      <c r="I123" s="227"/>
    </row>
    <row r="124" spans="1:9" ht="14.65" customHeight="1">
      <c r="A124" s="227"/>
      <c r="B124" s="227"/>
      <c r="C124" s="232" t="s">
        <v>1179</v>
      </c>
      <c r="D124" s="227"/>
      <c r="E124" s="227"/>
      <c r="F124" s="227"/>
      <c r="G124" s="227"/>
      <c r="H124" s="227"/>
      <c r="I124" s="227"/>
    </row>
    <row r="125" spans="1:9" ht="14.65" customHeight="1">
      <c r="A125" s="227"/>
      <c r="B125" s="227"/>
      <c r="C125" s="232" t="s">
        <v>1183</v>
      </c>
      <c r="D125" s="227"/>
      <c r="E125" s="227"/>
      <c r="F125" s="227"/>
      <c r="G125" s="227"/>
      <c r="H125" s="227"/>
      <c r="I125" s="227"/>
    </row>
    <row r="126" spans="1:9" ht="14.65" customHeight="1">
      <c r="A126" s="227"/>
      <c r="B126" s="227"/>
      <c r="C126" s="232" t="s">
        <v>2465</v>
      </c>
      <c r="D126" s="227"/>
      <c r="E126" s="227"/>
      <c r="F126" s="227"/>
      <c r="G126" s="227"/>
      <c r="H126" s="227"/>
      <c r="I126" s="227"/>
    </row>
    <row r="127" spans="1:9" ht="14.65" customHeight="1">
      <c r="A127" s="227"/>
      <c r="B127" s="227"/>
      <c r="C127" s="232" t="s">
        <v>630</v>
      </c>
      <c r="D127" s="227"/>
      <c r="E127" s="227"/>
      <c r="F127" s="227"/>
      <c r="G127" s="227"/>
      <c r="H127" s="227"/>
      <c r="I127" s="227"/>
    </row>
    <row r="128" spans="1:9" ht="14.65" customHeight="1">
      <c r="A128" s="227"/>
      <c r="B128" s="227"/>
      <c r="C128" s="232" t="s">
        <v>1190</v>
      </c>
      <c r="D128" s="227"/>
      <c r="E128" s="227"/>
      <c r="F128" s="227"/>
      <c r="G128" s="227"/>
      <c r="H128" s="227"/>
      <c r="I128" s="227"/>
    </row>
    <row r="129" spans="1:9" ht="14.65" customHeight="1">
      <c r="A129" s="227"/>
      <c r="B129" s="227"/>
      <c r="C129" s="232" t="s">
        <v>1194</v>
      </c>
      <c r="D129" s="227"/>
      <c r="E129" s="227"/>
      <c r="F129" s="227"/>
      <c r="G129" s="227"/>
      <c r="H129" s="227"/>
      <c r="I129" s="227"/>
    </row>
    <row r="130" spans="1:9" ht="14.65" customHeight="1">
      <c r="A130" s="227"/>
      <c r="B130" s="227"/>
      <c r="C130" s="232" t="s">
        <v>1198</v>
      </c>
      <c r="D130" s="227"/>
      <c r="E130" s="227"/>
      <c r="F130" s="227"/>
      <c r="G130" s="227"/>
      <c r="H130" s="227"/>
      <c r="I130" s="227"/>
    </row>
    <row r="131" spans="1:9" ht="14.65" customHeight="1">
      <c r="A131" s="227"/>
      <c r="B131" s="227"/>
      <c r="C131" s="232" t="s">
        <v>2466</v>
      </c>
      <c r="D131" s="227"/>
      <c r="E131" s="227"/>
      <c r="F131" s="227"/>
      <c r="G131" s="227"/>
      <c r="H131" s="227"/>
      <c r="I131" s="227"/>
    </row>
    <row r="132" spans="1:9" ht="14.65" customHeight="1">
      <c r="A132" s="227"/>
      <c r="B132" s="227"/>
      <c r="C132" s="232" t="s">
        <v>1202</v>
      </c>
      <c r="D132" s="227"/>
      <c r="E132" s="227"/>
      <c r="F132" s="227"/>
      <c r="G132" s="227"/>
      <c r="H132" s="227"/>
      <c r="I132" s="227"/>
    </row>
    <row r="133" spans="1:9" ht="14.65" customHeight="1">
      <c r="A133" s="227"/>
      <c r="B133" s="227"/>
      <c r="C133" s="232" t="s">
        <v>603</v>
      </c>
      <c r="D133" s="227"/>
      <c r="E133" s="227"/>
      <c r="F133" s="227"/>
      <c r="G133" s="227"/>
      <c r="H133" s="227"/>
      <c r="I133" s="227"/>
    </row>
    <row r="134" spans="1:9" ht="14.65" customHeight="1">
      <c r="A134" s="227"/>
      <c r="B134" s="227"/>
      <c r="C134" s="232" t="s">
        <v>617</v>
      </c>
      <c r="D134" s="227"/>
      <c r="E134" s="227"/>
      <c r="F134" s="227"/>
      <c r="G134" s="227"/>
      <c r="H134" s="227"/>
      <c r="I134" s="227"/>
    </row>
    <row r="135" spans="1:9" ht="14.65" customHeight="1">
      <c r="A135" s="227"/>
      <c r="B135" s="227"/>
      <c r="C135" s="232" t="s">
        <v>2467</v>
      </c>
      <c r="D135" s="227"/>
      <c r="E135" s="227"/>
      <c r="F135" s="227"/>
      <c r="G135" s="227"/>
      <c r="H135" s="227"/>
      <c r="I135" s="227"/>
    </row>
    <row r="136" spans="1:9" ht="14.65" customHeight="1">
      <c r="A136" s="227"/>
      <c r="B136" s="227"/>
      <c r="C136" s="232" t="s">
        <v>1212</v>
      </c>
      <c r="D136" s="227"/>
      <c r="E136" s="227"/>
      <c r="F136" s="227"/>
      <c r="G136" s="227"/>
      <c r="H136" s="227"/>
      <c r="I136" s="227"/>
    </row>
    <row r="137" spans="1:9" ht="14.65" customHeight="1">
      <c r="A137" s="227"/>
      <c r="B137" s="227"/>
      <c r="C137" s="232" t="s">
        <v>2468</v>
      </c>
      <c r="D137" s="227"/>
      <c r="E137" s="227"/>
      <c r="F137" s="227"/>
      <c r="G137" s="227"/>
      <c r="H137" s="227"/>
      <c r="I137" s="227"/>
    </row>
    <row r="138" spans="1:9" ht="14.65" customHeight="1">
      <c r="A138" s="227"/>
      <c r="B138" s="227"/>
      <c r="C138" s="232" t="s">
        <v>1217</v>
      </c>
      <c r="D138" s="227"/>
      <c r="E138" s="227"/>
      <c r="F138" s="227"/>
      <c r="G138" s="227"/>
      <c r="H138" s="227"/>
      <c r="I138" s="227"/>
    </row>
    <row r="139" spans="1:9" ht="14.65" customHeight="1">
      <c r="A139" s="227"/>
      <c r="B139" s="227"/>
      <c r="C139" s="232" t="s">
        <v>711</v>
      </c>
      <c r="D139" s="227"/>
      <c r="E139" s="227"/>
      <c r="F139" s="227"/>
      <c r="G139" s="227"/>
      <c r="H139" s="227"/>
      <c r="I139" s="227"/>
    </row>
    <row r="140" spans="1:9" ht="14.65" customHeight="1">
      <c r="A140" s="227"/>
      <c r="B140" s="227"/>
      <c r="C140" s="232" t="s">
        <v>1224</v>
      </c>
      <c r="D140" s="227"/>
      <c r="E140" s="227"/>
      <c r="F140" s="227"/>
      <c r="G140" s="227"/>
      <c r="H140" s="227"/>
      <c r="I140" s="227"/>
    </row>
    <row r="141" spans="1:9" ht="14.65" customHeight="1">
      <c r="A141" s="227"/>
      <c r="B141" s="227"/>
      <c r="C141" s="232" t="s">
        <v>1228</v>
      </c>
      <c r="D141" s="227"/>
      <c r="E141" s="227"/>
      <c r="F141" s="227"/>
      <c r="G141" s="227"/>
      <c r="H141" s="227"/>
      <c r="I141" s="227"/>
    </row>
    <row r="142" spans="1:9" ht="14.65" customHeight="1">
      <c r="A142" s="227"/>
      <c r="B142" s="227"/>
      <c r="C142" s="232" t="s">
        <v>646</v>
      </c>
      <c r="D142" s="227"/>
      <c r="E142" s="227"/>
      <c r="F142" s="227"/>
      <c r="G142" s="227"/>
      <c r="H142" s="227"/>
      <c r="I142" s="227"/>
    </row>
    <row r="143" spans="1:9" ht="14.65" customHeight="1">
      <c r="A143" s="227"/>
      <c r="B143" s="227"/>
      <c r="C143" s="232" t="s">
        <v>2469</v>
      </c>
      <c r="D143" s="227"/>
      <c r="E143" s="227"/>
      <c r="F143" s="227"/>
      <c r="G143" s="227"/>
      <c r="H143" s="227"/>
      <c r="I143" s="227"/>
    </row>
    <row r="144" spans="1:9" ht="14.65" customHeight="1">
      <c r="A144" s="227"/>
      <c r="B144" s="227"/>
      <c r="C144" s="232" t="s">
        <v>2470</v>
      </c>
      <c r="D144" s="227"/>
      <c r="E144" s="227"/>
      <c r="F144" s="227"/>
      <c r="G144" s="227"/>
      <c r="H144" s="227"/>
      <c r="I144" s="227"/>
    </row>
    <row r="145" spans="1:9" ht="14.65" customHeight="1">
      <c r="A145" s="227"/>
      <c r="B145" s="227"/>
      <c r="C145" s="232" t="s">
        <v>2471</v>
      </c>
      <c r="D145" s="227"/>
      <c r="E145" s="227"/>
      <c r="F145" s="227"/>
      <c r="G145" s="227"/>
      <c r="H145" s="227"/>
      <c r="I145" s="227"/>
    </row>
    <row r="146" spans="1:9" ht="14.65" customHeight="1">
      <c r="A146" s="227"/>
      <c r="B146" s="227"/>
      <c r="C146" s="232" t="s">
        <v>1235</v>
      </c>
      <c r="D146" s="227"/>
      <c r="E146" s="227"/>
      <c r="F146" s="227"/>
      <c r="G146" s="227"/>
      <c r="H146" s="227"/>
      <c r="I146" s="227"/>
    </row>
    <row r="147" spans="1:9" ht="14.65" customHeight="1">
      <c r="A147" s="227"/>
      <c r="B147" s="227"/>
      <c r="C147" s="232" t="s">
        <v>2472</v>
      </c>
      <c r="D147" s="227"/>
      <c r="E147" s="227"/>
      <c r="F147" s="227"/>
      <c r="G147" s="227"/>
      <c r="H147" s="227"/>
      <c r="I147" s="227"/>
    </row>
    <row r="148" spans="1:9" ht="14.65" customHeight="1">
      <c r="A148" s="227"/>
      <c r="B148" s="227"/>
      <c r="C148" s="232" t="s">
        <v>2473</v>
      </c>
      <c r="D148" s="227"/>
      <c r="E148" s="227"/>
      <c r="F148" s="227"/>
      <c r="G148" s="227"/>
      <c r="H148" s="227"/>
      <c r="I148" s="227"/>
    </row>
    <row r="149" spans="1:9" ht="14.65" customHeight="1">
      <c r="A149" s="227"/>
      <c r="B149" s="227"/>
      <c r="C149" s="232" t="s">
        <v>728</v>
      </c>
      <c r="D149" s="227"/>
      <c r="E149" s="227"/>
      <c r="F149" s="227"/>
      <c r="G149" s="227"/>
      <c r="H149" s="227"/>
      <c r="I149" s="227"/>
    </row>
    <row r="150" spans="1:9" ht="14.65" customHeight="1">
      <c r="A150" s="227"/>
      <c r="B150" s="227"/>
      <c r="C150" s="232" t="s">
        <v>2474</v>
      </c>
      <c r="D150" s="227"/>
      <c r="E150" s="227"/>
      <c r="F150" s="227"/>
      <c r="G150" s="227"/>
      <c r="H150" s="227"/>
      <c r="I150" s="227"/>
    </row>
    <row r="151" spans="1:9" ht="14.65" customHeight="1">
      <c r="A151" s="227"/>
      <c r="B151" s="227"/>
      <c r="C151" s="232" t="s">
        <v>1242</v>
      </c>
      <c r="D151" s="227"/>
      <c r="E151" s="227"/>
      <c r="F151" s="227"/>
      <c r="G151" s="227"/>
      <c r="H151" s="227"/>
      <c r="I151" s="227"/>
    </row>
    <row r="152" spans="1:9" ht="14.65" customHeight="1">
      <c r="A152" s="227"/>
      <c r="B152" s="227"/>
      <c r="C152" s="232" t="s">
        <v>1246</v>
      </c>
      <c r="D152" s="227"/>
      <c r="E152" s="227"/>
      <c r="F152" s="227"/>
      <c r="G152" s="227"/>
      <c r="H152" s="227"/>
      <c r="I152" s="227"/>
    </row>
    <row r="153" spans="1:9" ht="14.65" customHeight="1">
      <c r="A153" s="227"/>
      <c r="B153" s="227"/>
      <c r="C153" s="232" t="s">
        <v>2475</v>
      </c>
      <c r="D153" s="227"/>
      <c r="E153" s="227"/>
      <c r="F153" s="227"/>
      <c r="G153" s="227"/>
      <c r="H153" s="227"/>
      <c r="I153" s="227"/>
    </row>
    <row r="154" spans="1:9" ht="14.65" customHeight="1">
      <c r="A154" s="227"/>
      <c r="B154" s="227"/>
      <c r="C154" s="232" t="s">
        <v>1250</v>
      </c>
      <c r="D154" s="227"/>
      <c r="E154" s="227"/>
      <c r="F154" s="227"/>
      <c r="G154" s="227"/>
      <c r="H154" s="227"/>
      <c r="I154" s="227"/>
    </row>
    <row r="155" spans="1:9" ht="14.65" customHeight="1">
      <c r="A155" s="227"/>
      <c r="B155" s="227"/>
      <c r="C155" s="232" t="s">
        <v>1254</v>
      </c>
      <c r="D155" s="227"/>
      <c r="E155" s="227"/>
      <c r="F155" s="227"/>
      <c r="G155" s="227"/>
      <c r="H155" s="227"/>
      <c r="I155" s="227"/>
    </row>
    <row r="156" spans="1:9" ht="14.65" customHeight="1">
      <c r="A156" s="227"/>
      <c r="B156" s="227"/>
      <c r="C156" s="232" t="s">
        <v>2476</v>
      </c>
      <c r="D156" s="227"/>
      <c r="E156" s="227"/>
      <c r="F156" s="227"/>
      <c r="G156" s="227"/>
      <c r="H156" s="227"/>
      <c r="I156" s="227"/>
    </row>
    <row r="157" spans="1:9" ht="14.65" customHeight="1">
      <c r="A157" s="227"/>
      <c r="B157" s="227"/>
      <c r="C157" s="232" t="s">
        <v>1258</v>
      </c>
      <c r="D157" s="227"/>
      <c r="E157" s="227"/>
      <c r="F157" s="227"/>
      <c r="G157" s="227"/>
      <c r="H157" s="227"/>
      <c r="I157" s="227"/>
    </row>
    <row r="158" spans="1:9" ht="14.65" customHeight="1">
      <c r="A158" s="227"/>
      <c r="B158" s="227"/>
      <c r="C158" s="232" t="s">
        <v>1262</v>
      </c>
      <c r="D158" s="227"/>
      <c r="E158" s="227"/>
      <c r="F158" s="227"/>
      <c r="G158" s="227"/>
      <c r="H158" s="227"/>
      <c r="I158" s="227"/>
    </row>
    <row r="159" spans="1:9" ht="14.65" customHeight="1">
      <c r="A159" s="227"/>
      <c r="B159" s="227"/>
      <c r="C159" s="232" t="s">
        <v>1266</v>
      </c>
      <c r="D159" s="227"/>
      <c r="E159" s="227"/>
      <c r="F159" s="227"/>
      <c r="G159" s="227"/>
      <c r="H159" s="227"/>
      <c r="I159" s="227"/>
    </row>
    <row r="160" spans="1:9" ht="14.65" customHeight="1">
      <c r="A160" s="227"/>
      <c r="B160" s="227"/>
      <c r="C160" s="232" t="s">
        <v>661</v>
      </c>
      <c r="D160" s="227"/>
      <c r="E160" s="227"/>
      <c r="F160" s="227"/>
      <c r="G160" s="227"/>
      <c r="H160" s="227"/>
      <c r="I160" s="227"/>
    </row>
    <row r="161" spans="1:9" ht="14.65" customHeight="1">
      <c r="A161" s="227"/>
      <c r="B161" s="227"/>
      <c r="C161" s="232" t="s">
        <v>2477</v>
      </c>
      <c r="D161" s="227"/>
      <c r="E161" s="227"/>
      <c r="F161" s="227"/>
      <c r="G161" s="227"/>
      <c r="H161" s="227"/>
      <c r="I161" s="227"/>
    </row>
    <row r="162" spans="1:9" ht="14.65" customHeight="1">
      <c r="A162" s="227"/>
      <c r="B162" s="227"/>
      <c r="C162" s="232" t="s">
        <v>758</v>
      </c>
      <c r="D162" s="227"/>
      <c r="E162" s="227"/>
      <c r="F162" s="227"/>
      <c r="G162" s="227"/>
      <c r="H162" s="227"/>
      <c r="I162" s="227"/>
    </row>
    <row r="163" spans="1:9" ht="14.65" customHeight="1">
      <c r="A163" s="227"/>
      <c r="B163" s="227"/>
      <c r="C163" s="232" t="s">
        <v>1278</v>
      </c>
      <c r="D163" s="227"/>
      <c r="E163" s="227"/>
      <c r="F163" s="227"/>
      <c r="G163" s="227"/>
      <c r="H163" s="227"/>
      <c r="I163" s="227"/>
    </row>
    <row r="164" spans="1:9" ht="14.65" customHeight="1">
      <c r="A164" s="227"/>
      <c r="B164" s="227"/>
      <c r="C164" s="232" t="s">
        <v>1282</v>
      </c>
      <c r="D164" s="227"/>
      <c r="E164" s="227"/>
      <c r="F164" s="227"/>
      <c r="G164" s="227"/>
      <c r="H164" s="227"/>
      <c r="I164" s="227"/>
    </row>
    <row r="165" spans="1:9" ht="14.65" customHeight="1">
      <c r="A165" s="227"/>
      <c r="B165" s="227"/>
      <c r="C165" s="232" t="s">
        <v>1286</v>
      </c>
      <c r="D165" s="227"/>
      <c r="E165" s="227"/>
      <c r="F165" s="227"/>
      <c r="G165" s="227"/>
      <c r="H165" s="227"/>
      <c r="I165" s="227"/>
    </row>
    <row r="166" spans="1:9" ht="14.65" customHeight="1">
      <c r="A166" s="227"/>
      <c r="B166" s="227"/>
      <c r="C166" s="232" t="s">
        <v>2478</v>
      </c>
      <c r="D166" s="227"/>
      <c r="E166" s="227"/>
      <c r="F166" s="227"/>
      <c r="G166" s="227"/>
      <c r="H166" s="227"/>
      <c r="I166" s="227"/>
    </row>
    <row r="167" spans="1:9" ht="14.65" customHeight="1">
      <c r="A167" s="227"/>
      <c r="B167" s="227"/>
      <c r="C167" s="232" t="s">
        <v>774</v>
      </c>
      <c r="D167" s="227"/>
      <c r="E167" s="227"/>
      <c r="F167" s="227"/>
      <c r="G167" s="227"/>
      <c r="H167" s="227"/>
      <c r="I167" s="227"/>
    </row>
    <row r="168" spans="1:9" ht="14.65" customHeight="1">
      <c r="A168" s="227"/>
      <c r="B168" s="227"/>
      <c r="C168" s="232" t="s">
        <v>1294</v>
      </c>
      <c r="D168" s="227"/>
      <c r="E168" s="227"/>
      <c r="F168" s="227"/>
      <c r="G168" s="227"/>
      <c r="H168" s="227"/>
      <c r="I168" s="227"/>
    </row>
    <row r="169" spans="1:9" ht="14.65" customHeight="1">
      <c r="A169" s="227"/>
      <c r="B169" s="227"/>
      <c r="C169" s="232" t="s">
        <v>2479</v>
      </c>
      <c r="D169" s="227"/>
      <c r="E169" s="227"/>
      <c r="F169" s="227"/>
      <c r="G169" s="227"/>
      <c r="H169" s="227"/>
      <c r="I169" s="227"/>
    </row>
    <row r="170" spans="1:9" ht="14.65" customHeight="1">
      <c r="A170" s="227"/>
      <c r="B170" s="227"/>
      <c r="C170" s="232" t="s">
        <v>1302</v>
      </c>
      <c r="D170" s="227"/>
      <c r="E170" s="227"/>
      <c r="F170" s="227"/>
      <c r="G170" s="227"/>
      <c r="H170" s="227"/>
      <c r="I170" s="227"/>
    </row>
    <row r="171" spans="1:9" ht="14.65" customHeight="1">
      <c r="A171" s="227"/>
      <c r="B171" s="227"/>
      <c r="C171" s="232" t="s">
        <v>2480</v>
      </c>
      <c r="D171" s="227"/>
      <c r="E171" s="227"/>
      <c r="F171" s="227"/>
      <c r="G171" s="227"/>
      <c r="H171" s="227"/>
      <c r="I171" s="227"/>
    </row>
    <row r="172" spans="1:9" ht="14.65" customHeight="1">
      <c r="A172" s="227"/>
      <c r="B172" s="227"/>
      <c r="C172" s="232" t="s">
        <v>1306</v>
      </c>
      <c r="D172" s="227"/>
      <c r="E172" s="227"/>
      <c r="F172" s="227"/>
      <c r="G172" s="227"/>
      <c r="H172" s="227"/>
      <c r="I172" s="227"/>
    </row>
    <row r="173" spans="1:9" ht="14.65" customHeight="1">
      <c r="A173" s="227"/>
      <c r="B173" s="227"/>
      <c r="C173" s="232" t="s">
        <v>2481</v>
      </c>
      <c r="D173" s="227"/>
      <c r="E173" s="227"/>
      <c r="F173" s="227"/>
      <c r="G173" s="227"/>
      <c r="H173" s="227"/>
      <c r="I173" s="227"/>
    </row>
    <row r="174" spans="1:9" ht="14.65" customHeight="1">
      <c r="A174" s="227"/>
      <c r="B174" s="227"/>
      <c r="C174" s="232" t="s">
        <v>1309</v>
      </c>
      <c r="D174" s="227"/>
      <c r="E174" s="227"/>
      <c r="F174" s="227"/>
      <c r="G174" s="227"/>
      <c r="H174" s="227"/>
      <c r="I174" s="227"/>
    </row>
    <row r="175" spans="1:9" ht="14.65" customHeight="1">
      <c r="A175" s="227"/>
      <c r="B175" s="227"/>
      <c r="C175" s="232" t="s">
        <v>1313</v>
      </c>
      <c r="D175" s="227"/>
      <c r="E175" s="227"/>
      <c r="F175" s="227"/>
      <c r="G175" s="227"/>
      <c r="H175" s="227"/>
      <c r="I175" s="227"/>
    </row>
    <row r="176" spans="1:9" ht="14.65" customHeight="1">
      <c r="A176" s="227"/>
      <c r="B176" s="227"/>
      <c r="C176" s="232" t="s">
        <v>787</v>
      </c>
      <c r="D176" s="227"/>
      <c r="E176" s="227"/>
      <c r="F176" s="227"/>
      <c r="G176" s="227"/>
      <c r="H176" s="227"/>
      <c r="I176" s="227"/>
    </row>
    <row r="177" spans="1:9" ht="14.65" customHeight="1">
      <c r="A177" s="227"/>
      <c r="B177" s="227"/>
      <c r="C177" s="232" t="s">
        <v>675</v>
      </c>
      <c r="D177" s="227"/>
      <c r="E177" s="227"/>
      <c r="F177" s="227"/>
      <c r="G177" s="227"/>
      <c r="H177" s="227"/>
      <c r="I177" s="227"/>
    </row>
    <row r="178" spans="1:9" ht="14.65" customHeight="1">
      <c r="A178" s="227"/>
      <c r="B178" s="227"/>
      <c r="C178" s="232" t="s">
        <v>688</v>
      </c>
      <c r="D178" s="227"/>
      <c r="E178" s="227"/>
      <c r="F178" s="227"/>
      <c r="G178" s="227"/>
      <c r="H178" s="227"/>
      <c r="I178" s="227"/>
    </row>
    <row r="179" spans="1:9" ht="14.65" customHeight="1">
      <c r="A179" s="227"/>
      <c r="B179" s="227"/>
      <c r="C179" s="232" t="s">
        <v>1328</v>
      </c>
      <c r="D179" s="227"/>
      <c r="E179" s="227"/>
      <c r="F179" s="227"/>
      <c r="G179" s="227"/>
      <c r="H179" s="227"/>
      <c r="I179" s="227"/>
    </row>
    <row r="180" spans="1:9" ht="14.65" customHeight="1">
      <c r="A180" s="227"/>
      <c r="B180" s="227"/>
      <c r="C180" s="232" t="s">
        <v>1332</v>
      </c>
      <c r="D180" s="227"/>
      <c r="E180" s="227"/>
      <c r="F180" s="227"/>
      <c r="G180" s="227"/>
      <c r="H180" s="227"/>
      <c r="I180" s="227"/>
    </row>
    <row r="181" spans="1:9" ht="14.65" customHeight="1">
      <c r="A181" s="227"/>
      <c r="B181" s="227"/>
      <c r="C181" s="232" t="s">
        <v>2482</v>
      </c>
      <c r="D181" s="227"/>
      <c r="E181" s="227"/>
      <c r="F181" s="227"/>
      <c r="G181" s="227"/>
      <c r="H181" s="227"/>
      <c r="I181" s="227"/>
    </row>
    <row r="182" spans="1:9" ht="14.65" customHeight="1">
      <c r="A182" s="227"/>
      <c r="B182" s="227"/>
      <c r="C182" s="232" t="s">
        <v>61</v>
      </c>
      <c r="D182" s="227"/>
      <c r="E182" s="227"/>
      <c r="F182" s="227"/>
      <c r="G182" s="227"/>
      <c r="H182" s="227"/>
      <c r="I182" s="227"/>
    </row>
    <row r="183" spans="1:9" ht="14.65" customHeight="1">
      <c r="A183" s="227"/>
      <c r="B183" s="227"/>
      <c r="C183" s="232" t="s">
        <v>836</v>
      </c>
      <c r="D183" s="227"/>
      <c r="E183" s="227"/>
      <c r="F183" s="227"/>
      <c r="G183" s="227"/>
      <c r="H183" s="227"/>
      <c r="I183" s="227"/>
    </row>
    <row r="184" spans="1:9" ht="14.65" customHeight="1">
      <c r="A184" s="227"/>
      <c r="B184" s="227"/>
      <c r="C184" s="232" t="s">
        <v>1339</v>
      </c>
      <c r="D184" s="227"/>
      <c r="E184" s="227"/>
      <c r="F184" s="227"/>
      <c r="G184" s="227"/>
      <c r="H184" s="227"/>
      <c r="I184" s="227"/>
    </row>
    <row r="185" spans="1:9" ht="14.65" customHeight="1">
      <c r="A185" s="227"/>
      <c r="B185" s="227"/>
      <c r="C185" s="232" t="s">
        <v>2483</v>
      </c>
      <c r="D185" s="227"/>
      <c r="E185" s="227"/>
      <c r="F185" s="227"/>
      <c r="G185" s="227"/>
      <c r="H185" s="227"/>
      <c r="I185" s="227"/>
    </row>
    <row r="186" spans="1:9" ht="14.65" customHeight="1">
      <c r="A186" s="227"/>
      <c r="B186" s="227"/>
      <c r="C186" s="232" t="s">
        <v>2484</v>
      </c>
      <c r="D186" s="227"/>
      <c r="E186" s="227"/>
      <c r="F186" s="227"/>
      <c r="G186" s="227"/>
      <c r="H186" s="227"/>
      <c r="I186" s="227"/>
    </row>
    <row r="187" spans="1:9" ht="14.65" customHeight="1">
      <c r="A187" s="227"/>
      <c r="B187" s="227"/>
      <c r="C187" s="232" t="s">
        <v>2485</v>
      </c>
      <c r="D187" s="227"/>
      <c r="E187" s="227"/>
      <c r="F187" s="227"/>
      <c r="G187" s="227"/>
      <c r="H187" s="227"/>
      <c r="I187" s="227"/>
    </row>
    <row r="188" spans="1:9" ht="14.65" customHeight="1">
      <c r="A188" s="227"/>
      <c r="B188" s="227"/>
      <c r="C188" s="232" t="s">
        <v>2486</v>
      </c>
      <c r="D188" s="227"/>
      <c r="E188" s="227"/>
      <c r="F188" s="227"/>
      <c r="G188" s="227"/>
      <c r="H188" s="227"/>
      <c r="I188" s="227"/>
    </row>
    <row r="189" spans="1:9" ht="14.65" customHeight="1">
      <c r="A189" s="227"/>
      <c r="B189" s="227"/>
      <c r="C189" s="232" t="s">
        <v>2487</v>
      </c>
      <c r="D189" s="227"/>
      <c r="E189" s="227"/>
      <c r="F189" s="227"/>
      <c r="G189" s="227"/>
      <c r="H189" s="227"/>
      <c r="I189" s="227"/>
    </row>
    <row r="190" spans="1:9" ht="14.65" customHeight="1">
      <c r="A190" s="227"/>
      <c r="B190" s="227"/>
      <c r="C190" s="232" t="s">
        <v>1344</v>
      </c>
      <c r="D190" s="227"/>
      <c r="E190" s="227"/>
      <c r="F190" s="227"/>
      <c r="G190" s="227"/>
      <c r="H190" s="227"/>
      <c r="I190" s="227"/>
    </row>
    <row r="191" spans="1:9" ht="14.65" customHeight="1">
      <c r="A191" s="227"/>
      <c r="B191" s="227"/>
      <c r="C191" s="232" t="s">
        <v>1349</v>
      </c>
      <c r="D191" s="227"/>
      <c r="E191" s="227"/>
      <c r="F191" s="227"/>
      <c r="G191" s="227"/>
      <c r="H191" s="227"/>
      <c r="I191" s="227"/>
    </row>
    <row r="192" spans="1:9" ht="14.65" customHeight="1">
      <c r="A192" s="227"/>
      <c r="B192" s="227"/>
      <c r="C192" s="232" t="s">
        <v>2488</v>
      </c>
      <c r="D192" s="227"/>
      <c r="E192" s="227"/>
      <c r="F192" s="227"/>
      <c r="G192" s="227"/>
      <c r="H192" s="227"/>
      <c r="I192" s="227"/>
    </row>
    <row r="193" spans="1:9" ht="14.65" customHeight="1">
      <c r="A193" s="227"/>
      <c r="B193" s="227"/>
      <c r="C193" s="232" t="s">
        <v>1353</v>
      </c>
      <c r="D193" s="227"/>
      <c r="E193" s="227"/>
      <c r="F193" s="227"/>
      <c r="G193" s="227"/>
      <c r="H193" s="227"/>
      <c r="I193" s="227"/>
    </row>
    <row r="194" spans="1:9" ht="14.65" customHeight="1">
      <c r="A194" s="227"/>
      <c r="B194" s="227"/>
      <c r="C194" s="232" t="s">
        <v>1357</v>
      </c>
      <c r="D194" s="227"/>
      <c r="E194" s="227"/>
      <c r="F194" s="227"/>
      <c r="G194" s="227"/>
      <c r="H194" s="227"/>
      <c r="I194" s="227"/>
    </row>
    <row r="195" spans="1:9" ht="14.65" customHeight="1">
      <c r="A195" s="227"/>
      <c r="B195" s="227"/>
      <c r="C195" s="232" t="s">
        <v>2489</v>
      </c>
      <c r="D195" s="227"/>
      <c r="E195" s="227"/>
      <c r="F195" s="227"/>
      <c r="G195" s="227"/>
      <c r="H195" s="227"/>
      <c r="I195" s="227"/>
    </row>
    <row r="196" spans="1:9" ht="14.65" customHeight="1">
      <c r="A196" s="227"/>
      <c r="B196" s="227"/>
      <c r="C196" s="232" t="s">
        <v>1361</v>
      </c>
      <c r="D196" s="227"/>
      <c r="E196" s="227"/>
      <c r="F196" s="227"/>
      <c r="G196" s="227"/>
      <c r="H196" s="227"/>
      <c r="I196" s="227"/>
    </row>
    <row r="197" spans="1:9" ht="14.65" customHeight="1">
      <c r="A197" s="227"/>
      <c r="B197" s="227"/>
      <c r="C197" s="232" t="s">
        <v>1365</v>
      </c>
      <c r="D197" s="227"/>
      <c r="E197" s="227"/>
      <c r="F197" s="227"/>
      <c r="G197" s="227"/>
      <c r="H197" s="227"/>
      <c r="I197" s="227"/>
    </row>
    <row r="198" spans="1:9" ht="14.65" customHeight="1">
      <c r="A198" s="227"/>
      <c r="B198" s="227"/>
      <c r="C198" s="232" t="s">
        <v>847</v>
      </c>
      <c r="D198" s="227"/>
      <c r="E198" s="227"/>
      <c r="F198" s="227"/>
      <c r="G198" s="227"/>
      <c r="H198" s="227"/>
      <c r="I198" s="227"/>
    </row>
    <row r="199" spans="1:9" ht="14.65" customHeight="1">
      <c r="A199" s="227"/>
      <c r="B199" s="227"/>
      <c r="C199" s="232" t="s">
        <v>2490</v>
      </c>
      <c r="D199" s="227"/>
      <c r="E199" s="227"/>
      <c r="F199" s="227"/>
      <c r="G199" s="227"/>
      <c r="H199" s="227"/>
      <c r="I199" s="227"/>
    </row>
    <row r="200" spans="1:9" ht="14.65" customHeight="1">
      <c r="A200" s="227"/>
      <c r="B200" s="227"/>
      <c r="C200" s="232" t="s">
        <v>746</v>
      </c>
      <c r="D200" s="227"/>
      <c r="E200" s="227"/>
      <c r="F200" s="227"/>
      <c r="G200" s="227"/>
      <c r="H200" s="227"/>
      <c r="I200" s="227"/>
    </row>
    <row r="201" spans="1:9" ht="14.65" customHeight="1">
      <c r="A201" s="227"/>
      <c r="B201" s="227"/>
      <c r="C201" s="232" t="s">
        <v>732</v>
      </c>
      <c r="D201" s="227"/>
      <c r="E201" s="227"/>
      <c r="F201" s="227"/>
      <c r="G201" s="227"/>
      <c r="H201" s="227"/>
      <c r="I201" s="227"/>
    </row>
    <row r="202" spans="1:9" ht="14.65" customHeight="1">
      <c r="A202" s="227"/>
      <c r="B202" s="227"/>
      <c r="C202" s="232" t="s">
        <v>1378</v>
      </c>
      <c r="D202" s="227"/>
      <c r="E202" s="227"/>
      <c r="F202" s="227"/>
      <c r="G202" s="227"/>
      <c r="H202" s="227"/>
      <c r="I202" s="227"/>
    </row>
    <row r="203" spans="1:9" ht="14.65" customHeight="1">
      <c r="A203" s="227"/>
      <c r="B203" s="227"/>
      <c r="C203" s="232" t="s">
        <v>1382</v>
      </c>
      <c r="D203" s="227"/>
      <c r="E203" s="227"/>
      <c r="F203" s="227"/>
      <c r="G203" s="227"/>
      <c r="H203" s="227"/>
      <c r="I203" s="227"/>
    </row>
    <row r="204" spans="1:9" ht="14.65" customHeight="1">
      <c r="A204" s="227"/>
      <c r="B204" s="227"/>
      <c r="C204" s="232" t="s">
        <v>882</v>
      </c>
      <c r="D204" s="227"/>
      <c r="E204" s="227"/>
      <c r="F204" s="227"/>
      <c r="G204" s="227"/>
      <c r="H204" s="227"/>
      <c r="I204" s="227"/>
    </row>
    <row r="205" spans="1:9" ht="14.65" customHeight="1">
      <c r="A205" s="227"/>
      <c r="B205" s="227"/>
      <c r="C205" s="232" t="s">
        <v>2491</v>
      </c>
      <c r="D205" s="227"/>
      <c r="E205" s="227"/>
      <c r="F205" s="227"/>
      <c r="G205" s="227"/>
      <c r="H205" s="227"/>
      <c r="I205" s="227"/>
    </row>
    <row r="206" spans="1:9" ht="14.65" customHeight="1">
      <c r="A206" s="227"/>
      <c r="B206" s="227"/>
      <c r="C206" s="232" t="s">
        <v>2492</v>
      </c>
      <c r="D206" s="227"/>
      <c r="E206" s="227"/>
      <c r="F206" s="227"/>
      <c r="G206" s="227"/>
      <c r="H206" s="227"/>
      <c r="I206" s="227"/>
    </row>
    <row r="207" spans="1:9" ht="14.65" customHeight="1">
      <c r="A207" s="227"/>
      <c r="B207" s="227"/>
      <c r="C207" s="232" t="s">
        <v>2493</v>
      </c>
      <c r="D207" s="227"/>
      <c r="E207" s="227"/>
      <c r="F207" s="227"/>
      <c r="G207" s="227"/>
      <c r="H207" s="227"/>
      <c r="I207" s="227"/>
    </row>
    <row r="208" spans="1:9" ht="14.65" customHeight="1">
      <c r="A208" s="227"/>
      <c r="B208" s="227"/>
      <c r="C208" s="232" t="s">
        <v>461</v>
      </c>
      <c r="D208" s="227"/>
      <c r="E208" s="227"/>
      <c r="F208" s="227"/>
      <c r="G208" s="227"/>
      <c r="H208" s="227"/>
      <c r="I208" s="227"/>
    </row>
    <row r="209" spans="1:9" ht="14.65" customHeight="1">
      <c r="A209" s="227"/>
      <c r="B209" s="227"/>
      <c r="C209" s="232" t="s">
        <v>2494</v>
      </c>
      <c r="D209" s="227"/>
      <c r="E209" s="227"/>
      <c r="F209" s="227"/>
      <c r="G209" s="227"/>
      <c r="H209" s="227"/>
      <c r="I209" s="227"/>
    </row>
    <row r="210" spans="1:9" ht="14.65" customHeight="1">
      <c r="A210" s="227"/>
      <c r="B210" s="227"/>
      <c r="C210" s="232" t="s">
        <v>2495</v>
      </c>
      <c r="D210" s="227"/>
      <c r="E210" s="227"/>
      <c r="F210" s="227"/>
      <c r="G210" s="227"/>
      <c r="H210" s="227"/>
      <c r="I210" s="227"/>
    </row>
    <row r="211" spans="1:9" ht="14.65" customHeight="1">
      <c r="A211" s="227"/>
      <c r="B211" s="227"/>
      <c r="C211" s="232" t="s">
        <v>1392</v>
      </c>
      <c r="D211" s="227"/>
      <c r="E211" s="227"/>
      <c r="F211" s="227"/>
      <c r="G211" s="227"/>
      <c r="H211" s="227"/>
      <c r="I211" s="227"/>
    </row>
    <row r="212" spans="1:9" ht="14.65" customHeight="1">
      <c r="A212" s="227"/>
      <c r="B212" s="227"/>
      <c r="C212" s="232" t="s">
        <v>1396</v>
      </c>
      <c r="D212" s="227"/>
      <c r="E212" s="227"/>
      <c r="F212" s="227"/>
      <c r="G212" s="227"/>
      <c r="H212" s="227"/>
      <c r="I212" s="227"/>
    </row>
    <row r="213" spans="1:9" ht="14.65" customHeight="1">
      <c r="A213" s="227"/>
      <c r="B213" s="227"/>
      <c r="C213" s="232" t="s">
        <v>2496</v>
      </c>
      <c r="D213" s="227"/>
      <c r="E213" s="227"/>
      <c r="F213" s="227"/>
      <c r="G213" s="227"/>
      <c r="H213" s="227"/>
      <c r="I213" s="227"/>
    </row>
    <row r="214" spans="1:9" ht="14.65" customHeight="1">
      <c r="A214" s="227"/>
      <c r="B214" s="227"/>
      <c r="C214" s="232" t="s">
        <v>1401</v>
      </c>
      <c r="D214" s="227"/>
      <c r="E214" s="227"/>
      <c r="F214" s="227"/>
      <c r="G214" s="227"/>
      <c r="H214" s="227"/>
      <c r="I214" s="227"/>
    </row>
    <row r="215" spans="1:9" ht="14.65" customHeight="1">
      <c r="A215" s="227"/>
      <c r="B215" s="227"/>
      <c r="C215" s="232" t="s">
        <v>715</v>
      </c>
      <c r="D215" s="227"/>
      <c r="E215" s="227"/>
      <c r="F215" s="227"/>
      <c r="G215" s="227"/>
      <c r="H215" s="227"/>
      <c r="I215" s="227"/>
    </row>
    <row r="216" spans="1:9" ht="14.65" customHeight="1">
      <c r="A216" s="227"/>
      <c r="B216" s="227"/>
      <c r="C216" s="232" t="s">
        <v>914</v>
      </c>
      <c r="D216" s="227"/>
      <c r="E216" s="227"/>
      <c r="F216" s="227"/>
      <c r="G216" s="227"/>
      <c r="H216" s="227"/>
      <c r="I216" s="227"/>
    </row>
    <row r="217" spans="1:9" ht="14.65" customHeight="1">
      <c r="A217" s="227"/>
      <c r="B217" s="227"/>
      <c r="C217" s="232" t="s">
        <v>2497</v>
      </c>
      <c r="D217" s="227"/>
      <c r="E217" s="227"/>
      <c r="F217" s="227"/>
      <c r="G217" s="227"/>
      <c r="H217" s="227"/>
      <c r="I217" s="227"/>
    </row>
    <row r="218" spans="1:9" ht="14.65" customHeight="1">
      <c r="A218" s="227"/>
      <c r="B218" s="227"/>
      <c r="C218" s="232" t="s">
        <v>927</v>
      </c>
      <c r="D218" s="227"/>
      <c r="E218" s="227"/>
      <c r="F218" s="227"/>
      <c r="G218" s="227"/>
      <c r="H218" s="227"/>
      <c r="I218" s="227"/>
    </row>
    <row r="219" spans="1:9" ht="14.65" customHeight="1">
      <c r="A219" s="227"/>
      <c r="B219" s="227"/>
      <c r="C219" s="232" t="s">
        <v>1414</v>
      </c>
      <c r="D219" s="227"/>
      <c r="E219" s="227"/>
      <c r="F219" s="227"/>
      <c r="G219" s="227"/>
      <c r="H219" s="227"/>
      <c r="I219" s="227"/>
    </row>
    <row r="220" spans="1:9" ht="14.65" customHeight="1">
      <c r="A220" s="227"/>
      <c r="B220" s="227"/>
      <c r="C220" s="232" t="s">
        <v>2498</v>
      </c>
      <c r="D220" s="227"/>
      <c r="E220" s="227"/>
      <c r="F220" s="227"/>
      <c r="G220" s="227"/>
      <c r="H220" s="227"/>
      <c r="I220" s="227"/>
    </row>
    <row r="221" spans="1:9" ht="14.65" customHeight="1">
      <c r="A221" s="227"/>
      <c r="B221" s="227"/>
      <c r="C221" s="232" t="s">
        <v>939</v>
      </c>
      <c r="D221" s="227"/>
      <c r="E221" s="227"/>
      <c r="F221" s="227"/>
      <c r="G221" s="227"/>
      <c r="H221" s="227"/>
      <c r="I221" s="227"/>
    </row>
    <row r="222" spans="1:9" ht="14.65" customHeight="1">
      <c r="A222" s="227"/>
      <c r="B222" s="227"/>
      <c r="C222" s="232" t="s">
        <v>2499</v>
      </c>
      <c r="D222" s="227"/>
      <c r="E222" s="227"/>
      <c r="F222" s="227"/>
      <c r="G222" s="227"/>
      <c r="H222" s="227"/>
      <c r="I222" s="227"/>
    </row>
    <row r="223" spans="1:9" ht="14.65" customHeight="1">
      <c r="A223" s="227"/>
      <c r="B223" s="227"/>
      <c r="C223" s="232" t="s">
        <v>2500</v>
      </c>
      <c r="D223" s="227"/>
      <c r="E223" s="227"/>
      <c r="F223" s="227"/>
      <c r="G223" s="227"/>
      <c r="H223" s="227"/>
      <c r="I223" s="227"/>
    </row>
    <row r="224" spans="1:9" ht="14.65" customHeight="1">
      <c r="A224" s="227"/>
      <c r="B224" s="227"/>
      <c r="C224" s="232" t="s">
        <v>1421</v>
      </c>
      <c r="D224" s="227"/>
      <c r="E224" s="227"/>
      <c r="F224" s="227"/>
      <c r="G224" s="227"/>
      <c r="H224" s="227"/>
      <c r="I224" s="227"/>
    </row>
    <row r="225" spans="1:9" ht="14.65" customHeight="1">
      <c r="A225" s="227"/>
      <c r="B225" s="227"/>
      <c r="C225" s="232" t="s">
        <v>1426</v>
      </c>
      <c r="D225" s="227"/>
      <c r="E225" s="227"/>
      <c r="F225" s="227"/>
      <c r="G225" s="227"/>
      <c r="H225" s="227"/>
      <c r="I225" s="227"/>
    </row>
    <row r="226" spans="1:9" ht="14.65" customHeight="1">
      <c r="A226" s="227"/>
      <c r="B226" s="227"/>
      <c r="C226" s="232" t="s">
        <v>2501</v>
      </c>
      <c r="D226" s="227"/>
      <c r="E226" s="227"/>
      <c r="F226" s="227"/>
      <c r="G226" s="227"/>
      <c r="H226" s="227"/>
      <c r="I226" s="227"/>
    </row>
    <row r="227" spans="1:9" ht="14.65" customHeight="1">
      <c r="A227" s="227"/>
      <c r="B227" s="227"/>
      <c r="C227" s="232" t="s">
        <v>1430</v>
      </c>
      <c r="D227" s="227"/>
      <c r="E227" s="227"/>
      <c r="F227" s="227"/>
      <c r="G227" s="227"/>
      <c r="H227" s="227"/>
      <c r="I227" s="227"/>
    </row>
    <row r="228" spans="1:9" ht="14.65" customHeight="1">
      <c r="A228" s="227"/>
      <c r="B228" s="227"/>
      <c r="C228" s="232" t="s">
        <v>951</v>
      </c>
      <c r="D228" s="227"/>
      <c r="E228" s="227"/>
      <c r="F228" s="227"/>
      <c r="G228" s="227"/>
      <c r="H228" s="227"/>
      <c r="I228" s="227"/>
    </row>
    <row r="229" spans="1:9" ht="14.65" customHeight="1">
      <c r="A229" s="227"/>
      <c r="B229" s="227"/>
      <c r="C229" s="232" t="s">
        <v>1437</v>
      </c>
      <c r="D229" s="227"/>
      <c r="E229" s="227"/>
      <c r="F229" s="227"/>
      <c r="G229" s="227"/>
      <c r="H229" s="227"/>
      <c r="I229" s="227"/>
    </row>
    <row r="230" spans="1:9" ht="14.65" customHeight="1">
      <c r="A230" s="227"/>
      <c r="B230" s="227"/>
      <c r="C230" s="232" t="s">
        <v>1441</v>
      </c>
      <c r="D230" s="227"/>
      <c r="E230" s="227"/>
      <c r="F230" s="227"/>
      <c r="G230" s="227"/>
      <c r="H230" s="227"/>
      <c r="I230" s="227"/>
    </row>
    <row r="231" spans="1:9" ht="14.65" customHeight="1">
      <c r="A231" s="227"/>
      <c r="B231" s="227"/>
      <c r="C231" s="232" t="s">
        <v>1445</v>
      </c>
      <c r="D231" s="227"/>
      <c r="E231" s="227"/>
      <c r="F231" s="227"/>
      <c r="G231" s="227"/>
      <c r="H231" s="227"/>
      <c r="I231" s="227"/>
    </row>
    <row r="232" spans="1:9" ht="14.65" customHeight="1">
      <c r="A232" s="227"/>
      <c r="B232" s="227"/>
      <c r="C232" s="232" t="s">
        <v>965</v>
      </c>
      <c r="D232" s="227"/>
      <c r="E232" s="227"/>
      <c r="F232" s="227"/>
      <c r="G232" s="227"/>
      <c r="H232" s="227"/>
      <c r="I232" s="227"/>
    </row>
    <row r="233" spans="1:9" ht="14.65" customHeight="1">
      <c r="A233" s="227"/>
      <c r="B233" s="227"/>
      <c r="C233" s="232" t="s">
        <v>2502</v>
      </c>
      <c r="D233" s="227"/>
      <c r="E233" s="227"/>
      <c r="F233" s="227"/>
      <c r="G233" s="227"/>
      <c r="H233" s="227"/>
      <c r="I233" s="227"/>
    </row>
    <row r="234" spans="1:9" ht="14.65" customHeight="1">
      <c r="A234" s="227"/>
      <c r="B234" s="227"/>
      <c r="C234" s="232" t="s">
        <v>978</v>
      </c>
      <c r="D234" s="227"/>
      <c r="E234" s="227"/>
      <c r="F234" s="227"/>
      <c r="G234" s="227"/>
      <c r="H234" s="227"/>
      <c r="I234" s="227"/>
    </row>
    <row r="235" spans="1:9" ht="14.65" customHeight="1">
      <c r="A235" s="227"/>
      <c r="B235" s="227"/>
      <c r="C235" s="232" t="s">
        <v>21</v>
      </c>
      <c r="D235" s="227"/>
      <c r="E235" s="227"/>
      <c r="F235" s="227"/>
      <c r="G235" s="227"/>
      <c r="H235" s="227"/>
      <c r="I235" s="227"/>
    </row>
    <row r="236" spans="1:9" ht="14.65" customHeight="1">
      <c r="A236" s="227"/>
      <c r="B236" s="227"/>
      <c r="C236" s="232" t="s">
        <v>2503</v>
      </c>
      <c r="D236" s="227"/>
      <c r="E236" s="227"/>
      <c r="F236" s="227"/>
      <c r="G236" s="227"/>
      <c r="H236" s="227"/>
      <c r="I236" s="227"/>
    </row>
    <row r="237" spans="1:9" ht="14.65" customHeight="1">
      <c r="A237" s="227"/>
      <c r="B237" s="227"/>
      <c r="C237" s="232" t="s">
        <v>2504</v>
      </c>
      <c r="D237" s="227"/>
      <c r="E237" s="227"/>
      <c r="F237" s="227"/>
      <c r="G237" s="227"/>
      <c r="H237" s="227"/>
      <c r="I237" s="227"/>
    </row>
    <row r="238" spans="1:9" ht="14.65" customHeight="1">
      <c r="A238" s="227"/>
      <c r="B238" s="227"/>
      <c r="C238" s="232" t="s">
        <v>1452</v>
      </c>
      <c r="D238" s="227"/>
      <c r="E238" s="227"/>
      <c r="F238" s="227"/>
      <c r="G238" s="227"/>
      <c r="H238" s="227"/>
      <c r="I238" s="227"/>
    </row>
    <row r="239" spans="1:9" ht="14.65" customHeight="1">
      <c r="A239" s="227"/>
      <c r="B239" s="227"/>
      <c r="C239" s="232" t="s">
        <v>1457</v>
      </c>
      <c r="D239" s="227"/>
      <c r="E239" s="227"/>
      <c r="F239" s="227"/>
      <c r="G239" s="227"/>
      <c r="H239" s="227"/>
      <c r="I239" s="227"/>
    </row>
    <row r="240" spans="1:9" ht="14.65" customHeight="1">
      <c r="A240" s="227"/>
      <c r="B240" s="227"/>
      <c r="C240" s="232" t="s">
        <v>1001</v>
      </c>
      <c r="D240" s="227"/>
      <c r="E240" s="227"/>
      <c r="F240" s="227"/>
      <c r="G240" s="227"/>
      <c r="H240" s="227"/>
      <c r="I240" s="227"/>
    </row>
    <row r="241" spans="1:9" ht="14.65" customHeight="1">
      <c r="A241" s="227"/>
      <c r="B241" s="227"/>
      <c r="C241" s="232" t="s">
        <v>1464</v>
      </c>
      <c r="D241" s="227"/>
      <c r="E241" s="227"/>
      <c r="F241" s="227"/>
      <c r="G241" s="227"/>
      <c r="H241" s="227"/>
      <c r="I241" s="227"/>
    </row>
    <row r="242" spans="1:9" ht="14.65" customHeight="1">
      <c r="A242" s="227"/>
      <c r="B242" s="227"/>
      <c r="C242" s="232" t="s">
        <v>1468</v>
      </c>
      <c r="D242" s="227"/>
      <c r="E242" s="227"/>
      <c r="F242" s="227"/>
      <c r="G242" s="227"/>
      <c r="H242" s="227"/>
      <c r="I242" s="227"/>
    </row>
    <row r="243" spans="1:9" ht="14.65" customHeight="1">
      <c r="A243" s="227"/>
      <c r="B243" s="227"/>
      <c r="C243" s="232" t="s">
        <v>1472</v>
      </c>
      <c r="D243" s="227"/>
      <c r="E243" s="227"/>
      <c r="F243" s="227"/>
      <c r="G243" s="227"/>
      <c r="H243" s="227"/>
      <c r="I243" s="227"/>
    </row>
    <row r="244" spans="1:9" ht="14.65" customHeight="1">
      <c r="A244" s="227"/>
      <c r="B244" s="227"/>
      <c r="C244" s="232" t="s">
        <v>1476</v>
      </c>
      <c r="D244" s="227"/>
      <c r="E244" s="227"/>
      <c r="F244" s="227"/>
      <c r="G244" s="227"/>
      <c r="H244" s="227"/>
      <c r="I244" s="227"/>
    </row>
  </sheetData>
  <pageMargins left="0.7" right="0.7" top="0.75" bottom="0.75" header="0.3" footer="0.3"/>
  <pageSetup orientation="portrait" r:id="rId1"/>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C794-CD5D-491F-BD57-CAD81206F7AF}">
  <sheetPr codeName="Sheet7"/>
  <dimension ref="A1:CO286"/>
  <sheetViews>
    <sheetView topLeftCell="AB1" zoomScale="85" zoomScaleNormal="85" workbookViewId="0">
      <selection activeCell="AJ31" sqref="AJ31"/>
    </sheetView>
  </sheetViews>
  <sheetFormatPr defaultRowHeight="15" outlineLevelCol="1"/>
  <cols>
    <col min="2" max="2" width="1.85546875" customWidth="1"/>
    <col min="3" max="3" width="22.42578125" customWidth="1"/>
    <col min="4" max="4" width="14.85546875" customWidth="1"/>
    <col min="5" max="5" width="2.140625" customWidth="1"/>
    <col min="6" max="6" width="23.5703125" bestFit="1" customWidth="1"/>
    <col min="7" max="7" width="23.5703125" customWidth="1"/>
    <col min="8" max="8" width="2.140625" customWidth="1"/>
    <col min="9" max="9" width="18.140625" bestFit="1" customWidth="1"/>
    <col min="10" max="10" width="17" customWidth="1"/>
    <col min="11" max="11" width="2.140625" customWidth="1"/>
    <col min="12" max="12" width="19.42578125" customWidth="1"/>
    <col min="13" max="13" width="1.5703125" customWidth="1"/>
    <col min="14" max="14" width="19.5703125" customWidth="1"/>
    <col min="15" max="15" width="1.5703125" customWidth="1"/>
    <col min="16" max="16" width="51.5703125" bestFit="1" customWidth="1"/>
    <col min="17" max="17" width="19.42578125" customWidth="1"/>
    <col min="18" max="18" width="40.42578125" bestFit="1" customWidth="1"/>
    <col min="19" max="19" width="6.140625" customWidth="1"/>
    <col min="20" max="20" width="31.140625" bestFit="1" customWidth="1"/>
    <col min="22" max="22" width="17.5703125" customWidth="1"/>
    <col min="23" max="23" width="9" customWidth="1"/>
    <col min="24" max="25" width="17.140625" customWidth="1"/>
    <col min="26" max="26" width="43" bestFit="1" customWidth="1"/>
    <col min="27" max="27" width="8.5703125" customWidth="1"/>
    <col min="28" max="28" width="19" customWidth="1"/>
    <col min="29" max="29" width="17" customWidth="1"/>
    <col min="30" max="31" width="9.140625" customWidth="1"/>
    <col min="32" max="32" width="1.42578125" style="52" customWidth="1"/>
    <col min="33" max="33" width="12.5703125" customWidth="1" outlineLevel="1"/>
    <col min="34" max="34" width="9.5703125" customWidth="1" outlineLevel="1"/>
    <col min="35" max="35" width="1.85546875" customWidth="1" outlineLevel="1"/>
    <col min="36" max="36" width="36.42578125" customWidth="1" outlineLevel="1"/>
    <col min="37" max="37" width="18.42578125" customWidth="1" outlineLevel="1"/>
    <col min="38" max="38" width="2.5703125" customWidth="1" outlineLevel="1"/>
    <col min="39" max="39" width="43.140625" bestFit="1" customWidth="1" outlineLevel="1"/>
    <col min="40" max="40" width="19.28515625" customWidth="1" outlineLevel="1"/>
    <col min="41" max="41" width="2.5703125" customWidth="1" outlineLevel="1"/>
    <col min="42" max="42" width="34.42578125" customWidth="1" outlineLevel="1"/>
    <col min="43" max="43" width="2.42578125" customWidth="1" outlineLevel="1"/>
    <col min="44" max="44" width="35.42578125" customWidth="1" outlineLevel="1"/>
    <col min="45" max="45" width="1.5703125" customWidth="1" outlineLevel="1"/>
    <col min="46" max="46" width="28.5703125" customWidth="1" outlineLevel="1"/>
    <col min="47" max="47" width="41.7109375" customWidth="1" outlineLevel="1"/>
    <col min="48" max="48" width="1.5703125" customWidth="1" outlineLevel="1"/>
    <col min="49" max="49" width="44.85546875" customWidth="1" outlineLevel="1"/>
    <col min="50" max="50" width="2.85546875" customWidth="1" outlineLevel="1"/>
    <col min="51" max="51" width="30.42578125" customWidth="1" outlineLevel="1"/>
    <col min="52" max="56" width="9.140625" customWidth="1" outlineLevel="1"/>
    <col min="57" max="57" width="38.42578125" customWidth="1" outlineLevel="1"/>
    <col min="58" max="62" width="9.140625" customWidth="1" outlineLevel="1"/>
    <col min="63" max="63" width="14.42578125" customWidth="1" outlineLevel="1"/>
    <col min="64" max="66" width="9.140625" customWidth="1" outlineLevel="1"/>
    <col min="67" max="67" width="42.140625" customWidth="1" outlineLevel="1"/>
    <col min="68" max="68" width="22.85546875" customWidth="1" outlineLevel="1"/>
    <col min="69" max="69" width="17.42578125" customWidth="1" outlineLevel="1"/>
    <col min="70" max="70" width="9.140625" customWidth="1" outlineLevel="1"/>
    <col min="71" max="71" width="35.42578125" customWidth="1" outlineLevel="1"/>
    <col min="72" max="72" width="35.42578125" style="109" customWidth="1" outlineLevel="1"/>
    <col min="73" max="73" width="6.42578125" customWidth="1" outlineLevel="1"/>
    <col min="74" max="74" width="33.28515625" bestFit="1" customWidth="1" outlineLevel="1"/>
    <col min="75" max="77" width="6.42578125" customWidth="1" outlineLevel="1"/>
    <col min="78" max="78" width="16.42578125" customWidth="1" outlineLevel="1"/>
    <col min="79" max="79" width="9.140625" customWidth="1" outlineLevel="1"/>
    <col min="80" max="80" width="29" customWidth="1" outlineLevel="1"/>
    <col min="81" max="81" width="9.140625" customWidth="1" outlineLevel="1"/>
    <col min="82" max="82" width="37.140625" customWidth="1" outlineLevel="1"/>
    <col min="83" max="84" width="9.140625" customWidth="1" outlineLevel="1"/>
    <col min="85" max="85" width="25.140625" customWidth="1" outlineLevel="1"/>
    <col min="86" max="86" width="12.140625" customWidth="1" outlineLevel="1"/>
    <col min="87" max="87" width="0.85546875" style="126" customWidth="1" outlineLevel="1"/>
    <col min="88" max="88" width="15.140625" bestFit="1" customWidth="1"/>
    <col min="89" max="89" width="18" bestFit="1" customWidth="1"/>
    <col min="90" max="90" width="26.85546875" bestFit="1" customWidth="1"/>
    <col min="91" max="91" width="19.85546875" bestFit="1" customWidth="1"/>
    <col min="93" max="93" width="23" bestFit="1" customWidth="1"/>
  </cols>
  <sheetData>
    <row r="1" spans="1:93">
      <c r="Y1" t="s">
        <v>124</v>
      </c>
      <c r="AG1" s="23" t="s">
        <v>125</v>
      </c>
      <c r="AH1" s="23"/>
      <c r="BO1" s="72"/>
      <c r="BP1" s="72"/>
      <c r="BQ1" s="72"/>
    </row>
    <row r="2" spans="1:93">
      <c r="C2" t="s">
        <v>126</v>
      </c>
      <c r="D2" s="224" t="s">
        <v>2215</v>
      </c>
      <c r="Y2" t="s">
        <v>127</v>
      </c>
      <c r="AG2" s="23"/>
      <c r="AH2" s="23"/>
      <c r="BO2" s="72"/>
      <c r="BP2" s="72"/>
      <c r="BQ2" s="72"/>
    </row>
    <row r="3" spans="1:93">
      <c r="Y3" t="s">
        <v>128</v>
      </c>
      <c r="AG3" s="23"/>
      <c r="AH3" s="23"/>
      <c r="BO3" s="72"/>
      <c r="BP3" s="72"/>
      <c r="BQ3" s="72"/>
    </row>
    <row r="4" spans="1:93">
      <c r="AG4" s="23"/>
      <c r="AH4" s="23"/>
      <c r="BO4" s="72"/>
      <c r="BP4" s="72"/>
      <c r="BQ4" s="72"/>
    </row>
    <row r="5" spans="1:93">
      <c r="D5" t="s">
        <v>129</v>
      </c>
      <c r="G5" t="s">
        <v>130</v>
      </c>
      <c r="I5" t="s">
        <v>131</v>
      </c>
      <c r="J5" t="s">
        <v>132</v>
      </c>
      <c r="L5" t="s">
        <v>133</v>
      </c>
      <c r="N5" t="s">
        <v>134</v>
      </c>
      <c r="P5" t="s">
        <v>135</v>
      </c>
      <c r="T5" t="s">
        <v>135</v>
      </c>
      <c r="V5" t="s">
        <v>136</v>
      </c>
      <c r="W5" t="s">
        <v>136</v>
      </c>
      <c r="X5" t="s">
        <v>136</v>
      </c>
      <c r="Y5" s="22" t="s">
        <v>135</v>
      </c>
      <c r="Z5" s="22" t="s">
        <v>135</v>
      </c>
      <c r="AA5" s="22" t="s">
        <v>135</v>
      </c>
      <c r="AB5" t="s">
        <v>137</v>
      </c>
      <c r="AC5" t="s">
        <v>133</v>
      </c>
      <c r="AD5" t="s">
        <v>133</v>
      </c>
      <c r="AG5" s="22" t="s">
        <v>135</v>
      </c>
      <c r="AH5" s="22" t="s">
        <v>135</v>
      </c>
      <c r="AP5" t="s">
        <v>133</v>
      </c>
      <c r="AR5" t="s">
        <v>138</v>
      </c>
      <c r="AW5" t="s">
        <v>139</v>
      </c>
      <c r="AY5" t="s">
        <v>140</v>
      </c>
      <c r="BA5" t="s">
        <v>140</v>
      </c>
      <c r="BC5" t="s">
        <v>141</v>
      </c>
      <c r="BO5" s="72" t="s">
        <v>142</v>
      </c>
      <c r="BP5" s="72"/>
      <c r="BQ5" s="72"/>
      <c r="BS5" s="42" t="s">
        <v>143</v>
      </c>
      <c r="BT5" s="110"/>
      <c r="BU5" s="42" t="s">
        <v>144</v>
      </c>
      <c r="BV5" s="42"/>
      <c r="BW5" s="42"/>
      <c r="BX5" s="42"/>
      <c r="CD5" t="s">
        <v>145</v>
      </c>
      <c r="CF5" s="42" t="s">
        <v>146</v>
      </c>
      <c r="CJ5" s="138" t="s">
        <v>133</v>
      </c>
      <c r="CK5" s="20" t="s">
        <v>147</v>
      </c>
      <c r="CL5" s="138" t="s">
        <v>133</v>
      </c>
      <c r="CM5" s="138" t="s">
        <v>133</v>
      </c>
    </row>
    <row r="6" spans="1:93" s="21" customFormat="1" ht="40.35" customHeight="1">
      <c r="A6" s="128" t="s">
        <v>148</v>
      </c>
      <c r="C6" s="129" t="s">
        <v>149</v>
      </c>
      <c r="D6" s="129" t="s">
        <v>150</v>
      </c>
      <c r="F6" s="129" t="s">
        <v>50</v>
      </c>
      <c r="G6" s="129" t="s">
        <v>151</v>
      </c>
      <c r="J6" s="21" t="s">
        <v>132</v>
      </c>
      <c r="L6" s="129" t="s">
        <v>50</v>
      </c>
      <c r="N6" s="21" t="s">
        <v>152</v>
      </c>
      <c r="P6" s="129" t="s">
        <v>153</v>
      </c>
      <c r="Q6" s="129" t="s">
        <v>154</v>
      </c>
      <c r="R6" s="129" t="s">
        <v>155</v>
      </c>
      <c r="T6" s="129" t="s">
        <v>156</v>
      </c>
      <c r="V6" s="21" t="s">
        <v>157</v>
      </c>
      <c r="W6" s="21" t="s">
        <v>158</v>
      </c>
      <c r="X6" s="21" t="s">
        <v>159</v>
      </c>
      <c r="Y6" s="130" t="s">
        <v>160</v>
      </c>
      <c r="Z6" s="130" t="s">
        <v>18</v>
      </c>
      <c r="AA6" s="130" t="s">
        <v>160</v>
      </c>
      <c r="AB6" s="131" t="s">
        <v>134</v>
      </c>
      <c r="AC6" s="131" t="s">
        <v>161</v>
      </c>
      <c r="AD6" s="131" t="s">
        <v>162</v>
      </c>
      <c r="AE6" s="131" t="s">
        <v>163</v>
      </c>
      <c r="AF6" s="29"/>
      <c r="AG6" s="130" t="s">
        <v>164</v>
      </c>
      <c r="AH6" s="130" t="s">
        <v>18</v>
      </c>
      <c r="AJ6" s="132" t="s">
        <v>105</v>
      </c>
      <c r="AK6" s="132" t="s">
        <v>107</v>
      </c>
      <c r="AM6" s="186" t="s">
        <v>165</v>
      </c>
      <c r="AN6" s="187" t="s">
        <v>108</v>
      </c>
      <c r="AP6" s="127" t="s">
        <v>166</v>
      </c>
      <c r="AR6" s="21" t="s">
        <v>167</v>
      </c>
      <c r="AT6" s="21" t="s">
        <v>168</v>
      </c>
      <c r="AU6" s="21" t="s">
        <v>169</v>
      </c>
      <c r="AW6" s="21" t="s">
        <v>55</v>
      </c>
      <c r="AY6" s="133" t="s">
        <v>170</v>
      </c>
      <c r="BA6" s="21" t="s">
        <v>171</v>
      </c>
      <c r="BC6" s="21" t="s">
        <v>172</v>
      </c>
      <c r="BD6" s="21" t="s">
        <v>173</v>
      </c>
      <c r="BE6" s="21" t="s">
        <v>174</v>
      </c>
      <c r="BF6" s="21" t="s">
        <v>175</v>
      </c>
      <c r="BG6" s="21" t="s">
        <v>176</v>
      </c>
      <c r="BH6" s="21" t="s">
        <v>177</v>
      </c>
      <c r="BI6" s="21" t="s">
        <v>178</v>
      </c>
      <c r="BJ6" s="21" t="s">
        <v>179</v>
      </c>
      <c r="BK6" s="21" t="s">
        <v>180</v>
      </c>
      <c r="BL6" s="21" t="s">
        <v>181</v>
      </c>
      <c r="BM6" s="21" t="s">
        <v>182</v>
      </c>
      <c r="BO6" s="21" t="s">
        <v>183</v>
      </c>
      <c r="BP6" s="21" t="s">
        <v>184</v>
      </c>
      <c r="BQ6" s="21" t="s">
        <v>185</v>
      </c>
      <c r="BS6" s="21" t="s">
        <v>186</v>
      </c>
      <c r="BT6" s="134" t="s">
        <v>187</v>
      </c>
      <c r="BU6" s="21" t="s">
        <v>2</v>
      </c>
      <c r="BV6" s="21" t="s">
        <v>188</v>
      </c>
      <c r="BZ6" s="21" t="s">
        <v>189</v>
      </c>
      <c r="CB6" s="41" t="s">
        <v>104</v>
      </c>
      <c r="CD6" s="129" t="s">
        <v>190</v>
      </c>
      <c r="CF6" s="135" t="s">
        <v>191</v>
      </c>
      <c r="CG6" s="135" t="s">
        <v>192</v>
      </c>
      <c r="CH6" s="135" t="s">
        <v>193</v>
      </c>
      <c r="CI6" s="136"/>
      <c r="CJ6" s="137" t="s">
        <v>18</v>
      </c>
      <c r="CK6" s="131" t="s">
        <v>194</v>
      </c>
      <c r="CL6" s="137" t="s">
        <v>195</v>
      </c>
      <c r="CM6" s="137" t="s">
        <v>196</v>
      </c>
      <c r="CO6" s="128" t="s">
        <v>197</v>
      </c>
    </row>
    <row r="7" spans="1:93" ht="15.75">
      <c r="A7" t="s">
        <v>3</v>
      </c>
      <c r="C7" t="s">
        <v>198</v>
      </c>
      <c r="F7" t="s">
        <v>199</v>
      </c>
      <c r="G7" t="s">
        <v>200</v>
      </c>
      <c r="I7" t="s">
        <v>201</v>
      </c>
      <c r="J7" t="s">
        <v>30</v>
      </c>
      <c r="L7" t="s">
        <v>51</v>
      </c>
      <c r="N7" t="s">
        <v>44</v>
      </c>
      <c r="P7" t="str">
        <f>+Table13[[#This Row],[ICP Codes3]]&amp;" "&amp;Table13[[#This Row],[ICP Codes2]]</f>
        <v>ACE_AE Veoneer (China) Active Engineering-obsolete</v>
      </c>
      <c r="Q7" t="s">
        <v>202</v>
      </c>
      <c r="R7" t="s">
        <v>203</v>
      </c>
      <c r="T7" t="s">
        <v>204</v>
      </c>
      <c r="V7" t="s">
        <v>205</v>
      </c>
      <c r="W7" t="s">
        <v>62</v>
      </c>
      <c r="X7" t="s">
        <v>206</v>
      </c>
      <c r="Y7" t="s">
        <v>207</v>
      </c>
      <c r="Z7" t="s">
        <v>205</v>
      </c>
      <c r="AA7" t="str">
        <f>TRIM(Y7)</f>
        <v>AF</v>
      </c>
      <c r="AB7" t="str">
        <f t="shared" ref="AB7:AB15" si="0">+VLOOKUP(AC7,$Z$6:$Z$259,1,0)</f>
        <v>Argentina</v>
      </c>
      <c r="AC7" t="s">
        <v>208</v>
      </c>
      <c r="AD7" t="s">
        <v>209</v>
      </c>
      <c r="AE7">
        <v>54</v>
      </c>
      <c r="AG7" t="s">
        <v>210</v>
      </c>
      <c r="AH7" t="s">
        <v>211</v>
      </c>
      <c r="AJ7" t="s">
        <v>212</v>
      </c>
      <c r="AK7" t="s">
        <v>214</v>
      </c>
      <c r="AM7" s="184" t="s">
        <v>213</v>
      </c>
      <c r="AN7" s="184" t="s">
        <v>214</v>
      </c>
      <c r="AP7" t="s">
        <v>40</v>
      </c>
      <c r="AR7" t="s">
        <v>215</v>
      </c>
      <c r="AT7" s="175" t="s">
        <v>216</v>
      </c>
      <c r="AU7" s="63" t="s">
        <v>217</v>
      </c>
      <c r="AW7" t="s">
        <v>42</v>
      </c>
      <c r="AY7" s="68" t="s">
        <v>218</v>
      </c>
      <c r="BC7">
        <v>1</v>
      </c>
      <c r="BE7" t="s">
        <v>219</v>
      </c>
      <c r="BF7">
        <v>1</v>
      </c>
      <c r="BG7">
        <v>0</v>
      </c>
      <c r="BH7">
        <v>0</v>
      </c>
      <c r="BI7">
        <v>0</v>
      </c>
      <c r="BJ7">
        <v>0</v>
      </c>
      <c r="BK7">
        <v>0</v>
      </c>
      <c r="BL7">
        <v>0</v>
      </c>
      <c r="BM7" t="s">
        <v>182</v>
      </c>
      <c r="BO7" s="4" t="s">
        <v>220</v>
      </c>
      <c r="BP7" s="4" t="s">
        <v>221</v>
      </c>
      <c r="BQ7" t="s">
        <v>222</v>
      </c>
      <c r="BS7" s="21" t="s">
        <v>223</v>
      </c>
      <c r="BT7" s="134">
        <v>120</v>
      </c>
      <c r="BU7" t="s">
        <v>224</v>
      </c>
      <c r="BV7" t="s">
        <v>223</v>
      </c>
      <c r="BZ7" t="s">
        <v>57</v>
      </c>
      <c r="CB7" t="s">
        <v>225</v>
      </c>
      <c r="CD7" t="s">
        <v>226</v>
      </c>
      <c r="CF7" s="4" t="s">
        <v>227</v>
      </c>
      <c r="CG7" s="4" t="s">
        <v>228</v>
      </c>
      <c r="CH7" s="4" t="s">
        <v>227</v>
      </c>
      <c r="CJ7" t="s">
        <v>229</v>
      </c>
      <c r="CK7" t="e">
        <f t="shared" ref="CK7:CK38" si="1">+INDEX($AB$7:$AB$55,MATCH($CJ7,$AC$7:$AC$55,0))</f>
        <v>#N/A</v>
      </c>
      <c r="CL7" t="s">
        <v>230</v>
      </c>
      <c r="CM7" t="s">
        <v>231</v>
      </c>
      <c r="CO7" s="148">
        <v>0.13</v>
      </c>
    </row>
    <row r="8" spans="1:93" ht="15.75">
      <c r="A8" t="s">
        <v>9</v>
      </c>
      <c r="C8" t="s">
        <v>232</v>
      </c>
      <c r="F8" t="s">
        <v>233</v>
      </c>
      <c r="G8" t="s">
        <v>234</v>
      </c>
      <c r="I8" t="s">
        <v>235</v>
      </c>
      <c r="J8" t="s">
        <v>236</v>
      </c>
      <c r="L8" t="s">
        <v>52</v>
      </c>
      <c r="N8" t="s">
        <v>237</v>
      </c>
      <c r="P8" t="str">
        <f>+Table13[[#This Row],[ICP Codes3]]&amp;" "&amp;Table13[[#This Row],[ICP Codes2]]</f>
        <v>ACE_T Veoneer (China) Total</v>
      </c>
      <c r="Q8" t="s">
        <v>238</v>
      </c>
      <c r="R8" t="s">
        <v>239</v>
      </c>
      <c r="T8" t="s">
        <v>240</v>
      </c>
      <c r="V8" t="s">
        <v>241</v>
      </c>
      <c r="W8" t="s">
        <v>62</v>
      </c>
      <c r="X8" t="s">
        <v>242</v>
      </c>
      <c r="Y8" t="s">
        <v>243</v>
      </c>
      <c r="Z8" t="s">
        <v>244</v>
      </c>
      <c r="AA8" t="str">
        <f t="shared" ref="AA8:AA71" si="2">TRIM(Y8)</f>
        <v>AX</v>
      </c>
      <c r="AB8" t="str">
        <f t="shared" si="0"/>
        <v>Australia</v>
      </c>
      <c r="AC8" t="s">
        <v>245</v>
      </c>
      <c r="AD8" t="s">
        <v>246</v>
      </c>
      <c r="AE8">
        <v>61</v>
      </c>
      <c r="AG8" t="s">
        <v>247</v>
      </c>
      <c r="AH8" t="s">
        <v>248</v>
      </c>
      <c r="AJ8" t="s">
        <v>249</v>
      </c>
      <c r="AK8" t="s">
        <v>214</v>
      </c>
      <c r="AM8" s="185" t="s">
        <v>250</v>
      </c>
      <c r="AN8" s="185" t="s">
        <v>214</v>
      </c>
      <c r="AP8" t="s">
        <v>41</v>
      </c>
      <c r="AR8" t="s">
        <v>251</v>
      </c>
      <c r="AT8" s="175" t="s">
        <v>252</v>
      </c>
      <c r="AU8" s="63" t="s">
        <v>253</v>
      </c>
      <c r="AW8" t="s">
        <v>56</v>
      </c>
      <c r="AY8" s="69" t="s">
        <v>254</v>
      </c>
      <c r="BC8">
        <v>2</v>
      </c>
      <c r="BE8" t="s">
        <v>255</v>
      </c>
      <c r="BF8">
        <v>1</v>
      </c>
      <c r="BG8">
        <v>0</v>
      </c>
      <c r="BH8">
        <v>0</v>
      </c>
      <c r="BI8">
        <v>0</v>
      </c>
      <c r="BJ8">
        <v>0</v>
      </c>
      <c r="BK8">
        <v>0</v>
      </c>
      <c r="BL8">
        <v>0</v>
      </c>
      <c r="BO8" s="4" t="s">
        <v>256</v>
      </c>
      <c r="BP8" s="4" t="s">
        <v>257</v>
      </c>
      <c r="BQ8" t="s">
        <v>258</v>
      </c>
      <c r="BS8" s="150" t="s">
        <v>259</v>
      </c>
      <c r="BT8" s="160" t="s">
        <v>260</v>
      </c>
      <c r="BU8" t="s">
        <v>261</v>
      </c>
      <c r="BV8" t="s">
        <v>262</v>
      </c>
      <c r="BZ8" t="s">
        <v>263</v>
      </c>
      <c r="CB8" t="s">
        <v>264</v>
      </c>
      <c r="CD8" t="s">
        <v>265</v>
      </c>
      <c r="CJ8" t="s">
        <v>266</v>
      </c>
      <c r="CK8" t="e">
        <f t="shared" si="1"/>
        <v>#N/A</v>
      </c>
      <c r="CL8" t="s">
        <v>230</v>
      </c>
      <c r="CM8" t="s">
        <v>231</v>
      </c>
      <c r="CO8" s="148">
        <v>0.09</v>
      </c>
    </row>
    <row r="9" spans="1:93" ht="15.75">
      <c r="C9" t="s">
        <v>267</v>
      </c>
      <c r="D9" t="s">
        <v>2210</v>
      </c>
      <c r="F9" t="s">
        <v>268</v>
      </c>
      <c r="G9" t="s">
        <v>269</v>
      </c>
      <c r="I9" t="s">
        <v>270</v>
      </c>
      <c r="J9" t="s">
        <v>271</v>
      </c>
      <c r="N9" t="s">
        <v>272</v>
      </c>
      <c r="P9" t="str">
        <f>+Table13[[#This Row],[ICP Codes3]]&amp;" "&amp;Table13[[#This Row],[ICP Codes2]]</f>
        <v>AEF_AE Veoneer France Active Engineering-obsolete</v>
      </c>
      <c r="Q9" t="s">
        <v>273</v>
      </c>
      <c r="R9" t="s">
        <v>274</v>
      </c>
      <c r="T9" t="s">
        <v>31</v>
      </c>
      <c r="V9" t="s">
        <v>275</v>
      </c>
      <c r="W9" t="s">
        <v>62</v>
      </c>
      <c r="X9" t="s">
        <v>276</v>
      </c>
      <c r="Y9" t="s">
        <v>277</v>
      </c>
      <c r="Z9" t="s">
        <v>241</v>
      </c>
      <c r="AA9" t="str">
        <f t="shared" si="2"/>
        <v>AL</v>
      </c>
      <c r="AB9" t="str">
        <f t="shared" si="0"/>
        <v>Austria</v>
      </c>
      <c r="AC9" t="s">
        <v>215</v>
      </c>
      <c r="AD9" t="s">
        <v>278</v>
      </c>
      <c r="AE9">
        <v>43</v>
      </c>
      <c r="AG9" t="s">
        <v>279</v>
      </c>
      <c r="AH9" t="s">
        <v>280</v>
      </c>
      <c r="AJ9" t="s">
        <v>281</v>
      </c>
      <c r="AK9" t="s">
        <v>214</v>
      </c>
      <c r="AM9" s="184" t="s">
        <v>282</v>
      </c>
      <c r="AN9" s="184" t="s">
        <v>214</v>
      </c>
      <c r="AP9" t="s">
        <v>42</v>
      </c>
      <c r="AR9" t="s">
        <v>283</v>
      </c>
      <c r="AT9" s="175" t="s">
        <v>284</v>
      </c>
      <c r="AU9" s="63" t="s">
        <v>37</v>
      </c>
      <c r="AY9" s="68" t="s">
        <v>285</v>
      </c>
      <c r="BC9">
        <v>3</v>
      </c>
      <c r="BE9" t="s">
        <v>286</v>
      </c>
      <c r="BF9">
        <v>1</v>
      </c>
      <c r="BG9">
        <v>0</v>
      </c>
      <c r="BH9">
        <v>0</v>
      </c>
      <c r="BI9">
        <v>0</v>
      </c>
      <c r="BJ9">
        <v>0</v>
      </c>
      <c r="BK9">
        <v>0</v>
      </c>
      <c r="BL9">
        <v>0</v>
      </c>
      <c r="BO9" t="s">
        <v>287</v>
      </c>
      <c r="BP9" t="s">
        <v>288</v>
      </c>
      <c r="BQ9" t="s">
        <v>289</v>
      </c>
      <c r="BS9" s="151" t="s">
        <v>290</v>
      </c>
      <c r="BT9" s="134">
        <v>90</v>
      </c>
      <c r="BU9" t="s">
        <v>291</v>
      </c>
      <c r="BV9" t="s">
        <v>292</v>
      </c>
      <c r="BZ9" t="s">
        <v>293</v>
      </c>
      <c r="CB9" t="s">
        <v>294</v>
      </c>
      <c r="CD9" t="s">
        <v>295</v>
      </c>
      <c r="CJ9" t="s">
        <v>296</v>
      </c>
      <c r="CK9" t="e">
        <f t="shared" si="1"/>
        <v>#N/A</v>
      </c>
      <c r="CL9" t="s">
        <v>297</v>
      </c>
      <c r="CM9" t="s">
        <v>298</v>
      </c>
      <c r="CO9" s="148">
        <v>0.06</v>
      </c>
    </row>
    <row r="10" spans="1:93" ht="15.75">
      <c r="C10" t="s">
        <v>299</v>
      </c>
      <c r="D10" t="s">
        <v>2211</v>
      </c>
      <c r="F10" t="s">
        <v>300</v>
      </c>
      <c r="G10" t="s">
        <v>301</v>
      </c>
      <c r="I10" t="s">
        <v>302</v>
      </c>
      <c r="J10" t="s">
        <v>303</v>
      </c>
      <c r="N10" t="s">
        <v>304</v>
      </c>
      <c r="P10" t="str">
        <f>+Table13[[#This Row],[ICP Codes3]]&amp;" "&amp;Table13[[#This Row],[ICP Codes2]]</f>
        <v>AEF_T Veoneer France Total</v>
      </c>
      <c r="Q10" t="s">
        <v>305</v>
      </c>
      <c r="R10" t="s">
        <v>306</v>
      </c>
      <c r="T10" t="s">
        <v>307</v>
      </c>
      <c r="V10" t="s">
        <v>308</v>
      </c>
      <c r="W10" t="s">
        <v>62</v>
      </c>
      <c r="X10" t="s">
        <v>309</v>
      </c>
      <c r="Y10" t="s">
        <v>310</v>
      </c>
      <c r="Z10" t="s">
        <v>275</v>
      </c>
      <c r="AA10" t="str">
        <f t="shared" si="2"/>
        <v>DZ</v>
      </c>
      <c r="AB10" t="str">
        <f t="shared" si="0"/>
        <v>Belgium</v>
      </c>
      <c r="AC10" t="s">
        <v>251</v>
      </c>
      <c r="AD10" t="s">
        <v>311</v>
      </c>
      <c r="AE10">
        <v>32</v>
      </c>
      <c r="AG10" t="s">
        <v>312</v>
      </c>
      <c r="AH10" t="s">
        <v>209</v>
      </c>
      <c r="AJ10" t="s">
        <v>313</v>
      </c>
      <c r="AK10" t="s">
        <v>214</v>
      </c>
      <c r="AM10" s="185" t="s">
        <v>314</v>
      </c>
      <c r="AN10" s="185" t="s">
        <v>214</v>
      </c>
      <c r="AR10" t="s">
        <v>315</v>
      </c>
      <c r="AT10" s="175" t="s">
        <v>316</v>
      </c>
      <c r="AU10" s="63" t="s">
        <v>317</v>
      </c>
      <c r="AY10" s="69" t="s">
        <v>318</v>
      </c>
      <c r="BC10">
        <v>4</v>
      </c>
      <c r="BE10" t="s">
        <v>319</v>
      </c>
      <c r="BF10">
        <v>1</v>
      </c>
      <c r="BG10">
        <v>0</v>
      </c>
      <c r="BH10">
        <v>0</v>
      </c>
      <c r="BI10">
        <v>0</v>
      </c>
      <c r="BJ10">
        <v>0</v>
      </c>
      <c r="BK10">
        <v>0</v>
      </c>
      <c r="BL10">
        <v>0</v>
      </c>
      <c r="BO10" s="4" t="s">
        <v>320</v>
      </c>
      <c r="BP10" s="4" t="s">
        <v>321</v>
      </c>
      <c r="BQ10" t="s">
        <v>322</v>
      </c>
      <c r="BS10" s="149" t="s">
        <v>323</v>
      </c>
      <c r="BT10" s="156" t="s">
        <v>324</v>
      </c>
      <c r="BU10" t="s">
        <v>324</v>
      </c>
      <c r="CB10" t="s">
        <v>325</v>
      </c>
      <c r="CD10" t="s">
        <v>326</v>
      </c>
      <c r="CJ10" t="s">
        <v>327</v>
      </c>
      <c r="CK10" t="e">
        <f t="shared" si="1"/>
        <v>#N/A</v>
      </c>
      <c r="CL10" t="s">
        <v>230</v>
      </c>
      <c r="CM10" t="s">
        <v>231</v>
      </c>
      <c r="CO10" s="148">
        <v>0.03</v>
      </c>
    </row>
    <row r="11" spans="1:93" ht="15.75">
      <c r="I11" t="s">
        <v>328</v>
      </c>
      <c r="J11" t="s">
        <v>329</v>
      </c>
      <c r="P11" t="str">
        <f>+Table13[[#This Row],[ICP Codes3]]&amp;" "&amp;Table13[[#This Row],[ICP Codes2]]</f>
        <v>CHC Arriver China</v>
      </c>
      <c r="Q11" t="s">
        <v>330</v>
      </c>
      <c r="R11" t="s">
        <v>331</v>
      </c>
      <c r="T11" t="s">
        <v>332</v>
      </c>
      <c r="V11" t="s">
        <v>333</v>
      </c>
      <c r="W11" t="s">
        <v>62</v>
      </c>
      <c r="X11" t="s">
        <v>334</v>
      </c>
      <c r="Y11" t="s">
        <v>335</v>
      </c>
      <c r="Z11" t="s">
        <v>308</v>
      </c>
      <c r="AA11" t="str">
        <f t="shared" si="2"/>
        <v>AS</v>
      </c>
      <c r="AB11" t="str">
        <f t="shared" si="0"/>
        <v>Brazil</v>
      </c>
      <c r="AC11" t="s">
        <v>336</v>
      </c>
      <c r="AD11" t="s">
        <v>337</v>
      </c>
      <c r="AE11">
        <v>55</v>
      </c>
      <c r="AG11" t="s">
        <v>338</v>
      </c>
      <c r="AH11" t="s">
        <v>339</v>
      </c>
      <c r="AJ11" t="s">
        <v>340</v>
      </c>
      <c r="AK11" t="s">
        <v>214</v>
      </c>
      <c r="AM11" s="184" t="s">
        <v>341</v>
      </c>
      <c r="AN11" s="184" t="s">
        <v>214</v>
      </c>
      <c r="AR11" t="s">
        <v>342</v>
      </c>
      <c r="AT11" s="175" t="s">
        <v>343</v>
      </c>
      <c r="AU11" s="63" t="s">
        <v>344</v>
      </c>
      <c r="BC11">
        <v>5</v>
      </c>
      <c r="BE11" t="s">
        <v>345</v>
      </c>
      <c r="BF11">
        <v>1</v>
      </c>
      <c r="BG11">
        <v>0</v>
      </c>
      <c r="BH11">
        <v>0</v>
      </c>
      <c r="BI11">
        <v>0</v>
      </c>
      <c r="BJ11">
        <v>0</v>
      </c>
      <c r="BK11">
        <v>0</v>
      </c>
      <c r="BL11">
        <v>0</v>
      </c>
      <c r="BO11" s="4" t="s">
        <v>346</v>
      </c>
      <c r="BP11" s="4" t="s">
        <v>347</v>
      </c>
      <c r="BQ11" t="s">
        <v>348</v>
      </c>
      <c r="BS11" s="151" t="s">
        <v>307</v>
      </c>
      <c r="BT11" s="134"/>
      <c r="CD11" t="s">
        <v>349</v>
      </c>
      <c r="CJ11" t="s">
        <v>208</v>
      </c>
      <c r="CK11" t="str">
        <f t="shared" si="1"/>
        <v>Argentina</v>
      </c>
      <c r="CL11" t="s">
        <v>350</v>
      </c>
      <c r="CM11" t="s">
        <v>351</v>
      </c>
    </row>
    <row r="12" spans="1:93" ht="15.75">
      <c r="C12" t="s">
        <v>352</v>
      </c>
      <c r="D12" t="s">
        <v>353</v>
      </c>
      <c r="I12" t="s">
        <v>354</v>
      </c>
      <c r="J12" t="s">
        <v>355</v>
      </c>
      <c r="P12" t="str">
        <f>+Table13[[#This Row],[ICP Codes3]]&amp;" "&amp;Table13[[#This Row],[ICP Codes2]]</f>
        <v>EGO_O Veoneer Germany Operations</v>
      </c>
      <c r="Q12" t="s">
        <v>356</v>
      </c>
      <c r="R12" t="s">
        <v>357</v>
      </c>
      <c r="T12" t="s">
        <v>358</v>
      </c>
      <c r="V12" t="s">
        <v>359</v>
      </c>
      <c r="W12" t="s">
        <v>62</v>
      </c>
      <c r="X12" t="s">
        <v>360</v>
      </c>
      <c r="Y12" t="s">
        <v>361</v>
      </c>
      <c r="Z12" t="s">
        <v>333</v>
      </c>
      <c r="AA12" t="str">
        <f t="shared" si="2"/>
        <v>AD</v>
      </c>
      <c r="AB12" t="str">
        <f t="shared" si="0"/>
        <v>Bulgaria</v>
      </c>
      <c r="AC12" t="s">
        <v>283</v>
      </c>
      <c r="AD12" t="s">
        <v>362</v>
      </c>
      <c r="AE12">
        <v>359</v>
      </c>
      <c r="AG12" t="s">
        <v>363</v>
      </c>
      <c r="AH12" t="s">
        <v>364</v>
      </c>
      <c r="AJ12" t="s">
        <v>365</v>
      </c>
      <c r="AK12" t="s">
        <v>214</v>
      </c>
      <c r="AM12" s="185" t="s">
        <v>366</v>
      </c>
      <c r="AN12" s="185" t="s">
        <v>214</v>
      </c>
      <c r="AR12" t="s">
        <v>17</v>
      </c>
      <c r="AT12" s="175" t="s">
        <v>92</v>
      </c>
      <c r="AU12" s="63" t="s">
        <v>367</v>
      </c>
      <c r="BC12">
        <v>6</v>
      </c>
      <c r="BE12" t="s">
        <v>368</v>
      </c>
      <c r="BF12">
        <v>1</v>
      </c>
      <c r="BG12">
        <v>0</v>
      </c>
      <c r="BH12">
        <v>0</v>
      </c>
      <c r="BI12">
        <v>0</v>
      </c>
      <c r="BJ12">
        <v>0</v>
      </c>
      <c r="BK12">
        <v>0</v>
      </c>
      <c r="BL12">
        <v>0</v>
      </c>
      <c r="BO12" s="4" t="s">
        <v>369</v>
      </c>
      <c r="BP12" s="4" t="s">
        <v>370</v>
      </c>
      <c r="BQ12" t="s">
        <v>371</v>
      </c>
      <c r="BS12" s="152" t="s">
        <v>372</v>
      </c>
      <c r="BT12" s="134">
        <v>75</v>
      </c>
      <c r="BU12" t="s">
        <v>373</v>
      </c>
      <c r="BV12" t="s">
        <v>374</v>
      </c>
      <c r="CD12" t="s">
        <v>375</v>
      </c>
      <c r="CJ12" t="s">
        <v>376</v>
      </c>
      <c r="CK12" t="e">
        <f t="shared" si="1"/>
        <v>#N/A</v>
      </c>
      <c r="CL12" t="s">
        <v>230</v>
      </c>
      <c r="CM12" t="s">
        <v>231</v>
      </c>
    </row>
    <row r="13" spans="1:93" ht="15.75">
      <c r="C13" t="s">
        <v>377</v>
      </c>
      <c r="J13" t="s">
        <v>378</v>
      </c>
      <c r="P13" t="str">
        <f>+Table13[[#This Row],[ICP Codes3]]&amp;" "&amp;Table13[[#This Row],[ICP Codes2]]</f>
        <v>EIO_AE Veoneer India Active Engineering-obsolete</v>
      </c>
      <c r="Q13" t="s">
        <v>379</v>
      </c>
      <c r="R13" t="s">
        <v>380</v>
      </c>
      <c r="T13" t="s">
        <v>381</v>
      </c>
      <c r="V13" t="s">
        <v>382</v>
      </c>
      <c r="W13" t="s">
        <v>62</v>
      </c>
      <c r="X13" t="s">
        <v>383</v>
      </c>
      <c r="Y13" t="s">
        <v>384</v>
      </c>
      <c r="Z13" t="s">
        <v>359</v>
      </c>
      <c r="AA13" t="str">
        <f t="shared" si="2"/>
        <v>AO</v>
      </c>
      <c r="AB13" t="str">
        <f t="shared" si="0"/>
        <v>Canada</v>
      </c>
      <c r="AC13" t="s">
        <v>385</v>
      </c>
      <c r="AD13" t="s">
        <v>339</v>
      </c>
      <c r="AE13">
        <v>1</v>
      </c>
      <c r="AG13" t="s">
        <v>386</v>
      </c>
      <c r="AH13" t="s">
        <v>387</v>
      </c>
      <c r="AJ13" t="s">
        <v>388</v>
      </c>
      <c r="AK13" t="s">
        <v>214</v>
      </c>
      <c r="AM13" s="184" t="s">
        <v>389</v>
      </c>
      <c r="AN13" s="184" t="s">
        <v>214</v>
      </c>
      <c r="AR13" t="s">
        <v>390</v>
      </c>
      <c r="AT13" s="175" t="s">
        <v>93</v>
      </c>
      <c r="AU13" s="63" t="s">
        <v>391</v>
      </c>
      <c r="BC13">
        <v>7</v>
      </c>
      <c r="BE13" t="s">
        <v>392</v>
      </c>
      <c r="BF13">
        <v>1</v>
      </c>
      <c r="BG13">
        <v>0</v>
      </c>
      <c r="BH13">
        <v>0</v>
      </c>
      <c r="BI13">
        <v>0</v>
      </c>
      <c r="BJ13">
        <v>0</v>
      </c>
      <c r="BK13">
        <v>0</v>
      </c>
      <c r="BL13">
        <v>0</v>
      </c>
      <c r="BO13" s="4" t="s">
        <v>393</v>
      </c>
      <c r="BP13" s="4" t="s">
        <v>394</v>
      </c>
      <c r="BQ13" t="s">
        <v>395</v>
      </c>
      <c r="BS13" s="153" t="s">
        <v>396</v>
      </c>
      <c r="BT13" s="160" t="s">
        <v>397</v>
      </c>
      <c r="BU13" t="s">
        <v>397</v>
      </c>
      <c r="BV13" t="s">
        <v>398</v>
      </c>
      <c r="CJ13" t="s">
        <v>245</v>
      </c>
      <c r="CK13" t="str">
        <f t="shared" si="1"/>
        <v>Australia</v>
      </c>
      <c r="CL13" t="s">
        <v>399</v>
      </c>
      <c r="CM13" t="s">
        <v>400</v>
      </c>
    </row>
    <row r="14" spans="1:93" ht="15.75">
      <c r="C14" t="s">
        <v>401</v>
      </c>
      <c r="J14" t="s">
        <v>402</v>
      </c>
      <c r="P14" t="str">
        <f>+Table13[[#This Row],[ICP Codes3]]&amp;" "&amp;Table13[[#This Row],[ICP Codes2]]</f>
        <v>EIO_O Veoneer India Operations</v>
      </c>
      <c r="Q14" t="s">
        <v>403</v>
      </c>
      <c r="R14" t="s">
        <v>404</v>
      </c>
      <c r="T14" t="s">
        <v>405</v>
      </c>
      <c r="V14" t="s">
        <v>406</v>
      </c>
      <c r="W14" t="s">
        <v>62</v>
      </c>
      <c r="X14" t="s">
        <v>407</v>
      </c>
      <c r="Y14" t="s">
        <v>408</v>
      </c>
      <c r="Z14" t="s">
        <v>382</v>
      </c>
      <c r="AA14" t="str">
        <f t="shared" si="2"/>
        <v>AI</v>
      </c>
      <c r="AB14" t="str">
        <f t="shared" si="0"/>
        <v>China</v>
      </c>
      <c r="AC14" t="s">
        <v>409</v>
      </c>
      <c r="AD14" t="s">
        <v>410</v>
      </c>
      <c r="AE14">
        <v>86</v>
      </c>
      <c r="AG14" t="s">
        <v>411</v>
      </c>
      <c r="AH14" t="s">
        <v>412</v>
      </c>
      <c r="AJ14" t="s">
        <v>413</v>
      </c>
      <c r="AK14" t="s">
        <v>214</v>
      </c>
      <c r="AM14" s="185" t="s">
        <v>414</v>
      </c>
      <c r="AN14" s="185" t="s">
        <v>214</v>
      </c>
      <c r="AR14" t="s">
        <v>415</v>
      </c>
      <c r="AT14" s="175" t="s">
        <v>94</v>
      </c>
      <c r="AU14" s="63" t="s">
        <v>39</v>
      </c>
      <c r="BC14">
        <v>8</v>
      </c>
      <c r="BE14" t="s">
        <v>416</v>
      </c>
      <c r="BF14">
        <v>1</v>
      </c>
      <c r="BG14">
        <v>0</v>
      </c>
      <c r="BH14">
        <v>1</v>
      </c>
      <c r="BI14">
        <v>0</v>
      </c>
      <c r="BJ14">
        <v>0</v>
      </c>
      <c r="BK14">
        <v>0</v>
      </c>
      <c r="BL14">
        <v>0</v>
      </c>
      <c r="BO14" s="4" t="s">
        <v>417</v>
      </c>
      <c r="BP14" s="4" t="s">
        <v>418</v>
      </c>
      <c r="BQ14" t="s">
        <v>419</v>
      </c>
      <c r="BS14" s="152" t="s">
        <v>420</v>
      </c>
      <c r="BT14" s="134">
        <v>60</v>
      </c>
      <c r="BU14" t="s">
        <v>421</v>
      </c>
      <c r="BV14" t="s">
        <v>422</v>
      </c>
      <c r="CJ14" t="s">
        <v>215</v>
      </c>
      <c r="CK14" t="str">
        <f t="shared" si="1"/>
        <v>Austria</v>
      </c>
      <c r="CL14" t="s">
        <v>350</v>
      </c>
      <c r="CM14" t="s">
        <v>423</v>
      </c>
    </row>
    <row r="15" spans="1:93" ht="15.75">
      <c r="C15" t="s">
        <v>424</v>
      </c>
      <c r="J15" t="s">
        <v>425</v>
      </c>
      <c r="P15" t="str">
        <f>+Table13[[#This Row],[ICP Codes3]]&amp;" "&amp;Table13[[#This Row],[ICP Codes2]]</f>
        <v>EJO_AE Veoneer Japan Active Engineering-obsolete</v>
      </c>
      <c r="Q15" t="s">
        <v>426</v>
      </c>
      <c r="R15" t="s">
        <v>427</v>
      </c>
      <c r="T15" t="s">
        <v>428</v>
      </c>
      <c r="V15" t="s">
        <v>429</v>
      </c>
      <c r="W15" t="s">
        <v>62</v>
      </c>
      <c r="X15" t="s">
        <v>430</v>
      </c>
      <c r="Y15" t="s">
        <v>431</v>
      </c>
      <c r="Z15" t="s">
        <v>406</v>
      </c>
      <c r="AA15" t="str">
        <f t="shared" si="2"/>
        <v>AQ</v>
      </c>
      <c r="AB15" t="str">
        <f t="shared" si="0"/>
        <v>Colombia</v>
      </c>
      <c r="AC15" t="s">
        <v>432</v>
      </c>
      <c r="AD15" t="s">
        <v>364</v>
      </c>
      <c r="AE15">
        <v>57</v>
      </c>
      <c r="AG15" t="s">
        <v>433</v>
      </c>
      <c r="AH15" t="s">
        <v>434</v>
      </c>
      <c r="AJ15" t="s">
        <v>435</v>
      </c>
      <c r="AK15" t="s">
        <v>214</v>
      </c>
      <c r="AM15" s="184" t="s">
        <v>436</v>
      </c>
      <c r="AN15" s="184" t="s">
        <v>214</v>
      </c>
      <c r="AR15" t="s">
        <v>437</v>
      </c>
      <c r="AT15" s="175" t="s">
        <v>95</v>
      </c>
      <c r="AU15" s="63" t="s">
        <v>438</v>
      </c>
      <c r="BC15">
        <v>9</v>
      </c>
      <c r="BE15" t="s">
        <v>439</v>
      </c>
      <c r="BF15">
        <v>1</v>
      </c>
      <c r="BG15">
        <v>0</v>
      </c>
      <c r="BH15">
        <v>1</v>
      </c>
      <c r="BI15">
        <v>0</v>
      </c>
      <c r="BJ15">
        <v>0</v>
      </c>
      <c r="BK15">
        <v>0</v>
      </c>
      <c r="BL15">
        <v>0</v>
      </c>
      <c r="BO15" s="4" t="s">
        <v>440</v>
      </c>
      <c r="BP15" s="4" t="s">
        <v>440</v>
      </c>
      <c r="BQ15" t="s">
        <v>441</v>
      </c>
      <c r="BS15" s="153" t="s">
        <v>442</v>
      </c>
      <c r="BT15" s="160" t="s">
        <v>443</v>
      </c>
      <c r="BU15" t="s">
        <v>443</v>
      </c>
      <c r="BV15" t="s">
        <v>444</v>
      </c>
      <c r="CJ15" t="s">
        <v>445</v>
      </c>
      <c r="CK15" t="e">
        <f t="shared" si="1"/>
        <v>#N/A</v>
      </c>
      <c r="CL15" t="s">
        <v>230</v>
      </c>
      <c r="CM15" t="s">
        <v>231</v>
      </c>
    </row>
    <row r="16" spans="1:93" ht="15.75">
      <c r="C16" t="s">
        <v>446</v>
      </c>
      <c r="D16" t="s">
        <v>2212</v>
      </c>
      <c r="J16" t="s">
        <v>447</v>
      </c>
      <c r="P16" t="str">
        <f>+Table13[[#This Row],[ICP Codes3]]&amp;" "&amp;Table13[[#This Row],[ICP Codes2]]</f>
        <v>EJO_O Veoneer Japan Operations</v>
      </c>
      <c r="Q16" t="s">
        <v>448</v>
      </c>
      <c r="R16" t="s">
        <v>449</v>
      </c>
      <c r="T16" t="s">
        <v>450</v>
      </c>
      <c r="V16" t="s">
        <v>451</v>
      </c>
      <c r="W16" t="s">
        <v>62</v>
      </c>
      <c r="X16" t="s">
        <v>452</v>
      </c>
      <c r="Y16" t="s">
        <v>453</v>
      </c>
      <c r="Z16" t="s">
        <v>429</v>
      </c>
      <c r="AA16" t="str">
        <f t="shared" si="2"/>
        <v>AG</v>
      </c>
      <c r="AB16" s="51" t="s">
        <v>454</v>
      </c>
      <c r="AC16" t="s">
        <v>455</v>
      </c>
      <c r="AD16" t="s">
        <v>456</v>
      </c>
      <c r="AE16">
        <v>385</v>
      </c>
      <c r="AG16" t="s">
        <v>457</v>
      </c>
      <c r="AH16" t="s">
        <v>458</v>
      </c>
      <c r="AJ16" t="s">
        <v>459</v>
      </c>
      <c r="AK16" t="s">
        <v>214</v>
      </c>
      <c r="AM16" s="185" t="s">
        <v>460</v>
      </c>
      <c r="AN16" s="185" t="s">
        <v>214</v>
      </c>
      <c r="AR16" t="s">
        <v>461</v>
      </c>
      <c r="AT16" s="174" t="s">
        <v>462</v>
      </c>
      <c r="AU16" s="63" t="s">
        <v>463</v>
      </c>
      <c r="BC16">
        <v>10</v>
      </c>
      <c r="BE16" t="s">
        <v>464</v>
      </c>
      <c r="BF16">
        <v>1</v>
      </c>
      <c r="BG16">
        <v>0</v>
      </c>
      <c r="BH16">
        <v>1</v>
      </c>
      <c r="BI16">
        <v>0</v>
      </c>
      <c r="BJ16">
        <v>0</v>
      </c>
      <c r="BK16">
        <v>0</v>
      </c>
      <c r="BL16">
        <v>0</v>
      </c>
      <c r="BO16" s="4" t="s">
        <v>465</v>
      </c>
      <c r="BP16" s="4" t="s">
        <v>465</v>
      </c>
      <c r="BQ16" t="s">
        <v>466</v>
      </c>
      <c r="BS16" s="152" t="s">
        <v>467</v>
      </c>
      <c r="BT16" s="134">
        <v>45</v>
      </c>
      <c r="BU16" t="s">
        <v>468</v>
      </c>
      <c r="BV16" t="s">
        <v>469</v>
      </c>
      <c r="CJ16" t="s">
        <v>470</v>
      </c>
      <c r="CK16" t="e">
        <f t="shared" si="1"/>
        <v>#N/A</v>
      </c>
      <c r="CL16" t="s">
        <v>230</v>
      </c>
      <c r="CM16" t="s">
        <v>231</v>
      </c>
    </row>
    <row r="17" spans="3:91" ht="15.75">
      <c r="C17" t="s">
        <v>2209</v>
      </c>
      <c r="D17" t="s">
        <v>2213</v>
      </c>
      <c r="J17" t="s">
        <v>472</v>
      </c>
      <c r="P17" t="str">
        <f>+Table13[[#This Row],[ICP Codes3]]&amp;" "&amp;Table13[[#This Row],[ICP Codes2]]</f>
        <v>EKO_AE Veoneer Korea Active Engineering-obsolete</v>
      </c>
      <c r="Q17" t="s">
        <v>473</v>
      </c>
      <c r="R17" t="s">
        <v>474</v>
      </c>
      <c r="T17" t="s">
        <v>475</v>
      </c>
      <c r="V17" t="s">
        <v>476</v>
      </c>
      <c r="W17" t="s">
        <v>62</v>
      </c>
      <c r="X17" t="s">
        <v>477</v>
      </c>
      <c r="Y17" t="s">
        <v>478</v>
      </c>
      <c r="Z17" t="s">
        <v>208</v>
      </c>
      <c r="AA17" t="str">
        <f t="shared" si="2"/>
        <v>AR</v>
      </c>
      <c r="AB17" t="str">
        <f t="shared" ref="AB17:AB30" si="3">+VLOOKUP(AC17,$Z$6:$Z$259,1,0)</f>
        <v>Czech Republic</v>
      </c>
      <c r="AC17" t="s">
        <v>342</v>
      </c>
      <c r="AD17" t="s">
        <v>479</v>
      </c>
      <c r="AE17">
        <v>420</v>
      </c>
      <c r="AG17" t="s">
        <v>480</v>
      </c>
      <c r="AH17" t="s">
        <v>481</v>
      </c>
      <c r="AJ17" t="s">
        <v>482</v>
      </c>
      <c r="AK17" t="s">
        <v>214</v>
      </c>
      <c r="AM17" s="184" t="s">
        <v>483</v>
      </c>
      <c r="AN17" s="184" t="s">
        <v>214</v>
      </c>
      <c r="AR17" t="s">
        <v>484</v>
      </c>
      <c r="AT17" s="174" t="s">
        <v>485</v>
      </c>
      <c r="AU17" s="63" t="s">
        <v>486</v>
      </c>
      <c r="BC17">
        <v>11</v>
      </c>
      <c r="BE17" t="s">
        <v>487</v>
      </c>
      <c r="BF17">
        <v>1</v>
      </c>
      <c r="BG17">
        <v>0</v>
      </c>
      <c r="BH17">
        <v>0</v>
      </c>
      <c r="BI17">
        <v>0</v>
      </c>
      <c r="BJ17">
        <v>0</v>
      </c>
      <c r="BK17">
        <v>0</v>
      </c>
      <c r="BL17">
        <v>0</v>
      </c>
      <c r="BS17" s="159" t="s">
        <v>488</v>
      </c>
      <c r="BT17" s="25" t="s">
        <v>489</v>
      </c>
      <c r="BU17" s="41" t="s">
        <v>489</v>
      </c>
      <c r="BV17" s="41"/>
      <c r="CJ17" t="s">
        <v>490</v>
      </c>
      <c r="CK17" t="e">
        <f t="shared" si="1"/>
        <v>#N/A</v>
      </c>
      <c r="CL17" t="s">
        <v>230</v>
      </c>
      <c r="CM17" t="s">
        <v>231</v>
      </c>
    </row>
    <row r="18" spans="3:91" ht="15.75">
      <c r="C18" t="s">
        <v>491</v>
      </c>
      <c r="D18" t="s">
        <v>2214</v>
      </c>
      <c r="P18" t="str">
        <f>+Table13[[#This Row],[ICP Codes3]]&amp;" "&amp;Table13[[#This Row],[ICP Codes2]]</f>
        <v>EKO_O Veoneer Korea Operations</v>
      </c>
      <c r="Q18" t="s">
        <v>493</v>
      </c>
      <c r="R18" t="s">
        <v>494</v>
      </c>
      <c r="T18" t="s">
        <v>495</v>
      </c>
      <c r="V18" t="s">
        <v>496</v>
      </c>
      <c r="W18" t="s">
        <v>62</v>
      </c>
      <c r="X18" t="s">
        <v>497</v>
      </c>
      <c r="Y18" t="s">
        <v>498</v>
      </c>
      <c r="Z18" t="s">
        <v>476</v>
      </c>
      <c r="AA18" t="str">
        <f t="shared" si="2"/>
        <v>AM</v>
      </c>
      <c r="AB18" t="str">
        <f t="shared" si="3"/>
        <v>Denmark</v>
      </c>
      <c r="AC18" t="s">
        <v>390</v>
      </c>
      <c r="AD18" t="s">
        <v>499</v>
      </c>
      <c r="AE18">
        <v>45</v>
      </c>
      <c r="AG18" t="s">
        <v>500</v>
      </c>
      <c r="AH18" t="s">
        <v>501</v>
      </c>
      <c r="AJ18" t="s">
        <v>502</v>
      </c>
      <c r="AK18" t="s">
        <v>214</v>
      </c>
      <c r="AM18" s="185" t="s">
        <v>503</v>
      </c>
      <c r="AN18" s="185" t="s">
        <v>214</v>
      </c>
      <c r="AR18" t="s">
        <v>59</v>
      </c>
      <c r="AT18" s="174" t="s">
        <v>504</v>
      </c>
      <c r="AU18" s="63" t="s">
        <v>504</v>
      </c>
      <c r="BC18">
        <v>12</v>
      </c>
      <c r="BE18" t="s">
        <v>505</v>
      </c>
      <c r="BF18">
        <v>1</v>
      </c>
      <c r="BG18">
        <v>0</v>
      </c>
      <c r="BH18">
        <v>0</v>
      </c>
      <c r="BI18">
        <v>0</v>
      </c>
      <c r="BJ18">
        <v>0</v>
      </c>
      <c r="BK18">
        <v>0</v>
      </c>
      <c r="BL18">
        <v>0</v>
      </c>
      <c r="BS18" s="153" t="s">
        <v>506</v>
      </c>
      <c r="BT18" s="134">
        <v>30</v>
      </c>
      <c r="BU18" t="s">
        <v>507</v>
      </c>
      <c r="BV18" t="s">
        <v>508</v>
      </c>
      <c r="CJ18" t="s">
        <v>509</v>
      </c>
      <c r="CK18" t="e">
        <f t="shared" si="1"/>
        <v>#N/A</v>
      </c>
      <c r="CL18" t="s">
        <v>230</v>
      </c>
      <c r="CM18" t="s">
        <v>231</v>
      </c>
    </row>
    <row r="19" spans="3:91" ht="15.75">
      <c r="C19" t="s">
        <v>510</v>
      </c>
      <c r="P19" t="str">
        <f>+Table13[[#This Row],[ICP Codes3]]&amp;" "&amp;Table13[[#This Row],[ICP Codes2]]</f>
        <v>ROT_T Veoneer Romania Active Engineering-obsolete</v>
      </c>
      <c r="Q19" t="s">
        <v>511</v>
      </c>
      <c r="R19" t="s">
        <v>512</v>
      </c>
      <c r="T19" t="s">
        <v>513</v>
      </c>
      <c r="V19" t="s">
        <v>514</v>
      </c>
      <c r="W19" t="s">
        <v>62</v>
      </c>
      <c r="X19" t="s">
        <v>515</v>
      </c>
      <c r="Y19" t="s">
        <v>516</v>
      </c>
      <c r="Z19" t="s">
        <v>496</v>
      </c>
      <c r="AA19" t="str">
        <f t="shared" si="2"/>
        <v>AW</v>
      </c>
      <c r="AB19" t="str">
        <f t="shared" si="3"/>
        <v>Finland</v>
      </c>
      <c r="AC19" t="s">
        <v>484</v>
      </c>
      <c r="AD19" t="s">
        <v>517</v>
      </c>
      <c r="AE19">
        <v>358</v>
      </c>
      <c r="AG19" t="s">
        <v>518</v>
      </c>
      <c r="AH19" t="s">
        <v>519</v>
      </c>
      <c r="AJ19" t="s">
        <v>520</v>
      </c>
      <c r="AK19" t="s">
        <v>214</v>
      </c>
      <c r="AR19" t="s">
        <v>521</v>
      </c>
      <c r="AT19" s="174" t="s">
        <v>522</v>
      </c>
      <c r="AU19" s="63" t="s">
        <v>522</v>
      </c>
      <c r="BC19">
        <v>13</v>
      </c>
      <c r="BE19" t="s">
        <v>523</v>
      </c>
      <c r="BF19">
        <v>1</v>
      </c>
      <c r="BG19">
        <v>0</v>
      </c>
      <c r="BH19">
        <v>0</v>
      </c>
      <c r="BI19">
        <v>0</v>
      </c>
      <c r="BJ19">
        <v>0</v>
      </c>
      <c r="BK19">
        <v>0</v>
      </c>
      <c r="BL19">
        <v>0</v>
      </c>
      <c r="BS19" s="152" t="s">
        <v>524</v>
      </c>
      <c r="BT19" s="156" t="s">
        <v>525</v>
      </c>
      <c r="BU19" t="s">
        <v>525</v>
      </c>
      <c r="CJ19" t="s">
        <v>526</v>
      </c>
      <c r="CK19" t="e">
        <f t="shared" si="1"/>
        <v>#N/A</v>
      </c>
      <c r="CL19" t="s">
        <v>230</v>
      </c>
      <c r="CM19" t="s">
        <v>231</v>
      </c>
    </row>
    <row r="20" spans="3:91" ht="16.5" thickBot="1">
      <c r="P20" t="str">
        <f>+Table13[[#This Row],[ICP Codes3]]&amp;" "&amp;Table13[[#This Row],[ICP Codes2]]</f>
        <v>ROT_O Veoneer Romania Operations</v>
      </c>
      <c r="Q20" t="s">
        <v>527</v>
      </c>
      <c r="R20" t="s">
        <v>528</v>
      </c>
      <c r="T20" t="s">
        <v>529</v>
      </c>
      <c r="V20" t="s">
        <v>530</v>
      </c>
      <c r="W20" t="s">
        <v>62</v>
      </c>
      <c r="X20" t="s">
        <v>531</v>
      </c>
      <c r="Y20" t="s">
        <v>532</v>
      </c>
      <c r="Z20" t="s">
        <v>245</v>
      </c>
      <c r="AA20" t="str">
        <f t="shared" si="2"/>
        <v>AU</v>
      </c>
      <c r="AB20" t="str">
        <f t="shared" si="3"/>
        <v>France</v>
      </c>
      <c r="AC20" t="s">
        <v>59</v>
      </c>
      <c r="AD20" t="s">
        <v>533</v>
      </c>
      <c r="AE20">
        <v>33</v>
      </c>
      <c r="AG20" t="s">
        <v>534</v>
      </c>
      <c r="AH20" t="s">
        <v>535</v>
      </c>
      <c r="AJ20" t="s">
        <v>536</v>
      </c>
      <c r="AK20" t="s">
        <v>214</v>
      </c>
      <c r="AR20" t="s">
        <v>454</v>
      </c>
      <c r="AT20" s="174" t="s">
        <v>537</v>
      </c>
      <c r="AU20" s="63" t="s">
        <v>538</v>
      </c>
      <c r="BC20">
        <v>14</v>
      </c>
      <c r="BE20" t="s">
        <v>539</v>
      </c>
      <c r="BF20">
        <v>1</v>
      </c>
      <c r="BG20">
        <v>0</v>
      </c>
      <c r="BH20">
        <v>0</v>
      </c>
      <c r="BI20">
        <v>0</v>
      </c>
      <c r="BJ20">
        <v>0</v>
      </c>
      <c r="BK20">
        <v>0</v>
      </c>
      <c r="BL20">
        <v>0</v>
      </c>
      <c r="BS20" s="154" t="s">
        <v>540</v>
      </c>
      <c r="BT20" s="161" t="s">
        <v>541</v>
      </c>
      <c r="BU20" s="155" t="s">
        <v>542</v>
      </c>
      <c r="BV20" s="155" t="s">
        <v>543</v>
      </c>
      <c r="CJ20" t="s">
        <v>251</v>
      </c>
      <c r="CK20" t="str">
        <f t="shared" si="1"/>
        <v>Belgium</v>
      </c>
      <c r="CL20" t="s">
        <v>399</v>
      </c>
      <c r="CM20" t="s">
        <v>400</v>
      </c>
    </row>
    <row r="21" spans="3:91" ht="16.5" thickBot="1">
      <c r="P21" t="str">
        <f>+Table13[[#This Row],[ICP Codes3]]&amp;" "&amp;Table13[[#This Row],[ICP Codes2]]</f>
        <v>ESO_E Veoneer Sweden Active Engineering-obsolete</v>
      </c>
      <c r="Q21" t="s">
        <v>544</v>
      </c>
      <c r="R21" t="s">
        <v>545</v>
      </c>
      <c r="T21" t="s">
        <v>546</v>
      </c>
      <c r="V21" t="s">
        <v>547</v>
      </c>
      <c r="W21" t="s">
        <v>62</v>
      </c>
      <c r="X21" t="s">
        <v>548</v>
      </c>
      <c r="Y21" t="s">
        <v>549</v>
      </c>
      <c r="Z21" t="s">
        <v>215</v>
      </c>
      <c r="AA21" t="str">
        <f t="shared" si="2"/>
        <v>AT</v>
      </c>
      <c r="AB21" t="str">
        <f t="shared" si="3"/>
        <v>Germany</v>
      </c>
      <c r="AC21" t="s">
        <v>17</v>
      </c>
      <c r="AD21" t="s">
        <v>412</v>
      </c>
      <c r="AE21">
        <v>49</v>
      </c>
      <c r="AG21" t="s">
        <v>550</v>
      </c>
      <c r="AH21" t="s">
        <v>551</v>
      </c>
      <c r="AJ21" t="s">
        <v>552</v>
      </c>
      <c r="AK21" t="s">
        <v>214</v>
      </c>
      <c r="AR21" t="s">
        <v>60</v>
      </c>
      <c r="AT21" s="174" t="s">
        <v>553</v>
      </c>
      <c r="AU21" s="63" t="s">
        <v>553</v>
      </c>
      <c r="BC21">
        <v>15</v>
      </c>
      <c r="BE21" t="s">
        <v>554</v>
      </c>
      <c r="BF21">
        <v>1</v>
      </c>
      <c r="BG21">
        <v>0</v>
      </c>
      <c r="BH21">
        <v>0</v>
      </c>
      <c r="BI21">
        <v>0</v>
      </c>
      <c r="BJ21">
        <v>0</v>
      </c>
      <c r="BK21">
        <v>0</v>
      </c>
      <c r="BL21">
        <v>0</v>
      </c>
      <c r="BS21" s="157" t="s">
        <v>555</v>
      </c>
      <c r="BT21" s="158" t="s">
        <v>556</v>
      </c>
      <c r="BU21" s="155" t="s">
        <v>556</v>
      </c>
      <c r="BV21" s="155"/>
      <c r="CJ21" t="s">
        <v>557</v>
      </c>
      <c r="CK21" t="e">
        <f t="shared" si="1"/>
        <v>#N/A</v>
      </c>
      <c r="CL21" t="s">
        <v>230</v>
      </c>
      <c r="CM21" t="s">
        <v>231</v>
      </c>
    </row>
    <row r="22" spans="3:91" ht="15.75">
      <c r="E22" s="59"/>
      <c r="P22" t="str">
        <f>+Table13[[#This Row],[ICP Codes3]]&amp;" "&amp;Table13[[#This Row],[ICP Codes2]]</f>
        <v>ESO_O Veoneer Sweden Active Operations</v>
      </c>
      <c r="Q22" t="s">
        <v>558</v>
      </c>
      <c r="R22" t="s">
        <v>559</v>
      </c>
      <c r="T22" t="s">
        <v>560</v>
      </c>
      <c r="V22" t="s">
        <v>561</v>
      </c>
      <c r="W22" t="s">
        <v>62</v>
      </c>
      <c r="X22" t="s">
        <v>562</v>
      </c>
      <c r="Y22" t="s">
        <v>563</v>
      </c>
      <c r="Z22" t="s">
        <v>547</v>
      </c>
      <c r="AA22" t="str">
        <f t="shared" si="2"/>
        <v>AZ</v>
      </c>
      <c r="AB22" t="str">
        <f t="shared" si="3"/>
        <v>Greece</v>
      </c>
      <c r="AC22" t="s">
        <v>437</v>
      </c>
      <c r="AD22" t="s">
        <v>564</v>
      </c>
      <c r="AE22">
        <v>30</v>
      </c>
      <c r="AG22" t="s">
        <v>565</v>
      </c>
      <c r="AH22" t="s">
        <v>566</v>
      </c>
      <c r="AJ22" t="s">
        <v>567</v>
      </c>
      <c r="AK22" t="s">
        <v>214</v>
      </c>
      <c r="AR22" t="s">
        <v>568</v>
      </c>
      <c r="AT22" s="174" t="s">
        <v>569</v>
      </c>
      <c r="AU22" s="63" t="s">
        <v>570</v>
      </c>
      <c r="BC22">
        <v>16</v>
      </c>
      <c r="BE22" t="s">
        <v>571</v>
      </c>
      <c r="BF22">
        <v>1</v>
      </c>
      <c r="BG22">
        <v>0</v>
      </c>
      <c r="BH22">
        <v>0</v>
      </c>
      <c r="BI22">
        <v>0</v>
      </c>
      <c r="BJ22">
        <v>0</v>
      </c>
      <c r="BK22">
        <v>0</v>
      </c>
      <c r="BL22">
        <v>0</v>
      </c>
      <c r="BS22" t="s">
        <v>572</v>
      </c>
      <c r="BT22" s="109" t="s">
        <v>573</v>
      </c>
      <c r="BU22" s="51" t="s">
        <v>574</v>
      </c>
      <c r="BV22" s="51" t="s">
        <v>575</v>
      </c>
      <c r="CJ22" t="s">
        <v>576</v>
      </c>
      <c r="CK22" t="e">
        <f t="shared" si="1"/>
        <v>#N/A</v>
      </c>
      <c r="CL22" t="s">
        <v>230</v>
      </c>
      <c r="CM22" t="s">
        <v>231</v>
      </c>
    </row>
    <row r="23" spans="3:91" ht="15.75">
      <c r="E23" s="60"/>
      <c r="P23" t="str">
        <f>+Table13[[#This Row],[ICP Codes3]]&amp;" "&amp;Table13[[#This Row],[ICP Codes2]]</f>
        <v>ETO_E Italy Turin Veoneer</v>
      </c>
      <c r="Q23" t="s">
        <v>577</v>
      </c>
      <c r="R23" t="s">
        <v>578</v>
      </c>
      <c r="V23" t="s">
        <v>579</v>
      </c>
      <c r="W23" t="s">
        <v>62</v>
      </c>
      <c r="X23" t="s">
        <v>580</v>
      </c>
      <c r="Y23" t="s">
        <v>581</v>
      </c>
      <c r="Z23" t="s">
        <v>561</v>
      </c>
      <c r="AA23" t="str">
        <f t="shared" si="2"/>
        <v>BS</v>
      </c>
      <c r="AB23" t="str">
        <f t="shared" si="3"/>
        <v>Hong Kong</v>
      </c>
      <c r="AC23" t="s">
        <v>582</v>
      </c>
      <c r="AD23" t="s">
        <v>583</v>
      </c>
      <c r="AE23">
        <v>852</v>
      </c>
      <c r="AG23" t="s">
        <v>584</v>
      </c>
      <c r="AH23" t="s">
        <v>585</v>
      </c>
      <c r="AJ23" t="s">
        <v>586</v>
      </c>
      <c r="AK23" t="s">
        <v>214</v>
      </c>
      <c r="AR23" t="s">
        <v>587</v>
      </c>
      <c r="AT23" s="174" t="s">
        <v>588</v>
      </c>
      <c r="AU23" s="63" t="s">
        <v>589</v>
      </c>
      <c r="BC23">
        <v>17</v>
      </c>
      <c r="BE23" t="s">
        <v>590</v>
      </c>
      <c r="BF23">
        <v>1</v>
      </c>
      <c r="BG23">
        <v>0</v>
      </c>
      <c r="BH23">
        <v>0</v>
      </c>
      <c r="BI23">
        <v>0</v>
      </c>
      <c r="BJ23">
        <v>0</v>
      </c>
      <c r="BK23">
        <v>0</v>
      </c>
      <c r="BL23">
        <v>0</v>
      </c>
      <c r="BS23" t="s">
        <v>591</v>
      </c>
      <c r="BT23" s="109" t="s">
        <v>592</v>
      </c>
      <c r="BU23" t="s">
        <v>593</v>
      </c>
      <c r="BV23" t="s">
        <v>262</v>
      </c>
      <c r="CJ23" t="s">
        <v>594</v>
      </c>
      <c r="CK23" t="e">
        <f t="shared" si="1"/>
        <v>#N/A</v>
      </c>
      <c r="CL23" t="s">
        <v>230</v>
      </c>
      <c r="CM23" t="s">
        <v>231</v>
      </c>
    </row>
    <row r="24" spans="3:91" ht="15.75">
      <c r="E24" s="61"/>
      <c r="P24" t="str">
        <f>+Table13[[#This Row],[ICP Codes3]]&amp;" "&amp;Table13[[#This Row],[ICP Codes2]]</f>
        <v>EUK Veoneer AB UK Branch</v>
      </c>
      <c r="Q24" t="s">
        <v>492</v>
      </c>
      <c r="R24" t="s">
        <v>595</v>
      </c>
      <c r="V24" t="s">
        <v>596</v>
      </c>
      <c r="W24" t="s">
        <v>62</v>
      </c>
      <c r="X24" t="s">
        <v>597</v>
      </c>
      <c r="Y24" t="s">
        <v>598</v>
      </c>
      <c r="Z24" t="s">
        <v>579</v>
      </c>
      <c r="AA24" t="str">
        <f t="shared" si="2"/>
        <v>BH</v>
      </c>
      <c r="AB24" t="str">
        <f t="shared" si="3"/>
        <v>Hungary</v>
      </c>
      <c r="AC24" t="s">
        <v>60</v>
      </c>
      <c r="AD24" t="s">
        <v>599</v>
      </c>
      <c r="AE24">
        <v>36</v>
      </c>
      <c r="AG24" t="s">
        <v>600</v>
      </c>
      <c r="AH24" t="s">
        <v>601</v>
      </c>
      <c r="AJ24" t="s">
        <v>602</v>
      </c>
      <c r="AK24" t="s">
        <v>214</v>
      </c>
      <c r="AR24" t="s">
        <v>603</v>
      </c>
      <c r="AT24" s="174" t="s">
        <v>604</v>
      </c>
      <c r="AU24" s="63" t="s">
        <v>605</v>
      </c>
      <c r="BC24">
        <v>20</v>
      </c>
      <c r="BE24" t="s">
        <v>606</v>
      </c>
      <c r="BF24">
        <v>1</v>
      </c>
      <c r="BG24">
        <v>0</v>
      </c>
      <c r="BH24">
        <v>0</v>
      </c>
      <c r="BI24">
        <v>0</v>
      </c>
      <c r="BJ24">
        <v>0</v>
      </c>
      <c r="BK24">
        <v>0</v>
      </c>
      <c r="BL24">
        <v>0</v>
      </c>
      <c r="BS24" t="s">
        <v>32</v>
      </c>
      <c r="BT24" s="109">
        <v>90</v>
      </c>
      <c r="BU24" t="s">
        <v>291</v>
      </c>
      <c r="BV24" t="s">
        <v>292</v>
      </c>
      <c r="CJ24" t="s">
        <v>607</v>
      </c>
      <c r="CK24" t="e">
        <f t="shared" si="1"/>
        <v>#N/A</v>
      </c>
      <c r="CL24" t="s">
        <v>230</v>
      </c>
      <c r="CM24" t="s">
        <v>231</v>
      </c>
    </row>
    <row r="25" spans="3:91" ht="15.75">
      <c r="E25" s="59"/>
      <c r="P25" t="str">
        <f>+Table13[[#This Row],[ICP Codes3]]&amp;" "&amp;Table13[[#This Row],[ICP Codes2]]</f>
        <v>EUL_E Veoneer Radar (Lowell) Engineering</v>
      </c>
      <c r="Q25" t="s">
        <v>608</v>
      </c>
      <c r="R25" t="s">
        <v>609</v>
      </c>
      <c r="V25" t="s">
        <v>610</v>
      </c>
      <c r="W25" t="s">
        <v>62</v>
      </c>
      <c r="X25" t="s">
        <v>611</v>
      </c>
      <c r="Y25" t="s">
        <v>612</v>
      </c>
      <c r="Z25" t="s">
        <v>596</v>
      </c>
      <c r="AA25" t="str">
        <f t="shared" si="2"/>
        <v>BD</v>
      </c>
      <c r="AB25" t="str">
        <f t="shared" si="3"/>
        <v>India</v>
      </c>
      <c r="AC25" t="s">
        <v>613</v>
      </c>
      <c r="AD25" t="s">
        <v>535</v>
      </c>
      <c r="AE25">
        <v>91</v>
      </c>
      <c r="AG25" t="s">
        <v>614</v>
      </c>
      <c r="AH25" t="s">
        <v>615</v>
      </c>
      <c r="AJ25" t="s">
        <v>616</v>
      </c>
      <c r="AK25" t="s">
        <v>214</v>
      </c>
      <c r="AR25" t="s">
        <v>617</v>
      </c>
      <c r="AT25" s="174" t="s">
        <v>618</v>
      </c>
      <c r="AU25" s="63" t="s">
        <v>618</v>
      </c>
      <c r="BC25">
        <v>24</v>
      </c>
      <c r="BE25" t="s">
        <v>619</v>
      </c>
      <c r="BF25">
        <v>8</v>
      </c>
      <c r="BG25">
        <v>0</v>
      </c>
      <c r="BH25">
        <v>0</v>
      </c>
      <c r="BI25">
        <v>0</v>
      </c>
      <c r="BJ25">
        <v>0</v>
      </c>
      <c r="BK25">
        <v>0</v>
      </c>
      <c r="BL25">
        <v>0</v>
      </c>
      <c r="BS25" t="s">
        <v>620</v>
      </c>
      <c r="BT25" s="109">
        <v>75</v>
      </c>
      <c r="BU25" t="s">
        <v>373</v>
      </c>
      <c r="BV25" t="s">
        <v>374</v>
      </c>
      <c r="CJ25" t="s">
        <v>621</v>
      </c>
      <c r="CK25" t="e">
        <f t="shared" si="1"/>
        <v>#N/A</v>
      </c>
      <c r="CL25" t="s">
        <v>230</v>
      </c>
      <c r="CM25" t="s">
        <v>231</v>
      </c>
    </row>
    <row r="26" spans="3:91" ht="15.75">
      <c r="P26" t="str">
        <f>+Table13[[#This Row],[ICP Codes3]]&amp;" "&amp;Table13[[#This Row],[ICP Codes2]]</f>
        <v>EUL_O Veoneer Radar (Lowell) Operations</v>
      </c>
      <c r="Q26" t="s">
        <v>622</v>
      </c>
      <c r="R26" t="s">
        <v>623</v>
      </c>
      <c r="V26" t="s">
        <v>624</v>
      </c>
      <c r="W26" t="s">
        <v>62</v>
      </c>
      <c r="X26" t="s">
        <v>625</v>
      </c>
      <c r="Y26" t="s">
        <v>626</v>
      </c>
      <c r="Z26" t="s">
        <v>610</v>
      </c>
      <c r="AA26" t="str">
        <f t="shared" si="2"/>
        <v>BB</v>
      </c>
      <c r="AB26" t="str">
        <f t="shared" si="3"/>
        <v>Indonesia</v>
      </c>
      <c r="AC26" t="s">
        <v>627</v>
      </c>
      <c r="AD26" t="s">
        <v>501</v>
      </c>
      <c r="AE26">
        <v>62</v>
      </c>
      <c r="AG26" t="s">
        <v>628</v>
      </c>
      <c r="AH26" t="s">
        <v>629</v>
      </c>
      <c r="AR26" t="s">
        <v>630</v>
      </c>
      <c r="AT26" s="174" t="s">
        <v>631</v>
      </c>
      <c r="AU26" s="63" t="s">
        <v>632</v>
      </c>
      <c r="BC26">
        <v>25</v>
      </c>
      <c r="BE26" t="s">
        <v>633</v>
      </c>
      <c r="BF26">
        <v>8</v>
      </c>
      <c r="BG26">
        <v>0</v>
      </c>
      <c r="BH26">
        <v>0</v>
      </c>
      <c r="BI26">
        <v>0</v>
      </c>
      <c r="BJ26">
        <v>0</v>
      </c>
      <c r="BK26">
        <v>0</v>
      </c>
      <c r="BL26">
        <v>0</v>
      </c>
      <c r="BS26" t="s">
        <v>634</v>
      </c>
      <c r="BT26" s="109" t="s">
        <v>635</v>
      </c>
      <c r="BU26" s="51" t="s">
        <v>373</v>
      </c>
      <c r="BV26" s="51" t="s">
        <v>374</v>
      </c>
      <c r="CJ26" t="s">
        <v>336</v>
      </c>
      <c r="CK26" t="str">
        <f t="shared" si="1"/>
        <v>Brazil</v>
      </c>
      <c r="CL26" t="s">
        <v>636</v>
      </c>
      <c r="CM26" t="s">
        <v>637</v>
      </c>
    </row>
    <row r="27" spans="3:91" ht="15.75">
      <c r="P27" t="str">
        <f>+Table13[[#This Row],[ICP Codes3]]&amp;" "&amp;Table13[[#This Row],[ICP Codes2]]</f>
        <v>EUO_AE Veoneer America Active Engingeering</v>
      </c>
      <c r="Q27" t="s">
        <v>638</v>
      </c>
      <c r="R27" t="s">
        <v>639</v>
      </c>
      <c r="V27" t="s">
        <v>640</v>
      </c>
      <c r="W27" t="s">
        <v>62</v>
      </c>
      <c r="X27" t="s">
        <v>641</v>
      </c>
      <c r="Y27" t="s">
        <v>642</v>
      </c>
      <c r="Z27" t="s">
        <v>624</v>
      </c>
      <c r="AA27" t="str">
        <f t="shared" si="2"/>
        <v>BY</v>
      </c>
      <c r="AB27" t="str">
        <f t="shared" si="3"/>
        <v>Ireland</v>
      </c>
      <c r="AC27" t="s">
        <v>568</v>
      </c>
      <c r="AD27" t="s">
        <v>643</v>
      </c>
      <c r="AE27">
        <v>353</v>
      </c>
      <c r="AG27" t="s">
        <v>644</v>
      </c>
      <c r="AH27" t="s">
        <v>645</v>
      </c>
      <c r="AJ27" s="63"/>
      <c r="AK27" s="64"/>
      <c r="AR27" t="s">
        <v>646</v>
      </c>
      <c r="AT27" s="174" t="s">
        <v>647</v>
      </c>
      <c r="AU27" s="63" t="s">
        <v>648</v>
      </c>
      <c r="BC27">
        <v>26</v>
      </c>
      <c r="BE27" t="s">
        <v>649</v>
      </c>
      <c r="BF27">
        <v>1</v>
      </c>
      <c r="BG27">
        <v>0</v>
      </c>
      <c r="BH27">
        <v>0</v>
      </c>
      <c r="BI27">
        <v>0</v>
      </c>
      <c r="BJ27">
        <v>0</v>
      </c>
      <c r="BK27">
        <v>0</v>
      </c>
      <c r="BL27">
        <v>0</v>
      </c>
      <c r="BS27" t="s">
        <v>650</v>
      </c>
      <c r="BT27" s="109">
        <v>67</v>
      </c>
      <c r="BU27" t="s">
        <v>651</v>
      </c>
      <c r="BV27" t="s">
        <v>652</v>
      </c>
      <c r="CJ27" t="s">
        <v>283</v>
      </c>
      <c r="CK27" t="str">
        <f t="shared" si="1"/>
        <v>Bulgaria</v>
      </c>
      <c r="CL27" t="s">
        <v>230</v>
      </c>
      <c r="CM27" t="s">
        <v>231</v>
      </c>
    </row>
    <row r="28" spans="3:91" ht="15.75">
      <c r="P28" t="str">
        <f>+Table13[[#This Row],[ICP Codes3]]&amp;" "&amp;Table13[[#This Row],[ICP Codes2]]</f>
        <v>EUO_B Veoneer Brake Control</v>
      </c>
      <c r="Q28" t="s">
        <v>653</v>
      </c>
      <c r="R28" t="s">
        <v>654</v>
      </c>
      <c r="V28" t="s">
        <v>655</v>
      </c>
      <c r="W28" t="s">
        <v>62</v>
      </c>
      <c r="X28" t="s">
        <v>656</v>
      </c>
      <c r="Y28" t="s">
        <v>657</v>
      </c>
      <c r="Z28" t="s">
        <v>251</v>
      </c>
      <c r="AA28" t="str">
        <f t="shared" si="2"/>
        <v>BE</v>
      </c>
      <c r="AB28" t="str">
        <f t="shared" si="3"/>
        <v>Israel</v>
      </c>
      <c r="AC28" t="s">
        <v>658</v>
      </c>
      <c r="AD28" t="s">
        <v>519</v>
      </c>
      <c r="AE28">
        <v>972</v>
      </c>
      <c r="AG28" t="s">
        <v>659</v>
      </c>
      <c r="AH28" t="s">
        <v>660</v>
      </c>
      <c r="AJ28" s="65"/>
      <c r="AK28" s="64"/>
      <c r="AR28" t="s">
        <v>661</v>
      </c>
      <c r="AT28" s="173"/>
      <c r="AU28" s="63"/>
      <c r="BC28">
        <v>31</v>
      </c>
      <c r="BE28" t="s">
        <v>662</v>
      </c>
      <c r="BF28">
        <v>1</v>
      </c>
      <c r="BG28">
        <v>0</v>
      </c>
      <c r="BH28">
        <v>0</v>
      </c>
      <c r="BI28">
        <v>0</v>
      </c>
      <c r="BJ28">
        <v>0</v>
      </c>
      <c r="BK28">
        <v>0</v>
      </c>
      <c r="BL28">
        <v>0</v>
      </c>
      <c r="BS28" t="s">
        <v>663</v>
      </c>
      <c r="BT28" s="109">
        <v>63</v>
      </c>
      <c r="BU28" t="s">
        <v>664</v>
      </c>
      <c r="BV28" t="s">
        <v>665</v>
      </c>
      <c r="CJ28" t="s">
        <v>666</v>
      </c>
      <c r="CK28" t="e">
        <f t="shared" si="1"/>
        <v>#N/A</v>
      </c>
      <c r="CL28" t="s">
        <v>230</v>
      </c>
      <c r="CM28" t="s">
        <v>231</v>
      </c>
    </row>
    <row r="29" spans="3:91" ht="15.75">
      <c r="P29" t="str">
        <f>+Table13[[#This Row],[ICP Codes3]]&amp;" "&amp;Table13[[#This Row],[ICP Codes2]]</f>
        <v>EUO_K US IC Resale Entity</v>
      </c>
      <c r="Q29" t="s">
        <v>667</v>
      </c>
      <c r="R29" t="s">
        <v>668</v>
      </c>
      <c r="V29" t="s">
        <v>669</v>
      </c>
      <c r="W29" t="s">
        <v>62</v>
      </c>
      <c r="X29" t="s">
        <v>670</v>
      </c>
      <c r="Y29" t="s">
        <v>671</v>
      </c>
      <c r="Z29" t="s">
        <v>655</v>
      </c>
      <c r="AA29" t="str">
        <f t="shared" si="2"/>
        <v>BZ</v>
      </c>
      <c r="AB29" t="str">
        <f t="shared" si="3"/>
        <v>Italy</v>
      </c>
      <c r="AC29" t="s">
        <v>587</v>
      </c>
      <c r="AD29" t="s">
        <v>672</v>
      </c>
      <c r="AE29">
        <v>39</v>
      </c>
      <c r="AG29" t="s">
        <v>673</v>
      </c>
      <c r="AH29" t="s">
        <v>674</v>
      </c>
      <c r="AJ29" s="63"/>
      <c r="AK29" s="64"/>
      <c r="AR29" t="s">
        <v>675</v>
      </c>
      <c r="AT29" s="173"/>
      <c r="AU29" s="63"/>
      <c r="BC29">
        <v>32</v>
      </c>
      <c r="BE29" t="s">
        <v>676</v>
      </c>
      <c r="BF29">
        <v>1</v>
      </c>
      <c r="BG29">
        <v>0</v>
      </c>
      <c r="BH29">
        <v>0</v>
      </c>
      <c r="BI29">
        <v>0</v>
      </c>
      <c r="BJ29">
        <v>0</v>
      </c>
      <c r="BK29">
        <v>0</v>
      </c>
      <c r="BL29">
        <v>0</v>
      </c>
      <c r="BS29" t="s">
        <v>677</v>
      </c>
      <c r="BT29" s="109" t="s">
        <v>397</v>
      </c>
      <c r="BU29" t="s">
        <v>397</v>
      </c>
      <c r="BV29" t="s">
        <v>398</v>
      </c>
      <c r="CJ29" t="s">
        <v>678</v>
      </c>
      <c r="CK29" t="e">
        <f t="shared" si="1"/>
        <v>#N/A</v>
      </c>
      <c r="CL29" t="s">
        <v>230</v>
      </c>
      <c r="CM29" t="s">
        <v>231</v>
      </c>
    </row>
    <row r="30" spans="3:91" ht="15.75">
      <c r="P30" t="str">
        <f>+Table13[[#This Row],[ICP Codes3]]&amp;" "&amp;Table13[[#This Row],[ICP Codes2]]</f>
        <v>EUO_ME Veoneer Automated Driving Systems</v>
      </c>
      <c r="Q30" t="s">
        <v>679</v>
      </c>
      <c r="R30" t="s">
        <v>680</v>
      </c>
      <c r="V30" t="s">
        <v>681</v>
      </c>
      <c r="W30" t="s">
        <v>62</v>
      </c>
      <c r="X30" t="s">
        <v>682</v>
      </c>
      <c r="Y30" t="s">
        <v>683</v>
      </c>
      <c r="Z30" t="s">
        <v>669</v>
      </c>
      <c r="AA30" t="str">
        <f t="shared" si="2"/>
        <v>BJ</v>
      </c>
      <c r="AB30" t="str">
        <f t="shared" si="3"/>
        <v>Japan</v>
      </c>
      <c r="AC30" t="s">
        <v>684</v>
      </c>
      <c r="AD30" t="s">
        <v>685</v>
      </c>
      <c r="AE30">
        <v>81</v>
      </c>
      <c r="AG30" t="s">
        <v>686</v>
      </c>
      <c r="AH30" t="s">
        <v>687</v>
      </c>
      <c r="AJ30" s="63"/>
      <c r="AK30" s="64"/>
      <c r="AR30" t="s">
        <v>688</v>
      </c>
      <c r="AT30" s="173"/>
      <c r="AU30" s="63"/>
      <c r="BC30">
        <v>33</v>
      </c>
      <c r="BE30" t="s">
        <v>689</v>
      </c>
      <c r="BF30">
        <v>1</v>
      </c>
      <c r="BG30">
        <v>0</v>
      </c>
      <c r="BH30">
        <v>0</v>
      </c>
      <c r="BI30">
        <v>0</v>
      </c>
      <c r="BJ30">
        <v>0</v>
      </c>
      <c r="BK30">
        <v>0</v>
      </c>
      <c r="BL30">
        <v>0</v>
      </c>
      <c r="BS30" t="s">
        <v>690</v>
      </c>
      <c r="BT30" s="109" t="s">
        <v>691</v>
      </c>
      <c r="BU30" s="51" t="s">
        <v>397</v>
      </c>
      <c r="BV30" s="51" t="s">
        <v>398</v>
      </c>
      <c r="CJ30" t="s">
        <v>692</v>
      </c>
      <c r="CK30" t="e">
        <f t="shared" si="1"/>
        <v>#N/A</v>
      </c>
      <c r="CL30" t="s">
        <v>230</v>
      </c>
      <c r="CM30" t="s">
        <v>231</v>
      </c>
    </row>
    <row r="31" spans="3:91" ht="15.75">
      <c r="P31" t="str">
        <f>+Table13[[#This Row],[ICP Codes3]]&amp;" "&amp;Table13[[#This Row],[ICP Codes2]]</f>
        <v>EUO_O Veoneer America Operations</v>
      </c>
      <c r="Q31" t="s">
        <v>693</v>
      </c>
      <c r="R31" t="s">
        <v>694</v>
      </c>
      <c r="V31" t="s">
        <v>695</v>
      </c>
      <c r="W31" t="s">
        <v>62</v>
      </c>
      <c r="X31" t="s">
        <v>696</v>
      </c>
      <c r="Y31" t="s">
        <v>697</v>
      </c>
      <c r="Z31" t="s">
        <v>681</v>
      </c>
      <c r="AA31" t="str">
        <f t="shared" si="2"/>
        <v>BM</v>
      </c>
      <c r="AB31" s="51" t="s">
        <v>698</v>
      </c>
      <c r="AC31" t="s">
        <v>699</v>
      </c>
      <c r="AD31" t="s">
        <v>700</v>
      </c>
      <c r="AE31">
        <v>82</v>
      </c>
      <c r="AG31" t="s">
        <v>701</v>
      </c>
      <c r="AH31" t="s">
        <v>702</v>
      </c>
      <c r="AJ31" s="63"/>
      <c r="AK31" s="64"/>
      <c r="AR31" t="s">
        <v>61</v>
      </c>
      <c r="BC31">
        <v>34</v>
      </c>
      <c r="BE31" t="s">
        <v>703</v>
      </c>
      <c r="BF31">
        <v>1</v>
      </c>
      <c r="BG31">
        <v>0</v>
      </c>
      <c r="BH31">
        <v>0</v>
      </c>
      <c r="BI31">
        <v>0</v>
      </c>
      <c r="BJ31">
        <v>0</v>
      </c>
      <c r="BK31">
        <v>0</v>
      </c>
      <c r="BL31">
        <v>0</v>
      </c>
      <c r="BS31" t="s">
        <v>704</v>
      </c>
      <c r="BT31" s="109">
        <v>60</v>
      </c>
      <c r="BU31" t="s">
        <v>421</v>
      </c>
      <c r="BV31" t="s">
        <v>422</v>
      </c>
      <c r="CJ31" t="s">
        <v>705</v>
      </c>
      <c r="CK31" t="e">
        <f t="shared" si="1"/>
        <v>#N/A</v>
      </c>
      <c r="CL31" t="s">
        <v>230</v>
      </c>
      <c r="CM31" t="s">
        <v>231</v>
      </c>
    </row>
    <row r="32" spans="3:91" ht="15.75">
      <c r="P32" t="str">
        <f>+Table13[[#This Row],[ICP Codes3]]&amp;" "&amp;Table13[[#This Row],[ICP Codes2]]</f>
        <v>EUO_PE Veoneer America Passive Engineering</v>
      </c>
      <c r="Q32" t="s">
        <v>706</v>
      </c>
      <c r="R32" t="s">
        <v>707</v>
      </c>
      <c r="V32" t="s">
        <v>708</v>
      </c>
      <c r="W32" t="s">
        <v>62</v>
      </c>
      <c r="X32" t="s">
        <v>709</v>
      </c>
      <c r="Y32" t="s">
        <v>710</v>
      </c>
      <c r="Z32" t="s">
        <v>695</v>
      </c>
      <c r="AA32" t="str">
        <f t="shared" si="2"/>
        <v>BT</v>
      </c>
      <c r="AB32" t="str">
        <f t="shared" ref="AB32:AB40" si="4">+VLOOKUP(AC32,$Z$6:$Z$259,1,0)</f>
        <v>Malaysia</v>
      </c>
      <c r="AC32" t="s">
        <v>711</v>
      </c>
      <c r="AD32" t="s">
        <v>712</v>
      </c>
      <c r="AE32">
        <v>60</v>
      </c>
      <c r="AG32" t="s">
        <v>713</v>
      </c>
      <c r="AH32" t="s">
        <v>714</v>
      </c>
      <c r="AJ32" s="63"/>
      <c r="AK32" s="64"/>
      <c r="AR32" t="s">
        <v>715</v>
      </c>
      <c r="BC32">
        <v>35</v>
      </c>
      <c r="BE32" t="s">
        <v>716</v>
      </c>
      <c r="BF32">
        <v>1</v>
      </c>
      <c r="BG32">
        <v>0</v>
      </c>
      <c r="BH32">
        <v>0</v>
      </c>
      <c r="BI32">
        <v>0</v>
      </c>
      <c r="BJ32">
        <v>0</v>
      </c>
      <c r="BK32">
        <v>0</v>
      </c>
      <c r="BL32">
        <v>0</v>
      </c>
      <c r="BS32" t="s">
        <v>717</v>
      </c>
      <c r="BT32" s="109">
        <v>56</v>
      </c>
      <c r="BU32" t="s">
        <v>718</v>
      </c>
      <c r="BV32" t="s">
        <v>719</v>
      </c>
      <c r="CJ32" t="s">
        <v>385</v>
      </c>
      <c r="CK32" t="str">
        <f t="shared" si="1"/>
        <v>Canada</v>
      </c>
      <c r="CL32" t="s">
        <v>720</v>
      </c>
      <c r="CM32" t="s">
        <v>721</v>
      </c>
    </row>
    <row r="33" spans="5:91" ht="15.75">
      <c r="P33" t="str">
        <f>+Table13[[#This Row],[ICP Codes3]]&amp;" "&amp;Table13[[#This Row],[ICP Codes2]]</f>
        <v>EUV_E Veoneer Night Vision Engineering</v>
      </c>
      <c r="Q33" t="s">
        <v>722</v>
      </c>
      <c r="R33" t="s">
        <v>723</v>
      </c>
      <c r="V33" t="s">
        <v>724</v>
      </c>
      <c r="W33" t="s">
        <v>62</v>
      </c>
      <c r="X33" t="s">
        <v>725</v>
      </c>
      <c r="Y33" t="s">
        <v>726</v>
      </c>
      <c r="Z33" t="s">
        <v>727</v>
      </c>
      <c r="AA33" t="str">
        <f t="shared" si="2"/>
        <v>BO</v>
      </c>
      <c r="AB33" t="str">
        <f t="shared" si="4"/>
        <v>Mexico</v>
      </c>
      <c r="AC33" t="s">
        <v>728</v>
      </c>
      <c r="AD33" t="s">
        <v>729</v>
      </c>
      <c r="AE33">
        <v>52</v>
      </c>
      <c r="AG33" t="s">
        <v>730</v>
      </c>
      <c r="AH33" t="s">
        <v>731</v>
      </c>
      <c r="AJ33" s="63"/>
      <c r="AK33" s="64"/>
      <c r="AR33" t="s">
        <v>732</v>
      </c>
      <c r="BC33">
        <v>36</v>
      </c>
      <c r="BE33" t="s">
        <v>733</v>
      </c>
      <c r="BF33">
        <v>1</v>
      </c>
      <c r="BG33">
        <v>0</v>
      </c>
      <c r="BH33">
        <v>0</v>
      </c>
      <c r="BI33">
        <v>0</v>
      </c>
      <c r="BJ33">
        <v>0</v>
      </c>
      <c r="BK33">
        <v>0</v>
      </c>
      <c r="BL33">
        <v>0</v>
      </c>
      <c r="BS33" t="s">
        <v>734</v>
      </c>
      <c r="BT33" s="109">
        <v>50</v>
      </c>
      <c r="BU33" t="s">
        <v>735</v>
      </c>
      <c r="BV33" t="s">
        <v>736</v>
      </c>
      <c r="CJ33" t="s">
        <v>737</v>
      </c>
      <c r="CK33" t="e">
        <f t="shared" si="1"/>
        <v>#N/A</v>
      </c>
      <c r="CL33" t="s">
        <v>230</v>
      </c>
      <c r="CM33" t="s">
        <v>231</v>
      </c>
    </row>
    <row r="34" spans="5:91" ht="15.75">
      <c r="P34" t="str">
        <f>+Table13[[#This Row],[ICP Codes3]]&amp;" "&amp;Table13[[#This Row],[ICP Codes2]]</f>
        <v>EUV_O Veoneer Night Vision Operations</v>
      </c>
      <c r="Q34" t="s">
        <v>738</v>
      </c>
      <c r="R34" t="s">
        <v>739</v>
      </c>
      <c r="V34" t="s">
        <v>740</v>
      </c>
      <c r="W34" t="s">
        <v>62</v>
      </c>
      <c r="X34" t="s">
        <v>741</v>
      </c>
      <c r="Y34" t="s">
        <v>742</v>
      </c>
      <c r="Z34" t="s">
        <v>724</v>
      </c>
      <c r="AA34" t="str">
        <f t="shared" si="2"/>
        <v>BQ</v>
      </c>
      <c r="AB34" t="str">
        <f t="shared" si="4"/>
        <v>Netherlands</v>
      </c>
      <c r="AC34" t="s">
        <v>661</v>
      </c>
      <c r="AD34" t="s">
        <v>743</v>
      </c>
      <c r="AE34">
        <v>31</v>
      </c>
      <c r="AG34" t="s">
        <v>744</v>
      </c>
      <c r="AH34" t="s">
        <v>745</v>
      </c>
      <c r="AJ34" s="63"/>
      <c r="AK34" s="64"/>
      <c r="AR34" t="s">
        <v>746</v>
      </c>
      <c r="BC34">
        <v>37</v>
      </c>
      <c r="BE34" t="s">
        <v>747</v>
      </c>
      <c r="BF34">
        <v>1</v>
      </c>
      <c r="BG34">
        <v>0</v>
      </c>
      <c r="BH34">
        <v>0</v>
      </c>
      <c r="BI34">
        <v>0</v>
      </c>
      <c r="BJ34">
        <v>0</v>
      </c>
      <c r="BK34">
        <v>0</v>
      </c>
      <c r="BL34">
        <v>0</v>
      </c>
      <c r="BS34" t="s">
        <v>748</v>
      </c>
      <c r="BT34" s="109">
        <v>47</v>
      </c>
      <c r="BU34" t="s">
        <v>749</v>
      </c>
      <c r="BV34" t="s">
        <v>750</v>
      </c>
      <c r="CJ34" t="s">
        <v>751</v>
      </c>
      <c r="CK34" t="e">
        <f t="shared" si="1"/>
        <v>#N/A</v>
      </c>
      <c r="CL34" t="s">
        <v>230</v>
      </c>
      <c r="CM34" t="s">
        <v>231</v>
      </c>
    </row>
    <row r="35" spans="5:91" ht="15.75">
      <c r="P35" t="str">
        <f>+Table13[[#This Row],[ICP Codes3]]&amp;" "&amp;Table13[[#This Row],[ICP Codes2]]</f>
        <v>GMC Arriver Germany</v>
      </c>
      <c r="Q35" t="s">
        <v>752</v>
      </c>
      <c r="R35" t="s">
        <v>753</v>
      </c>
      <c r="V35" t="s">
        <v>754</v>
      </c>
      <c r="W35" t="s">
        <v>62</v>
      </c>
      <c r="X35" t="s">
        <v>755</v>
      </c>
      <c r="Y35" t="s">
        <v>756</v>
      </c>
      <c r="Z35" t="s">
        <v>757</v>
      </c>
      <c r="AA35" t="str">
        <f t="shared" si="2"/>
        <v>BA</v>
      </c>
      <c r="AB35" t="str">
        <f t="shared" si="4"/>
        <v>New Zealand</v>
      </c>
      <c r="AC35" t="s">
        <v>758</v>
      </c>
      <c r="AD35" t="s">
        <v>759</v>
      </c>
      <c r="AE35">
        <v>64</v>
      </c>
      <c r="AG35" t="s">
        <v>760</v>
      </c>
      <c r="AH35" t="s">
        <v>761</v>
      </c>
      <c r="AJ35" s="63"/>
      <c r="AK35" s="64"/>
      <c r="BC35">
        <v>41</v>
      </c>
      <c r="BE35" t="s">
        <v>762</v>
      </c>
      <c r="BF35">
        <v>1</v>
      </c>
      <c r="BG35">
        <v>0</v>
      </c>
      <c r="BH35">
        <v>0</v>
      </c>
      <c r="BI35">
        <v>0</v>
      </c>
      <c r="BJ35">
        <v>0</v>
      </c>
      <c r="BK35">
        <v>0</v>
      </c>
      <c r="BL35">
        <v>0</v>
      </c>
      <c r="BS35" t="s">
        <v>763</v>
      </c>
      <c r="BT35" s="109" t="s">
        <v>764</v>
      </c>
      <c r="BU35" s="51" t="s">
        <v>765</v>
      </c>
      <c r="BV35" s="51" t="s">
        <v>444</v>
      </c>
      <c r="CJ35" t="s">
        <v>766</v>
      </c>
      <c r="CK35" t="e">
        <f t="shared" si="1"/>
        <v>#N/A</v>
      </c>
      <c r="CL35" s="125" t="s">
        <v>767</v>
      </c>
      <c r="CM35" t="s">
        <v>768</v>
      </c>
    </row>
    <row r="36" spans="5:91" ht="15.75">
      <c r="P36" t="str">
        <f>+Table13[[#This Row],[ICP Codes3]]&amp;" "&amp;Table13[[#This Row],[ICP Codes2]]</f>
        <v>GMV Veoneer System Software Germany-obsolete</v>
      </c>
      <c r="Q36" t="s">
        <v>769</v>
      </c>
      <c r="R36" t="s">
        <v>770</v>
      </c>
      <c r="V36" t="s">
        <v>771</v>
      </c>
      <c r="W36" t="s">
        <v>62</v>
      </c>
      <c r="X36" t="s">
        <v>772</v>
      </c>
      <c r="Y36" t="s">
        <v>773</v>
      </c>
      <c r="Z36" t="s">
        <v>754</v>
      </c>
      <c r="AA36" t="str">
        <f t="shared" si="2"/>
        <v>BW</v>
      </c>
      <c r="AB36" t="str">
        <f t="shared" si="4"/>
        <v>Norway</v>
      </c>
      <c r="AC36" t="s">
        <v>774</v>
      </c>
      <c r="AD36" t="s">
        <v>775</v>
      </c>
      <c r="AE36">
        <v>47</v>
      </c>
      <c r="AG36" t="s">
        <v>776</v>
      </c>
      <c r="AH36" t="s">
        <v>777</v>
      </c>
      <c r="AJ36" s="63"/>
      <c r="AK36" s="64"/>
      <c r="BC36">
        <v>43</v>
      </c>
      <c r="BE36" t="s">
        <v>778</v>
      </c>
      <c r="BF36">
        <v>1</v>
      </c>
      <c r="BG36">
        <v>0</v>
      </c>
      <c r="BH36">
        <v>0</v>
      </c>
      <c r="BI36">
        <v>0</v>
      </c>
      <c r="BJ36">
        <v>0</v>
      </c>
      <c r="BK36">
        <v>0</v>
      </c>
      <c r="BL36">
        <v>0</v>
      </c>
      <c r="BS36" t="s">
        <v>779</v>
      </c>
      <c r="BT36" s="109" t="s">
        <v>765</v>
      </c>
      <c r="BU36" t="s">
        <v>765</v>
      </c>
      <c r="BV36" t="s">
        <v>444</v>
      </c>
      <c r="CJ36" t="s">
        <v>409</v>
      </c>
      <c r="CK36" t="str">
        <f t="shared" si="1"/>
        <v>China</v>
      </c>
      <c r="CL36" t="s">
        <v>780</v>
      </c>
      <c r="CM36" t="s">
        <v>781</v>
      </c>
    </row>
    <row r="37" spans="5:91" ht="15.75">
      <c r="P37" t="str">
        <f>+Table13[[#This Row],[ICP Codes3]]&amp;" "&amp;Table13[[#This Row],[ICP Codes2]]</f>
        <v>KHE_O Korea Hwasung Electronics Operations</v>
      </c>
      <c r="Q37" t="s">
        <v>782</v>
      </c>
      <c r="R37" t="s">
        <v>783</v>
      </c>
      <c r="V37" t="s">
        <v>784</v>
      </c>
      <c r="W37" t="s">
        <v>62</v>
      </c>
      <c r="X37" t="s">
        <v>785</v>
      </c>
      <c r="Y37" t="s">
        <v>786</v>
      </c>
      <c r="Z37" t="s">
        <v>771</v>
      </c>
      <c r="AA37" t="str">
        <f t="shared" si="2"/>
        <v>BV</v>
      </c>
      <c r="AB37" t="str">
        <f t="shared" si="4"/>
        <v>Philippines</v>
      </c>
      <c r="AC37" t="s">
        <v>787</v>
      </c>
      <c r="AD37" t="s">
        <v>788</v>
      </c>
      <c r="AE37">
        <v>63</v>
      </c>
      <c r="AG37" t="s">
        <v>789</v>
      </c>
      <c r="AH37" t="s">
        <v>790</v>
      </c>
      <c r="AJ37" s="63"/>
      <c r="AK37" s="64"/>
      <c r="BC37">
        <v>47</v>
      </c>
      <c r="BE37" t="s">
        <v>791</v>
      </c>
      <c r="BF37">
        <v>1</v>
      </c>
      <c r="BG37">
        <v>0</v>
      </c>
      <c r="BH37">
        <v>0</v>
      </c>
      <c r="BI37">
        <v>0</v>
      </c>
      <c r="BJ37">
        <v>0</v>
      </c>
      <c r="BK37">
        <v>0</v>
      </c>
      <c r="BL37">
        <v>0</v>
      </c>
      <c r="BS37" t="s">
        <v>792</v>
      </c>
      <c r="BT37" s="109" t="s">
        <v>443</v>
      </c>
      <c r="BU37" t="s">
        <v>765</v>
      </c>
      <c r="BV37" t="s">
        <v>444</v>
      </c>
      <c r="CJ37" t="s">
        <v>793</v>
      </c>
      <c r="CK37" t="e">
        <f t="shared" si="1"/>
        <v>#N/A</v>
      </c>
      <c r="CL37" t="s">
        <v>230</v>
      </c>
      <c r="CM37" t="s">
        <v>231</v>
      </c>
    </row>
    <row r="38" spans="5:91" ht="15.75">
      <c r="P38" t="str">
        <f>+Table13[[#This Row],[ICP Codes3]]&amp;" "&amp;Table13[[#This Row],[ICP Codes2]]</f>
        <v>KRE_E Korea Electronics Engineering</v>
      </c>
      <c r="Q38" t="s">
        <v>794</v>
      </c>
      <c r="R38" t="s">
        <v>795</v>
      </c>
      <c r="V38" t="s">
        <v>796</v>
      </c>
      <c r="W38" t="s">
        <v>62</v>
      </c>
      <c r="X38" t="s">
        <v>797</v>
      </c>
      <c r="Y38" t="s">
        <v>798</v>
      </c>
      <c r="Z38" t="s">
        <v>336</v>
      </c>
      <c r="AA38" t="str">
        <f t="shared" si="2"/>
        <v>BR</v>
      </c>
      <c r="AB38" t="str">
        <f t="shared" si="4"/>
        <v>Poland</v>
      </c>
      <c r="AC38" t="s">
        <v>675</v>
      </c>
      <c r="AD38" t="s">
        <v>799</v>
      </c>
      <c r="AE38">
        <v>48</v>
      </c>
      <c r="AG38" t="s">
        <v>800</v>
      </c>
      <c r="AH38" t="s">
        <v>801</v>
      </c>
      <c r="AJ38" s="66"/>
      <c r="AK38" s="67"/>
      <c r="BC38">
        <v>51</v>
      </c>
      <c r="BE38" t="s">
        <v>802</v>
      </c>
      <c r="BF38">
        <v>1</v>
      </c>
      <c r="BG38">
        <v>0</v>
      </c>
      <c r="BH38">
        <v>0</v>
      </c>
      <c r="BI38">
        <v>0</v>
      </c>
      <c r="BJ38">
        <v>0</v>
      </c>
      <c r="BK38">
        <v>0</v>
      </c>
      <c r="BL38">
        <v>0</v>
      </c>
      <c r="BS38" t="s">
        <v>803</v>
      </c>
      <c r="BT38" s="109">
        <v>45</v>
      </c>
      <c r="BU38" t="s">
        <v>468</v>
      </c>
      <c r="BV38" t="s">
        <v>469</v>
      </c>
      <c r="CJ38" t="s">
        <v>804</v>
      </c>
      <c r="CK38" t="e">
        <f t="shared" si="1"/>
        <v>#N/A</v>
      </c>
      <c r="CL38" t="s">
        <v>399</v>
      </c>
      <c r="CM38" t="s">
        <v>400</v>
      </c>
    </row>
    <row r="39" spans="5:91">
      <c r="E39" s="60"/>
      <c r="P39" t="str">
        <f>+Table13[[#This Row],[ICP Codes3]]&amp;" "&amp;Table13[[#This Row],[ICP Codes2]]</f>
        <v>KRE_O Korea Electronics Operations</v>
      </c>
      <c r="Q39" t="s">
        <v>805</v>
      </c>
      <c r="R39" t="s">
        <v>806</v>
      </c>
      <c r="V39" t="s">
        <v>807</v>
      </c>
      <c r="W39" t="s">
        <v>62</v>
      </c>
      <c r="X39" t="s">
        <v>808</v>
      </c>
      <c r="Y39" t="s">
        <v>809</v>
      </c>
      <c r="Z39" t="s">
        <v>796</v>
      </c>
      <c r="AA39" t="str">
        <f t="shared" si="2"/>
        <v>IO</v>
      </c>
      <c r="AB39" t="str">
        <f t="shared" si="4"/>
        <v>Portugal</v>
      </c>
      <c r="AC39" t="s">
        <v>688</v>
      </c>
      <c r="AD39" t="s">
        <v>810</v>
      </c>
      <c r="AE39">
        <v>351</v>
      </c>
      <c r="AG39" t="s">
        <v>811</v>
      </c>
      <c r="AH39" t="s">
        <v>812</v>
      </c>
      <c r="BC39">
        <v>53</v>
      </c>
      <c r="BE39" t="s">
        <v>813</v>
      </c>
      <c r="BF39">
        <v>1</v>
      </c>
      <c r="BG39">
        <v>0</v>
      </c>
      <c r="BH39">
        <v>0</v>
      </c>
      <c r="BI39">
        <v>0</v>
      </c>
      <c r="BJ39">
        <v>0</v>
      </c>
      <c r="BK39">
        <v>0</v>
      </c>
      <c r="BL39">
        <v>0</v>
      </c>
      <c r="BS39" t="s">
        <v>814</v>
      </c>
      <c r="BT39" s="109" t="s">
        <v>815</v>
      </c>
      <c r="BU39" s="51" t="s">
        <v>816</v>
      </c>
      <c r="BV39" s="51" t="s">
        <v>817</v>
      </c>
      <c r="CJ39" t="s">
        <v>455</v>
      </c>
      <c r="CK39" t="str">
        <f t="shared" ref="CK39:CK70" si="5">+INDEX($AB$7:$AB$55,MATCH($CJ39,$AC$7:$AC$55,0))</f>
        <v>CROATIA (Hrvatska)</v>
      </c>
      <c r="CL39" t="s">
        <v>297</v>
      </c>
      <c r="CM39" t="s">
        <v>298</v>
      </c>
    </row>
    <row r="40" spans="5:91">
      <c r="E40" s="61"/>
      <c r="P40" t="str">
        <f>+Table13[[#This Row],[ICP Codes3]]&amp;" "&amp;Table13[[#This Row],[ICP Codes2]]</f>
        <v>NAM_E North America Management</v>
      </c>
      <c r="Q40" t="s">
        <v>818</v>
      </c>
      <c r="R40" t="s">
        <v>819</v>
      </c>
      <c r="V40" t="s">
        <v>820</v>
      </c>
      <c r="W40" t="s">
        <v>62</v>
      </c>
      <c r="X40" t="s">
        <v>821</v>
      </c>
      <c r="Y40" t="s">
        <v>822</v>
      </c>
      <c r="Z40" t="s">
        <v>807</v>
      </c>
      <c r="AA40" t="str">
        <f t="shared" si="2"/>
        <v>BN</v>
      </c>
      <c r="AB40" t="str">
        <f t="shared" si="4"/>
        <v>Romania</v>
      </c>
      <c r="AC40" t="s">
        <v>61</v>
      </c>
      <c r="AD40" t="s">
        <v>823</v>
      </c>
      <c r="AE40">
        <v>40</v>
      </c>
      <c r="AG40" t="s">
        <v>824</v>
      </c>
      <c r="AH40" t="s">
        <v>825</v>
      </c>
      <c r="BC40">
        <v>61</v>
      </c>
      <c r="BE40" t="s">
        <v>826</v>
      </c>
      <c r="BF40">
        <v>1</v>
      </c>
      <c r="BG40">
        <v>0</v>
      </c>
      <c r="BH40">
        <v>1</v>
      </c>
      <c r="BI40">
        <v>0</v>
      </c>
      <c r="BJ40">
        <v>0</v>
      </c>
      <c r="BK40">
        <v>0</v>
      </c>
      <c r="BL40">
        <v>0</v>
      </c>
      <c r="BS40" t="s">
        <v>827</v>
      </c>
      <c r="BT40" s="109" t="s">
        <v>828</v>
      </c>
      <c r="BU40" s="51" t="s">
        <v>816</v>
      </c>
      <c r="BV40" s="51" t="s">
        <v>817</v>
      </c>
      <c r="CJ40" t="s">
        <v>829</v>
      </c>
      <c r="CK40" t="e">
        <f t="shared" si="5"/>
        <v>#N/A</v>
      </c>
      <c r="CL40" t="s">
        <v>230</v>
      </c>
      <c r="CM40" t="s">
        <v>231</v>
      </c>
    </row>
    <row r="41" spans="5:91">
      <c r="E41" s="62"/>
      <c r="P41" t="str">
        <f>+Table13[[#This Row],[ICP Codes3]]&amp;" "&amp;Table13[[#This Row],[ICP Codes2]]</f>
        <v>RTC Arriver Romania</v>
      </c>
      <c r="Q41" t="s">
        <v>830</v>
      </c>
      <c r="R41" t="s">
        <v>831</v>
      </c>
      <c r="V41" t="s">
        <v>832</v>
      </c>
      <c r="W41" t="s">
        <v>62</v>
      </c>
      <c r="X41" t="s">
        <v>833</v>
      </c>
      <c r="Y41" t="s">
        <v>834</v>
      </c>
      <c r="Z41" t="s">
        <v>283</v>
      </c>
      <c r="AA41" t="str">
        <f t="shared" si="2"/>
        <v>BG</v>
      </c>
      <c r="AB41" s="51" t="s">
        <v>835</v>
      </c>
      <c r="AC41" t="s">
        <v>836</v>
      </c>
      <c r="AD41" t="s">
        <v>837</v>
      </c>
      <c r="AE41">
        <v>7</v>
      </c>
      <c r="AG41" t="s">
        <v>838</v>
      </c>
      <c r="AH41" t="s">
        <v>839</v>
      </c>
      <c r="BC41">
        <v>62</v>
      </c>
      <c r="BE41" t="s">
        <v>840</v>
      </c>
      <c r="BF41">
        <v>1</v>
      </c>
      <c r="BG41">
        <v>0</v>
      </c>
      <c r="BH41">
        <v>1</v>
      </c>
      <c r="BI41">
        <v>0</v>
      </c>
      <c r="BJ41">
        <v>0</v>
      </c>
      <c r="BK41">
        <v>0</v>
      </c>
      <c r="BL41">
        <v>0</v>
      </c>
      <c r="BS41" t="s">
        <v>841</v>
      </c>
      <c r="BT41" s="109">
        <v>40</v>
      </c>
      <c r="BU41" t="s">
        <v>816</v>
      </c>
      <c r="BV41" t="s">
        <v>817</v>
      </c>
      <c r="CJ41" t="s">
        <v>315</v>
      </c>
      <c r="CK41" t="e">
        <f t="shared" si="5"/>
        <v>#N/A</v>
      </c>
      <c r="CL41" t="s">
        <v>399</v>
      </c>
      <c r="CM41" t="s">
        <v>400</v>
      </c>
    </row>
    <row r="42" spans="5:91">
      <c r="P42" t="str">
        <f>+Table13[[#This Row],[ICP Codes3]]&amp;" "&amp;Table13[[#This Row],[ICP Codes2]]</f>
        <v>SLC Arriver Sweden</v>
      </c>
      <c r="Q42" t="s">
        <v>842</v>
      </c>
      <c r="R42" t="s">
        <v>843</v>
      </c>
      <c r="V42" t="s">
        <v>844</v>
      </c>
      <c r="W42" t="s">
        <v>62</v>
      </c>
      <c r="X42" t="s">
        <v>845</v>
      </c>
      <c r="Y42" t="s">
        <v>846</v>
      </c>
      <c r="Z42" t="s">
        <v>832</v>
      </c>
      <c r="AA42" t="str">
        <f t="shared" si="2"/>
        <v>BF</v>
      </c>
      <c r="AB42" t="str">
        <f t="shared" ref="AB42:AB52" si="6">+VLOOKUP(AC42,$Z$6:$Z$259,1,0)</f>
        <v>Singapore</v>
      </c>
      <c r="AC42" t="s">
        <v>847</v>
      </c>
      <c r="AD42" t="s">
        <v>848</v>
      </c>
      <c r="AE42">
        <v>65</v>
      </c>
      <c r="AG42" t="s">
        <v>849</v>
      </c>
      <c r="AH42" t="s">
        <v>850</v>
      </c>
      <c r="BS42" t="s">
        <v>851</v>
      </c>
      <c r="BT42" s="109">
        <v>35</v>
      </c>
      <c r="BU42" t="s">
        <v>852</v>
      </c>
      <c r="BV42" t="s">
        <v>853</v>
      </c>
      <c r="CJ42" t="s">
        <v>342</v>
      </c>
      <c r="CK42" t="str">
        <f t="shared" si="5"/>
        <v>Czech Republic</v>
      </c>
      <c r="CL42" t="s">
        <v>854</v>
      </c>
      <c r="CM42" t="s">
        <v>855</v>
      </c>
    </row>
    <row r="43" spans="5:91">
      <c r="P43" t="str">
        <f>+Table13[[#This Row],[ICP Codes3]]&amp;" "&amp;Table13[[#This Row],[ICP Codes2]]</f>
        <v>SSE Veoneer Sverige LiDAR AB</v>
      </c>
      <c r="Q43" t="s">
        <v>856</v>
      </c>
      <c r="R43" t="s">
        <v>857</v>
      </c>
      <c r="V43" t="s">
        <v>858</v>
      </c>
      <c r="W43" t="s">
        <v>62</v>
      </c>
      <c r="X43" t="s">
        <v>859</v>
      </c>
      <c r="Y43" t="s">
        <v>860</v>
      </c>
      <c r="Z43" t="s">
        <v>844</v>
      </c>
      <c r="AA43" t="str">
        <f t="shared" si="2"/>
        <v>BI</v>
      </c>
      <c r="AB43" t="str">
        <f t="shared" si="6"/>
        <v>Slovakia</v>
      </c>
      <c r="AC43" t="s">
        <v>746</v>
      </c>
      <c r="AD43" t="s">
        <v>861</v>
      </c>
      <c r="AE43">
        <v>421</v>
      </c>
      <c r="AG43" t="s">
        <v>862</v>
      </c>
      <c r="AH43" t="s">
        <v>863</v>
      </c>
      <c r="BS43" t="s">
        <v>864</v>
      </c>
      <c r="BT43" s="109" t="s">
        <v>489</v>
      </c>
      <c r="BU43" t="s">
        <v>489</v>
      </c>
      <c r="BV43" t="s">
        <v>865</v>
      </c>
      <c r="CJ43" t="s">
        <v>390</v>
      </c>
      <c r="CK43" t="str">
        <f t="shared" si="5"/>
        <v>Denmark</v>
      </c>
      <c r="CL43" t="s">
        <v>399</v>
      </c>
      <c r="CM43" t="s">
        <v>400</v>
      </c>
    </row>
    <row r="44" spans="5:91">
      <c r="P44" t="str">
        <f>+Table13[[#This Row],[ICP Codes3]]&amp;" "&amp;Table13[[#This Row],[ICP Codes2]]</f>
        <v>THP Thailand Chonburi Electronics Passive</v>
      </c>
      <c r="Q44" t="s">
        <v>866</v>
      </c>
      <c r="R44" t="s">
        <v>867</v>
      </c>
      <c r="V44" t="s">
        <v>868</v>
      </c>
      <c r="W44" t="s">
        <v>62</v>
      </c>
      <c r="X44" t="s">
        <v>869</v>
      </c>
      <c r="Y44" t="s">
        <v>870</v>
      </c>
      <c r="Z44" t="s">
        <v>858</v>
      </c>
      <c r="AA44" t="str">
        <f t="shared" si="2"/>
        <v>KH</v>
      </c>
      <c r="AB44" t="str">
        <f t="shared" si="6"/>
        <v>Slovenia</v>
      </c>
      <c r="AC44" t="s">
        <v>732</v>
      </c>
      <c r="AD44" t="s">
        <v>871</v>
      </c>
      <c r="AE44">
        <v>386</v>
      </c>
      <c r="AG44" t="s">
        <v>872</v>
      </c>
      <c r="AH44" t="s">
        <v>873</v>
      </c>
      <c r="BS44" t="s">
        <v>874</v>
      </c>
      <c r="BT44" s="109" t="s">
        <v>875</v>
      </c>
      <c r="BU44" s="51" t="s">
        <v>373</v>
      </c>
      <c r="BV44" s="51" t="s">
        <v>374</v>
      </c>
      <c r="CJ44" t="s">
        <v>876</v>
      </c>
      <c r="CK44" t="e">
        <f t="shared" si="5"/>
        <v>#N/A</v>
      </c>
      <c r="CL44" t="s">
        <v>230</v>
      </c>
      <c r="CM44" t="s">
        <v>231</v>
      </c>
    </row>
    <row r="45" spans="5:91">
      <c r="P45" t="str">
        <f>+Table13[[#This Row],[ICP Codes3]]&amp;" "&amp;Table13[[#This Row],[ICP Codes2]]</f>
        <v>ULM_E Veoneer Roadscape Automotive Engineering</v>
      </c>
      <c r="Q45" t="s">
        <v>877</v>
      </c>
      <c r="R45" t="s">
        <v>878</v>
      </c>
      <c r="V45" t="s">
        <v>879</v>
      </c>
      <c r="W45" t="s">
        <v>62</v>
      </c>
      <c r="X45" t="s">
        <v>880</v>
      </c>
      <c r="Y45" t="s">
        <v>881</v>
      </c>
      <c r="Z45" t="s">
        <v>868</v>
      </c>
      <c r="AA45" t="str">
        <f t="shared" si="2"/>
        <v>CM</v>
      </c>
      <c r="AB45" t="str">
        <f t="shared" si="6"/>
        <v>South Africa</v>
      </c>
      <c r="AC45" t="s">
        <v>882</v>
      </c>
      <c r="AD45" t="s">
        <v>883</v>
      </c>
      <c r="AE45">
        <v>27</v>
      </c>
      <c r="AG45" t="s">
        <v>884</v>
      </c>
      <c r="AH45" t="s">
        <v>885</v>
      </c>
      <c r="BS45" t="s">
        <v>886</v>
      </c>
      <c r="BT45" s="109" t="s">
        <v>887</v>
      </c>
      <c r="BU45" s="51" t="s">
        <v>468</v>
      </c>
      <c r="BV45" s="51" t="s">
        <v>469</v>
      </c>
      <c r="CJ45" t="s">
        <v>888</v>
      </c>
      <c r="CK45" t="e">
        <f t="shared" si="5"/>
        <v>#N/A</v>
      </c>
      <c r="CL45" t="s">
        <v>230</v>
      </c>
      <c r="CM45" t="s">
        <v>231</v>
      </c>
    </row>
    <row r="46" spans="5:91">
      <c r="P46" t="str">
        <f>+Table13[[#This Row],[ICP Codes3]]&amp;" "&amp;Table13[[#This Row],[ICP Codes2]]</f>
        <v>ULM_O Veoneer Roadscape Automotive Operations</v>
      </c>
      <c r="Q46" t="s">
        <v>889</v>
      </c>
      <c r="R46" t="s">
        <v>890</v>
      </c>
      <c r="V46" t="s">
        <v>891</v>
      </c>
      <c r="W46" t="s">
        <v>62</v>
      </c>
      <c r="X46" t="s">
        <v>892</v>
      </c>
      <c r="Y46" t="s">
        <v>893</v>
      </c>
      <c r="Z46" t="s">
        <v>385</v>
      </c>
      <c r="AA46" t="str">
        <f t="shared" si="2"/>
        <v>CA</v>
      </c>
      <c r="AB46" t="str">
        <f t="shared" si="6"/>
        <v>Spain</v>
      </c>
      <c r="AC46" t="s">
        <v>461</v>
      </c>
      <c r="AD46" t="s">
        <v>894</v>
      </c>
      <c r="AE46">
        <v>34</v>
      </c>
      <c r="AG46" t="s">
        <v>895</v>
      </c>
      <c r="AH46" t="s">
        <v>896</v>
      </c>
      <c r="BS46" t="s">
        <v>897</v>
      </c>
      <c r="BT46" s="109" t="s">
        <v>227</v>
      </c>
      <c r="BU46" s="51" t="s">
        <v>468</v>
      </c>
      <c r="BV46" s="51" t="s">
        <v>469</v>
      </c>
      <c r="CJ46" t="s">
        <v>898</v>
      </c>
      <c r="CK46" t="e">
        <f t="shared" si="5"/>
        <v>#N/A</v>
      </c>
      <c r="CL46" t="s">
        <v>230</v>
      </c>
      <c r="CM46" t="s">
        <v>231</v>
      </c>
    </row>
    <row r="47" spans="5:91">
      <c r="P47" t="str">
        <f>+Table13[[#This Row],[ICP Codes3]]&amp;" "&amp;Table13[[#This Row],[ICP Codes2]]</f>
        <v>UNC Arriver US</v>
      </c>
      <c r="Q47" t="s">
        <v>899</v>
      </c>
      <c r="R47" t="s">
        <v>900</v>
      </c>
      <c r="V47" t="s">
        <v>901</v>
      </c>
      <c r="W47" t="s">
        <v>62</v>
      </c>
      <c r="X47" t="s">
        <v>902</v>
      </c>
      <c r="Y47" t="s">
        <v>903</v>
      </c>
      <c r="Z47" t="s">
        <v>891</v>
      </c>
      <c r="AA47" t="str">
        <f t="shared" si="2"/>
        <v>CV</v>
      </c>
      <c r="AB47" t="str">
        <f t="shared" si="6"/>
        <v>Sweden</v>
      </c>
      <c r="AC47" t="s">
        <v>715</v>
      </c>
      <c r="AD47" t="s">
        <v>904</v>
      </c>
      <c r="AE47">
        <v>46</v>
      </c>
      <c r="AG47" t="s">
        <v>905</v>
      </c>
      <c r="AH47" t="s">
        <v>906</v>
      </c>
      <c r="BS47" t="s">
        <v>907</v>
      </c>
      <c r="BT47" s="109">
        <v>30</v>
      </c>
      <c r="BU47" t="s">
        <v>507</v>
      </c>
      <c r="BV47" t="s">
        <v>508</v>
      </c>
      <c r="CJ47" t="s">
        <v>908</v>
      </c>
      <c r="CK47" t="e">
        <f t="shared" si="5"/>
        <v>#N/A</v>
      </c>
      <c r="CL47" t="s">
        <v>230</v>
      </c>
      <c r="CM47" t="s">
        <v>231</v>
      </c>
    </row>
    <row r="48" spans="5:91">
      <c r="P48" t="str">
        <f>+Table13[[#This Row],[ICP Codes3]]&amp;" "&amp;Table13[[#This Row],[ICP Codes2]]</f>
        <v>USV Zenuity US-obsolete</v>
      </c>
      <c r="Q48" t="s">
        <v>909</v>
      </c>
      <c r="R48" t="s">
        <v>910</v>
      </c>
      <c r="V48" t="s">
        <v>911</v>
      </c>
      <c r="W48" t="s">
        <v>62</v>
      </c>
      <c r="X48" t="s">
        <v>912</v>
      </c>
      <c r="Y48" t="s">
        <v>913</v>
      </c>
      <c r="Z48" t="s">
        <v>901</v>
      </c>
      <c r="AA48" t="str">
        <f t="shared" si="2"/>
        <v>KY</v>
      </c>
      <c r="AB48" t="str">
        <f t="shared" si="6"/>
        <v>Switzerland</v>
      </c>
      <c r="AC48" t="s">
        <v>914</v>
      </c>
      <c r="AD48" t="s">
        <v>915</v>
      </c>
      <c r="AE48">
        <v>41</v>
      </c>
      <c r="AG48" t="s">
        <v>916</v>
      </c>
      <c r="AH48" t="s">
        <v>917</v>
      </c>
      <c r="BS48" t="s">
        <v>918</v>
      </c>
      <c r="BT48" s="109">
        <v>27</v>
      </c>
      <c r="BU48" t="s">
        <v>919</v>
      </c>
      <c r="BV48" t="s">
        <v>920</v>
      </c>
      <c r="CJ48" t="s">
        <v>921</v>
      </c>
      <c r="CK48" t="e">
        <f t="shared" si="5"/>
        <v>#N/A</v>
      </c>
      <c r="CL48" t="s">
        <v>230</v>
      </c>
      <c r="CM48" t="s">
        <v>231</v>
      </c>
    </row>
    <row r="49" spans="16:91">
      <c r="P49" t="str">
        <f>+Table13[[#This Row],[ICP Codes3]]&amp;" "&amp;Table13[[#This Row],[ICP Codes2]]</f>
        <v>UME Automated Driving Systems</v>
      </c>
      <c r="Q49" t="s">
        <v>922</v>
      </c>
      <c r="R49" t="s">
        <v>923</v>
      </c>
      <c r="V49" t="s">
        <v>924</v>
      </c>
      <c r="W49" t="s">
        <v>62</v>
      </c>
      <c r="X49" t="s">
        <v>925</v>
      </c>
      <c r="Y49" t="s">
        <v>926</v>
      </c>
      <c r="Z49" t="s">
        <v>911</v>
      </c>
      <c r="AA49" t="str">
        <f t="shared" si="2"/>
        <v>CF</v>
      </c>
      <c r="AB49" t="str">
        <f t="shared" si="6"/>
        <v>Taiwan</v>
      </c>
      <c r="AC49" t="s">
        <v>927</v>
      </c>
      <c r="AD49" t="s">
        <v>928</v>
      </c>
      <c r="AE49">
        <v>886</v>
      </c>
      <c r="AG49" t="s">
        <v>929</v>
      </c>
      <c r="AH49" t="s">
        <v>930</v>
      </c>
      <c r="BS49" t="s">
        <v>931</v>
      </c>
      <c r="BT49" s="109" t="s">
        <v>932</v>
      </c>
      <c r="BU49" s="51" t="s">
        <v>373</v>
      </c>
      <c r="BV49" s="51" t="s">
        <v>374</v>
      </c>
      <c r="CJ49" t="s">
        <v>933</v>
      </c>
      <c r="CK49" t="e">
        <f t="shared" si="5"/>
        <v>#N/A</v>
      </c>
      <c r="CL49" t="s">
        <v>230</v>
      </c>
      <c r="CM49" t="s">
        <v>231</v>
      </c>
    </row>
    <row r="50" spans="16:91">
      <c r="P50" s="225" t="s">
        <v>934</v>
      </c>
      <c r="Q50" t="s">
        <v>935</v>
      </c>
      <c r="V50" t="s">
        <v>936</v>
      </c>
      <c r="W50" t="s">
        <v>62</v>
      </c>
      <c r="X50" t="s">
        <v>937</v>
      </c>
      <c r="Y50" t="s">
        <v>938</v>
      </c>
      <c r="Z50" t="s">
        <v>924</v>
      </c>
      <c r="AA50" t="str">
        <f t="shared" si="2"/>
        <v>TD</v>
      </c>
      <c r="AB50" t="str">
        <f t="shared" si="6"/>
        <v>Thailand</v>
      </c>
      <c r="AC50" t="s">
        <v>939</v>
      </c>
      <c r="AD50" t="s">
        <v>940</v>
      </c>
      <c r="AE50">
        <v>66</v>
      </c>
      <c r="AG50" t="s">
        <v>941</v>
      </c>
      <c r="AH50" t="s">
        <v>942</v>
      </c>
      <c r="BS50" t="s">
        <v>943</v>
      </c>
      <c r="BT50" s="109" t="s">
        <v>944</v>
      </c>
      <c r="BU50" t="s">
        <v>944</v>
      </c>
      <c r="BV50" t="s">
        <v>945</v>
      </c>
      <c r="CJ50" t="s">
        <v>415</v>
      </c>
      <c r="CK50" t="e">
        <f t="shared" si="5"/>
        <v>#N/A</v>
      </c>
      <c r="CL50" t="s">
        <v>230</v>
      </c>
      <c r="CM50" t="s">
        <v>231</v>
      </c>
    </row>
    <row r="51" spans="16:91">
      <c r="P51" s="225" t="s">
        <v>946</v>
      </c>
      <c r="Q51" t="s">
        <v>947</v>
      </c>
      <c r="V51" t="s">
        <v>948</v>
      </c>
      <c r="W51" t="s">
        <v>62</v>
      </c>
      <c r="X51" t="s">
        <v>949</v>
      </c>
      <c r="Y51" t="s">
        <v>950</v>
      </c>
      <c r="Z51" t="s">
        <v>936</v>
      </c>
      <c r="AA51" t="str">
        <f t="shared" si="2"/>
        <v>CL</v>
      </c>
      <c r="AB51" t="str">
        <f t="shared" si="6"/>
        <v>Turkey</v>
      </c>
      <c r="AC51" t="s">
        <v>951</v>
      </c>
      <c r="AD51" t="s">
        <v>952</v>
      </c>
      <c r="AE51">
        <v>90</v>
      </c>
      <c r="AG51" t="s">
        <v>953</v>
      </c>
      <c r="AH51" t="s">
        <v>954</v>
      </c>
      <c r="BS51" t="s">
        <v>955</v>
      </c>
      <c r="BT51" s="109" t="s">
        <v>956</v>
      </c>
      <c r="BU51" t="s">
        <v>957</v>
      </c>
      <c r="BV51" t="s">
        <v>958</v>
      </c>
      <c r="CJ51" t="s">
        <v>959</v>
      </c>
      <c r="CK51" t="e">
        <f t="shared" si="5"/>
        <v>#N/A</v>
      </c>
      <c r="CL51" t="s">
        <v>230</v>
      </c>
      <c r="CM51" t="s">
        <v>231</v>
      </c>
    </row>
    <row r="52" spans="16:91">
      <c r="P52" s="225" t="s">
        <v>960</v>
      </c>
      <c r="Q52" t="s">
        <v>961</v>
      </c>
      <c r="V52" t="s">
        <v>962</v>
      </c>
      <c r="W52" t="s">
        <v>62</v>
      </c>
      <c r="X52" t="s">
        <v>963</v>
      </c>
      <c r="Y52" t="s">
        <v>964</v>
      </c>
      <c r="Z52" t="s">
        <v>409</v>
      </c>
      <c r="AA52" t="str">
        <f t="shared" si="2"/>
        <v>CN</v>
      </c>
      <c r="AB52" t="str">
        <f t="shared" si="6"/>
        <v>UKRAINE</v>
      </c>
      <c r="AC52" t="s">
        <v>965</v>
      </c>
      <c r="AD52" t="s">
        <v>966</v>
      </c>
      <c r="AE52">
        <v>380</v>
      </c>
      <c r="AG52" t="s">
        <v>967</v>
      </c>
      <c r="AH52" t="s">
        <v>968</v>
      </c>
      <c r="BS52" t="s">
        <v>969</v>
      </c>
      <c r="BT52" s="109">
        <v>25</v>
      </c>
      <c r="BU52" t="s">
        <v>970</v>
      </c>
      <c r="BV52" t="s">
        <v>971</v>
      </c>
      <c r="CJ52" t="s">
        <v>972</v>
      </c>
      <c r="CK52" t="e">
        <f t="shared" si="5"/>
        <v>#N/A</v>
      </c>
      <c r="CL52" t="s">
        <v>230</v>
      </c>
      <c r="CM52" t="s">
        <v>231</v>
      </c>
    </row>
    <row r="53" spans="16:91">
      <c r="P53" s="225" t="s">
        <v>973</v>
      </c>
      <c r="Q53" t="s">
        <v>974</v>
      </c>
      <c r="V53" t="s">
        <v>975</v>
      </c>
      <c r="W53" t="s">
        <v>62</v>
      </c>
      <c r="X53" t="s">
        <v>976</v>
      </c>
      <c r="Y53" t="s">
        <v>977</v>
      </c>
      <c r="Z53" t="s">
        <v>962</v>
      </c>
      <c r="AA53" t="str">
        <f t="shared" si="2"/>
        <v>CX</v>
      </c>
      <c r="AB53" s="51" t="s">
        <v>521</v>
      </c>
      <c r="AC53" t="s">
        <v>978</v>
      </c>
      <c r="AD53" t="s">
        <v>979</v>
      </c>
      <c r="AE53">
        <v>44</v>
      </c>
      <c r="AG53" t="s">
        <v>980</v>
      </c>
      <c r="AH53" t="s">
        <v>981</v>
      </c>
      <c r="BS53" t="s">
        <v>982</v>
      </c>
      <c r="BT53" s="109">
        <v>21</v>
      </c>
      <c r="BU53" t="s">
        <v>983</v>
      </c>
      <c r="BV53" t="s">
        <v>984</v>
      </c>
      <c r="CJ53" t="s">
        <v>484</v>
      </c>
      <c r="CK53" t="str">
        <f t="shared" si="5"/>
        <v>Finland</v>
      </c>
      <c r="CL53" t="s">
        <v>297</v>
      </c>
      <c r="CM53" t="s">
        <v>298</v>
      </c>
    </row>
    <row r="54" spans="16:91">
      <c r="P54" s="225" t="s">
        <v>985</v>
      </c>
      <c r="Q54" t="s">
        <v>986</v>
      </c>
      <c r="V54" t="s">
        <v>987</v>
      </c>
      <c r="W54" t="s">
        <v>62</v>
      </c>
      <c r="X54" t="s">
        <v>988</v>
      </c>
      <c r="Y54" t="s">
        <v>989</v>
      </c>
      <c r="Z54" t="s">
        <v>975</v>
      </c>
      <c r="AA54" t="str">
        <f t="shared" si="2"/>
        <v>CC</v>
      </c>
      <c r="AB54" t="str">
        <f>+VLOOKUP(AC54,$Z$6:$Z$259,1,0)</f>
        <v>United States</v>
      </c>
      <c r="AC54" t="s">
        <v>21</v>
      </c>
      <c r="AD54" t="s">
        <v>990</v>
      </c>
      <c r="AE54">
        <v>1</v>
      </c>
      <c r="AG54" t="s">
        <v>991</v>
      </c>
      <c r="AH54" t="s">
        <v>992</v>
      </c>
      <c r="BS54" t="s">
        <v>993</v>
      </c>
      <c r="BT54" s="109">
        <v>20</v>
      </c>
      <c r="BU54" t="s">
        <v>994</v>
      </c>
      <c r="BV54" t="s">
        <v>995</v>
      </c>
      <c r="CJ54" t="s">
        <v>59</v>
      </c>
      <c r="CK54" t="str">
        <f t="shared" si="5"/>
        <v>France</v>
      </c>
      <c r="CL54" t="s">
        <v>297</v>
      </c>
      <c r="CM54" t="s">
        <v>298</v>
      </c>
    </row>
    <row r="55" spans="16:91">
      <c r="P55" s="225" t="s">
        <v>996</v>
      </c>
      <c r="Q55" t="s">
        <v>997</v>
      </c>
      <c r="V55" t="s">
        <v>998</v>
      </c>
      <c r="W55" t="s">
        <v>62</v>
      </c>
      <c r="X55" t="s">
        <v>999</v>
      </c>
      <c r="Y55" t="s">
        <v>1000</v>
      </c>
      <c r="Z55" t="s">
        <v>432</v>
      </c>
      <c r="AA55" t="str">
        <f t="shared" si="2"/>
        <v>CO</v>
      </c>
      <c r="AB55" t="str">
        <f>+VLOOKUP(AC55,$Z$6:$Z$259,1,0)</f>
        <v>Venezuela</v>
      </c>
      <c r="AC55" t="s">
        <v>1001</v>
      </c>
      <c r="AD55" t="s">
        <v>1002</v>
      </c>
      <c r="AE55">
        <v>58</v>
      </c>
      <c r="AG55" t="s">
        <v>1003</v>
      </c>
      <c r="AH55" t="s">
        <v>1004</v>
      </c>
      <c r="BS55" t="s">
        <v>1005</v>
      </c>
      <c r="BT55" s="109" t="s">
        <v>1006</v>
      </c>
      <c r="BU55" s="51" t="s">
        <v>957</v>
      </c>
      <c r="BV55" s="51" t="s">
        <v>958</v>
      </c>
      <c r="CJ55" t="s">
        <v>1007</v>
      </c>
      <c r="CK55" t="e">
        <f t="shared" si="5"/>
        <v>#N/A</v>
      </c>
      <c r="CL55" t="s">
        <v>230</v>
      </c>
      <c r="CM55" t="s">
        <v>231</v>
      </c>
    </row>
    <row r="56" spans="16:91">
      <c r="P56" s="225" t="s">
        <v>1008</v>
      </c>
      <c r="Q56" t="s">
        <v>1009</v>
      </c>
      <c r="V56" t="s">
        <v>1010</v>
      </c>
      <c r="W56" t="s">
        <v>62</v>
      </c>
      <c r="X56" t="s">
        <v>1011</v>
      </c>
      <c r="Y56" t="s">
        <v>1012</v>
      </c>
      <c r="Z56" t="s">
        <v>998</v>
      </c>
      <c r="AA56" t="str">
        <f t="shared" si="2"/>
        <v>KM</v>
      </c>
      <c r="AB56" t="s">
        <v>1013</v>
      </c>
      <c r="AC56" t="s">
        <v>1013</v>
      </c>
      <c r="BS56" t="s">
        <v>1014</v>
      </c>
      <c r="BT56" s="109">
        <v>150</v>
      </c>
      <c r="BU56" t="s">
        <v>574</v>
      </c>
      <c r="BV56" t="s">
        <v>575</v>
      </c>
      <c r="CJ56" t="s">
        <v>457</v>
      </c>
      <c r="CK56" t="e">
        <f t="shared" si="5"/>
        <v>#N/A</v>
      </c>
      <c r="CL56" t="s">
        <v>230</v>
      </c>
      <c r="CM56" t="s">
        <v>231</v>
      </c>
    </row>
    <row r="57" spans="16:91">
      <c r="P57" s="225" t="s">
        <v>1015</v>
      </c>
      <c r="Q57" t="s">
        <v>1016</v>
      </c>
      <c r="V57" t="s">
        <v>1017</v>
      </c>
      <c r="W57" t="s">
        <v>62</v>
      </c>
      <c r="X57" t="s">
        <v>1018</v>
      </c>
      <c r="Y57" t="s">
        <v>1019</v>
      </c>
      <c r="Z57" t="s">
        <v>1010</v>
      </c>
      <c r="AA57" t="str">
        <f t="shared" si="2"/>
        <v>CG</v>
      </c>
      <c r="AB57" t="e">
        <f t="shared" ref="AB57:AB120" si="7">+VLOOKUP(AC57,$Z$6:$Z$259,1,0)</f>
        <v>#N/A</v>
      </c>
      <c r="BS57" t="s">
        <v>1020</v>
      </c>
      <c r="BT57" s="109">
        <v>15</v>
      </c>
      <c r="BU57" t="s">
        <v>1021</v>
      </c>
      <c r="BV57" t="s">
        <v>1022</v>
      </c>
      <c r="CJ57" t="s">
        <v>17</v>
      </c>
      <c r="CK57" t="str">
        <f t="shared" si="5"/>
        <v>Germany</v>
      </c>
      <c r="CL57" t="s">
        <v>297</v>
      </c>
      <c r="CM57" t="s">
        <v>298</v>
      </c>
    </row>
    <row r="58" spans="16:91">
      <c r="P58" s="225" t="s">
        <v>1023</v>
      </c>
      <c r="Q58" t="s">
        <v>1024</v>
      </c>
      <c r="V58" t="s">
        <v>1025</v>
      </c>
      <c r="W58" t="s">
        <v>62</v>
      </c>
      <c r="X58" t="s">
        <v>1026</v>
      </c>
      <c r="Y58" t="s">
        <v>1027</v>
      </c>
      <c r="Z58" t="s">
        <v>1025</v>
      </c>
      <c r="AA58" t="str">
        <f t="shared" si="2"/>
        <v>CK</v>
      </c>
      <c r="AB58" t="e">
        <f t="shared" si="7"/>
        <v>#N/A</v>
      </c>
      <c r="BS58" t="s">
        <v>1028</v>
      </c>
      <c r="BT58" s="109">
        <v>14</v>
      </c>
      <c r="BU58" t="s">
        <v>1029</v>
      </c>
      <c r="BV58" t="s">
        <v>1030</v>
      </c>
      <c r="CJ58" t="s">
        <v>1031</v>
      </c>
      <c r="CK58" t="e">
        <f t="shared" si="5"/>
        <v>#N/A</v>
      </c>
      <c r="CL58" t="s">
        <v>230</v>
      </c>
      <c r="CM58" t="s">
        <v>231</v>
      </c>
    </row>
    <row r="59" spans="16:91">
      <c r="P59" s="225" t="s">
        <v>1032</v>
      </c>
      <c r="Q59" t="s">
        <v>1033</v>
      </c>
      <c r="V59" t="s">
        <v>1034</v>
      </c>
      <c r="W59" t="s">
        <v>62</v>
      </c>
      <c r="X59" t="s">
        <v>1035</v>
      </c>
      <c r="Y59" t="s">
        <v>1036</v>
      </c>
      <c r="Z59" t="s">
        <v>804</v>
      </c>
      <c r="AA59" t="str">
        <f t="shared" si="2"/>
        <v>CR</v>
      </c>
      <c r="AB59" t="e">
        <f t="shared" si="7"/>
        <v>#N/A</v>
      </c>
      <c r="BS59" t="s">
        <v>1037</v>
      </c>
      <c r="BT59" s="109">
        <v>120</v>
      </c>
      <c r="BU59" t="s">
        <v>224</v>
      </c>
      <c r="BV59" t="s">
        <v>223</v>
      </c>
      <c r="CJ59" t="s">
        <v>437</v>
      </c>
      <c r="CK59" t="str">
        <f t="shared" si="5"/>
        <v>Greece</v>
      </c>
      <c r="CL59" t="s">
        <v>297</v>
      </c>
      <c r="CM59" t="s">
        <v>298</v>
      </c>
    </row>
    <row r="60" spans="16:91">
      <c r="P60" s="225" t="s">
        <v>1038</v>
      </c>
      <c r="Q60" t="s">
        <v>1039</v>
      </c>
      <c r="V60" t="s">
        <v>1040</v>
      </c>
      <c r="W60" t="s">
        <v>62</v>
      </c>
      <c r="X60" t="s">
        <v>1041</v>
      </c>
      <c r="Y60" t="s">
        <v>1042</v>
      </c>
      <c r="Z60" t="s">
        <v>1043</v>
      </c>
      <c r="AA60" t="str">
        <f t="shared" si="2"/>
        <v>CI</v>
      </c>
      <c r="AB60" t="e">
        <f t="shared" si="7"/>
        <v>#N/A</v>
      </c>
      <c r="BS60" t="s">
        <v>1044</v>
      </c>
      <c r="BT60" s="109">
        <v>12</v>
      </c>
      <c r="BU60" t="s">
        <v>10</v>
      </c>
      <c r="BV60" t="s">
        <v>1045</v>
      </c>
      <c r="CJ60" t="s">
        <v>1046</v>
      </c>
      <c r="CK60" t="e">
        <f t="shared" si="5"/>
        <v>#N/A</v>
      </c>
      <c r="CL60" t="s">
        <v>230</v>
      </c>
      <c r="CM60" t="s">
        <v>231</v>
      </c>
    </row>
    <row r="61" spans="16:91">
      <c r="P61" s="225" t="s">
        <v>1047</v>
      </c>
      <c r="Q61" t="s">
        <v>1048</v>
      </c>
      <c r="V61" t="s">
        <v>1049</v>
      </c>
      <c r="W61" t="s">
        <v>62</v>
      </c>
      <c r="X61" t="s">
        <v>1050</v>
      </c>
      <c r="Y61" t="s">
        <v>1051</v>
      </c>
      <c r="Z61" t="s">
        <v>454</v>
      </c>
      <c r="AA61" t="str">
        <f t="shared" si="2"/>
        <v>HR</v>
      </c>
      <c r="AB61" t="e">
        <f t="shared" si="7"/>
        <v>#N/A</v>
      </c>
      <c r="BS61" t="s">
        <v>1052</v>
      </c>
      <c r="BT61" s="109" t="s">
        <v>1053</v>
      </c>
      <c r="BU61" t="s">
        <v>1053</v>
      </c>
      <c r="BV61" t="s">
        <v>1054</v>
      </c>
      <c r="CJ61" t="s">
        <v>1055</v>
      </c>
      <c r="CK61" t="e">
        <f t="shared" si="5"/>
        <v>#N/A</v>
      </c>
      <c r="CL61" t="s">
        <v>230</v>
      </c>
      <c r="CM61" t="s">
        <v>231</v>
      </c>
    </row>
    <row r="62" spans="16:91">
      <c r="P62" s="225" t="s">
        <v>1056</v>
      </c>
      <c r="Q62" t="s">
        <v>1057</v>
      </c>
      <c r="V62" t="s">
        <v>1058</v>
      </c>
      <c r="W62" t="s">
        <v>62</v>
      </c>
      <c r="X62" t="s">
        <v>1059</v>
      </c>
      <c r="Y62" t="s">
        <v>1060</v>
      </c>
      <c r="Z62" t="s">
        <v>1049</v>
      </c>
      <c r="AA62" t="str">
        <f t="shared" si="2"/>
        <v>CU</v>
      </c>
      <c r="AB62" t="e">
        <f t="shared" si="7"/>
        <v>#N/A</v>
      </c>
      <c r="BS62" t="s">
        <v>1061</v>
      </c>
      <c r="BT62" s="109">
        <v>100</v>
      </c>
      <c r="BU62" t="s">
        <v>1062</v>
      </c>
      <c r="BV62" t="s">
        <v>1063</v>
      </c>
      <c r="CJ62" t="s">
        <v>1064</v>
      </c>
      <c r="CK62" t="e">
        <f t="shared" si="5"/>
        <v>#N/A</v>
      </c>
      <c r="CL62" t="s">
        <v>230</v>
      </c>
      <c r="CM62" t="s">
        <v>231</v>
      </c>
    </row>
    <row r="63" spans="16:91">
      <c r="V63" t="s">
        <v>1065</v>
      </c>
      <c r="W63" t="s">
        <v>62</v>
      </c>
      <c r="X63" t="s">
        <v>1066</v>
      </c>
      <c r="Y63" t="s">
        <v>1067</v>
      </c>
      <c r="Z63" t="s">
        <v>1058</v>
      </c>
      <c r="AA63" t="str">
        <f t="shared" si="2"/>
        <v>CW</v>
      </c>
      <c r="AB63" t="e">
        <f t="shared" si="7"/>
        <v>#N/A</v>
      </c>
      <c r="BS63" t="s">
        <v>1068</v>
      </c>
      <c r="BT63" s="109">
        <v>10</v>
      </c>
      <c r="BU63" t="s">
        <v>1069</v>
      </c>
      <c r="BV63" t="s">
        <v>1070</v>
      </c>
      <c r="CJ63" t="s">
        <v>1071</v>
      </c>
      <c r="CK63" t="e">
        <f t="shared" si="5"/>
        <v>#N/A</v>
      </c>
      <c r="CL63" t="s">
        <v>230</v>
      </c>
      <c r="CM63" t="s">
        <v>231</v>
      </c>
    </row>
    <row r="64" spans="16:91">
      <c r="V64" t="s">
        <v>1072</v>
      </c>
      <c r="W64" t="s">
        <v>62</v>
      </c>
      <c r="X64" t="s">
        <v>1073</v>
      </c>
      <c r="Y64" t="s">
        <v>1074</v>
      </c>
      <c r="Z64" t="s">
        <v>315</v>
      </c>
      <c r="AA64" t="str">
        <f t="shared" si="2"/>
        <v>CY</v>
      </c>
      <c r="AB64" t="e">
        <f t="shared" si="7"/>
        <v>#N/A</v>
      </c>
      <c r="BS64" t="s">
        <v>1075</v>
      </c>
      <c r="BT64" s="111" t="s">
        <v>1076</v>
      </c>
      <c r="BU64" t="s">
        <v>1077</v>
      </c>
      <c r="BV64" t="s">
        <v>1078</v>
      </c>
      <c r="CJ64" t="s">
        <v>1079</v>
      </c>
      <c r="CK64" t="e">
        <f t="shared" si="5"/>
        <v>#N/A</v>
      </c>
      <c r="CL64" t="s">
        <v>230</v>
      </c>
      <c r="CM64" t="s">
        <v>231</v>
      </c>
    </row>
    <row r="65" spans="22:91">
      <c r="V65" t="s">
        <v>1043</v>
      </c>
      <c r="W65" t="s">
        <v>62</v>
      </c>
      <c r="X65" t="s">
        <v>1080</v>
      </c>
      <c r="Y65" t="s">
        <v>1081</v>
      </c>
      <c r="Z65" t="s">
        <v>342</v>
      </c>
      <c r="AA65" t="str">
        <f t="shared" si="2"/>
        <v>CZ</v>
      </c>
      <c r="AB65" t="e">
        <f t="shared" si="7"/>
        <v>#N/A</v>
      </c>
      <c r="BS65" t="s">
        <v>1082</v>
      </c>
      <c r="BT65" s="111" t="s">
        <v>1083</v>
      </c>
      <c r="BU65" t="s">
        <v>1084</v>
      </c>
      <c r="BV65" t="s">
        <v>1085</v>
      </c>
      <c r="CJ65" t="s">
        <v>1086</v>
      </c>
      <c r="CK65" t="e">
        <f t="shared" si="5"/>
        <v>#N/A</v>
      </c>
      <c r="CL65" t="s">
        <v>230</v>
      </c>
      <c r="CM65" t="s">
        <v>231</v>
      </c>
    </row>
    <row r="66" spans="22:91">
      <c r="V66" t="s">
        <v>1087</v>
      </c>
      <c r="W66" t="s">
        <v>62</v>
      </c>
      <c r="X66" t="s">
        <v>1088</v>
      </c>
      <c r="Y66" t="s">
        <v>1089</v>
      </c>
      <c r="Z66" t="s">
        <v>1090</v>
      </c>
      <c r="AA66" t="str">
        <f t="shared" si="2"/>
        <v>CD</v>
      </c>
      <c r="AB66" t="e">
        <f t="shared" si="7"/>
        <v>#N/A</v>
      </c>
      <c r="BS66" t="s">
        <v>1091</v>
      </c>
      <c r="BT66" s="111" t="s">
        <v>1092</v>
      </c>
      <c r="BU66" t="s">
        <v>1093</v>
      </c>
      <c r="BV66" t="s">
        <v>1094</v>
      </c>
      <c r="CJ66" t="s">
        <v>1095</v>
      </c>
      <c r="CK66" t="e">
        <f t="shared" si="5"/>
        <v>#N/A</v>
      </c>
      <c r="CL66" t="s">
        <v>230</v>
      </c>
      <c r="CM66" t="s">
        <v>231</v>
      </c>
    </row>
    <row r="67" spans="22:91">
      <c r="V67" t="s">
        <v>1096</v>
      </c>
      <c r="W67" t="s">
        <v>62</v>
      </c>
      <c r="X67" t="s">
        <v>1097</v>
      </c>
      <c r="Y67" t="s">
        <v>1098</v>
      </c>
      <c r="Z67" t="s">
        <v>390</v>
      </c>
      <c r="AA67" t="str">
        <f t="shared" si="2"/>
        <v>DK</v>
      </c>
      <c r="AB67" t="e">
        <f t="shared" si="7"/>
        <v>#N/A</v>
      </c>
      <c r="BS67" t="s">
        <v>1099</v>
      </c>
      <c r="BT67" s="111" t="s">
        <v>1100</v>
      </c>
      <c r="BU67" t="s">
        <v>1101</v>
      </c>
      <c r="BV67" t="s">
        <v>1102</v>
      </c>
      <c r="CJ67" t="s">
        <v>582</v>
      </c>
      <c r="CK67" t="str">
        <f t="shared" si="5"/>
        <v>Hong Kong</v>
      </c>
      <c r="CL67" t="s">
        <v>230</v>
      </c>
      <c r="CM67" t="s">
        <v>231</v>
      </c>
    </row>
    <row r="68" spans="22:91">
      <c r="V68" t="s">
        <v>1103</v>
      </c>
      <c r="W68" t="s">
        <v>62</v>
      </c>
      <c r="X68" t="s">
        <v>1104</v>
      </c>
      <c r="Y68" t="s">
        <v>1105</v>
      </c>
      <c r="Z68" t="s">
        <v>1096</v>
      </c>
      <c r="AA68" t="str">
        <f t="shared" si="2"/>
        <v>DJ</v>
      </c>
      <c r="AB68" t="e">
        <f t="shared" si="7"/>
        <v>#N/A</v>
      </c>
      <c r="BS68" t="s">
        <v>1106</v>
      </c>
      <c r="BT68" s="111" t="s">
        <v>1107</v>
      </c>
      <c r="BU68" s="51" t="s">
        <v>1108</v>
      </c>
      <c r="BV68" s="51" t="s">
        <v>1109</v>
      </c>
      <c r="CJ68" t="s">
        <v>60</v>
      </c>
      <c r="CK68" t="str">
        <f t="shared" si="5"/>
        <v>Hungary</v>
      </c>
      <c r="CL68" t="s">
        <v>399</v>
      </c>
      <c r="CM68" t="s">
        <v>400</v>
      </c>
    </row>
    <row r="69" spans="22:91">
      <c r="V69" t="s">
        <v>1110</v>
      </c>
      <c r="W69" t="s">
        <v>62</v>
      </c>
      <c r="X69" t="s">
        <v>1111</v>
      </c>
      <c r="Y69" t="s">
        <v>1112</v>
      </c>
      <c r="Z69" t="s">
        <v>1103</v>
      </c>
      <c r="AA69" t="str">
        <f t="shared" si="2"/>
        <v>DM</v>
      </c>
      <c r="AB69" t="e">
        <f t="shared" si="7"/>
        <v>#N/A</v>
      </c>
      <c r="BS69" t="s">
        <v>1113</v>
      </c>
      <c r="BT69" s="109" t="s">
        <v>1114</v>
      </c>
      <c r="BU69" s="51" t="s">
        <v>1115</v>
      </c>
      <c r="BV69" s="51" t="s">
        <v>1116</v>
      </c>
      <c r="CJ69" t="s">
        <v>1117</v>
      </c>
      <c r="CK69" t="e">
        <f t="shared" si="5"/>
        <v>#N/A</v>
      </c>
      <c r="CL69" t="s">
        <v>1118</v>
      </c>
      <c r="CM69" t="s">
        <v>1119</v>
      </c>
    </row>
    <row r="70" spans="22:91">
      <c r="V70" t="s">
        <v>1120</v>
      </c>
      <c r="W70" t="s">
        <v>62</v>
      </c>
      <c r="X70" t="s">
        <v>1121</v>
      </c>
      <c r="Y70" t="s">
        <v>1122</v>
      </c>
      <c r="Z70" t="s">
        <v>1110</v>
      </c>
      <c r="AA70" t="str">
        <f t="shared" si="2"/>
        <v>DO</v>
      </c>
      <c r="AB70" t="e">
        <f t="shared" si="7"/>
        <v>#N/A</v>
      </c>
      <c r="BS70" t="s">
        <v>1123</v>
      </c>
      <c r="BT70" s="111" t="s">
        <v>1124</v>
      </c>
      <c r="BU70" t="s">
        <v>1125</v>
      </c>
      <c r="BV70" t="s">
        <v>1126</v>
      </c>
      <c r="CJ70" t="s">
        <v>613</v>
      </c>
      <c r="CK70" t="str">
        <f t="shared" si="5"/>
        <v>India</v>
      </c>
      <c r="CL70" t="s">
        <v>780</v>
      </c>
      <c r="CM70" t="s">
        <v>781</v>
      </c>
    </row>
    <row r="71" spans="22:91">
      <c r="V71" t="s">
        <v>1127</v>
      </c>
      <c r="W71" t="s">
        <v>62</v>
      </c>
      <c r="X71" t="s">
        <v>1128</v>
      </c>
      <c r="Y71" t="s">
        <v>1129</v>
      </c>
      <c r="Z71" t="s">
        <v>1120</v>
      </c>
      <c r="AA71" t="str">
        <f t="shared" si="2"/>
        <v>EC</v>
      </c>
      <c r="AB71" t="e">
        <f t="shared" si="7"/>
        <v>#N/A</v>
      </c>
      <c r="BS71" t="s">
        <v>1130</v>
      </c>
      <c r="BT71" s="111" t="s">
        <v>1131</v>
      </c>
      <c r="BU71" t="s">
        <v>1132</v>
      </c>
      <c r="BV71" t="s">
        <v>1133</v>
      </c>
      <c r="CJ71" t="s">
        <v>627</v>
      </c>
      <c r="CK71" t="str">
        <f t="shared" ref="CK71:CK102" si="8">+INDEX($AB$7:$AB$55,MATCH($CJ71,$AC$7:$AC$55,0))</f>
        <v>Indonesia</v>
      </c>
      <c r="CL71" t="s">
        <v>297</v>
      </c>
      <c r="CM71" t="s">
        <v>298</v>
      </c>
    </row>
    <row r="72" spans="22:91">
      <c r="V72" t="s">
        <v>1134</v>
      </c>
      <c r="W72" t="s">
        <v>62</v>
      </c>
      <c r="X72" t="s">
        <v>1135</v>
      </c>
      <c r="Y72" t="s">
        <v>1136</v>
      </c>
      <c r="Z72" t="s">
        <v>908</v>
      </c>
      <c r="AA72" t="str">
        <f t="shared" ref="AA72:AA135" si="9">TRIM(Y72)</f>
        <v>EG</v>
      </c>
      <c r="AB72" t="e">
        <f t="shared" si="7"/>
        <v>#N/A</v>
      </c>
      <c r="BS72" t="s">
        <v>1137</v>
      </c>
      <c r="BT72" s="109" t="s">
        <v>1138</v>
      </c>
      <c r="BU72" t="s">
        <v>1138</v>
      </c>
      <c r="BV72" t="s">
        <v>1139</v>
      </c>
      <c r="CJ72" t="s">
        <v>1140</v>
      </c>
      <c r="CK72" t="e">
        <f t="shared" si="8"/>
        <v>#N/A</v>
      </c>
      <c r="CL72" t="s">
        <v>230</v>
      </c>
      <c r="CM72" t="s">
        <v>231</v>
      </c>
    </row>
    <row r="73" spans="22:91">
      <c r="V73" t="s">
        <v>1141</v>
      </c>
      <c r="W73" t="s">
        <v>62</v>
      </c>
      <c r="X73" t="s">
        <v>1142</v>
      </c>
      <c r="Y73" t="s">
        <v>1143</v>
      </c>
      <c r="Z73" t="s">
        <v>1134</v>
      </c>
      <c r="AA73" t="str">
        <f t="shared" si="9"/>
        <v>SV</v>
      </c>
      <c r="AB73" t="e">
        <f t="shared" si="7"/>
        <v>#N/A</v>
      </c>
      <c r="BS73" t="s">
        <v>1144</v>
      </c>
      <c r="BT73" s="109" t="s">
        <v>542</v>
      </c>
      <c r="BU73" t="s">
        <v>542</v>
      </c>
      <c r="BV73" t="s">
        <v>543</v>
      </c>
      <c r="CJ73" t="s">
        <v>658</v>
      </c>
      <c r="CK73" t="str">
        <f t="shared" si="8"/>
        <v>Israel</v>
      </c>
      <c r="CL73" t="s">
        <v>297</v>
      </c>
      <c r="CM73" t="s">
        <v>298</v>
      </c>
    </row>
    <row r="74" spans="22:91">
      <c r="V74" t="s">
        <v>1145</v>
      </c>
      <c r="W74" t="s">
        <v>62</v>
      </c>
      <c r="X74" t="s">
        <v>1146</v>
      </c>
      <c r="Y74" t="s">
        <v>1147</v>
      </c>
      <c r="Z74" t="s">
        <v>1141</v>
      </c>
      <c r="AA74" t="str">
        <f t="shared" si="9"/>
        <v>GQ</v>
      </c>
      <c r="AB74" t="e">
        <f t="shared" si="7"/>
        <v>#N/A</v>
      </c>
      <c r="BS74" t="s">
        <v>1148</v>
      </c>
      <c r="BT74" s="109" t="s">
        <v>1149</v>
      </c>
      <c r="BU74" t="s">
        <v>1149</v>
      </c>
      <c r="BV74" t="s">
        <v>1150</v>
      </c>
      <c r="CJ74" t="s">
        <v>587</v>
      </c>
      <c r="CK74" t="str">
        <f t="shared" si="8"/>
        <v>Italy</v>
      </c>
      <c r="CL74" t="s">
        <v>297</v>
      </c>
      <c r="CM74" t="s">
        <v>298</v>
      </c>
    </row>
    <row r="75" spans="22:91">
      <c r="V75" t="s">
        <v>1151</v>
      </c>
      <c r="W75" t="s">
        <v>62</v>
      </c>
      <c r="X75" t="s">
        <v>1152</v>
      </c>
      <c r="Y75" t="s">
        <v>1153</v>
      </c>
      <c r="Z75" t="s">
        <v>1145</v>
      </c>
      <c r="AA75" t="str">
        <f t="shared" si="9"/>
        <v>ER</v>
      </c>
      <c r="AB75" t="e">
        <f t="shared" si="7"/>
        <v>#N/A</v>
      </c>
      <c r="CJ75" t="s">
        <v>1154</v>
      </c>
      <c r="CK75" t="e">
        <f t="shared" si="8"/>
        <v>#N/A</v>
      </c>
      <c r="CL75" t="s">
        <v>230</v>
      </c>
      <c r="CM75" t="s">
        <v>231</v>
      </c>
    </row>
    <row r="76" spans="22:91">
      <c r="V76" t="s">
        <v>1155</v>
      </c>
      <c r="W76" t="s">
        <v>62</v>
      </c>
      <c r="X76" t="s">
        <v>1156</v>
      </c>
      <c r="Y76" t="s">
        <v>1157</v>
      </c>
      <c r="Z76" t="s">
        <v>415</v>
      </c>
      <c r="AA76" t="str">
        <f t="shared" si="9"/>
        <v>EE</v>
      </c>
      <c r="AB76" t="e">
        <f t="shared" si="7"/>
        <v>#N/A</v>
      </c>
      <c r="CJ76" t="s">
        <v>684</v>
      </c>
      <c r="CK76" t="str">
        <f t="shared" si="8"/>
        <v>Japan</v>
      </c>
      <c r="CL76" t="s">
        <v>1158</v>
      </c>
      <c r="CM76" t="s">
        <v>1159</v>
      </c>
    </row>
    <row r="77" spans="22:91">
      <c r="V77" t="s">
        <v>1160</v>
      </c>
      <c r="W77" t="s">
        <v>62</v>
      </c>
      <c r="X77" t="s">
        <v>1161</v>
      </c>
      <c r="Y77" t="s">
        <v>1162</v>
      </c>
      <c r="Z77" t="s">
        <v>1155</v>
      </c>
      <c r="AA77" t="str">
        <f t="shared" si="9"/>
        <v>ET</v>
      </c>
      <c r="AB77" t="e">
        <f t="shared" si="7"/>
        <v>#N/A</v>
      </c>
      <c r="CJ77" t="s">
        <v>1163</v>
      </c>
      <c r="CK77" t="e">
        <f t="shared" si="8"/>
        <v>#N/A</v>
      </c>
      <c r="CL77" t="s">
        <v>230</v>
      </c>
      <c r="CM77" t="s">
        <v>231</v>
      </c>
    </row>
    <row r="78" spans="22:91">
      <c r="V78" t="s">
        <v>1164</v>
      </c>
      <c r="W78" t="s">
        <v>62</v>
      </c>
      <c r="X78" t="s">
        <v>1165</v>
      </c>
      <c r="Y78" t="s">
        <v>1166</v>
      </c>
      <c r="Z78" t="s">
        <v>1160</v>
      </c>
      <c r="AA78" t="str">
        <f t="shared" si="9"/>
        <v>FK</v>
      </c>
      <c r="AB78" t="e">
        <f t="shared" si="7"/>
        <v>#N/A</v>
      </c>
      <c r="CJ78" t="s">
        <v>1167</v>
      </c>
      <c r="CK78" t="e">
        <f t="shared" si="8"/>
        <v>#N/A</v>
      </c>
      <c r="CL78" t="s">
        <v>780</v>
      </c>
      <c r="CM78" t="s">
        <v>781</v>
      </c>
    </row>
    <row r="79" spans="22:91">
      <c r="V79" t="s">
        <v>1168</v>
      </c>
      <c r="W79" t="s">
        <v>62</v>
      </c>
      <c r="X79" t="s">
        <v>1169</v>
      </c>
      <c r="Y79" t="s">
        <v>1170</v>
      </c>
      <c r="Z79" t="s">
        <v>1164</v>
      </c>
      <c r="AA79" t="str">
        <f t="shared" si="9"/>
        <v>FÖ</v>
      </c>
      <c r="AB79" t="e">
        <f t="shared" si="7"/>
        <v>#N/A</v>
      </c>
      <c r="CJ79" t="s">
        <v>1171</v>
      </c>
      <c r="CK79" t="e">
        <f t="shared" si="8"/>
        <v>#N/A</v>
      </c>
      <c r="CL79" t="s">
        <v>230</v>
      </c>
      <c r="CM79" t="s">
        <v>231</v>
      </c>
    </row>
    <row r="80" spans="22:91">
      <c r="V80" t="s">
        <v>1172</v>
      </c>
      <c r="W80" t="s">
        <v>62</v>
      </c>
      <c r="X80" t="s">
        <v>1173</v>
      </c>
      <c r="Y80" t="s">
        <v>1174</v>
      </c>
      <c r="Z80" t="s">
        <v>1168</v>
      </c>
      <c r="AA80" t="str">
        <f t="shared" si="9"/>
        <v>FJ</v>
      </c>
      <c r="AB80" t="e">
        <f t="shared" si="7"/>
        <v>#N/A</v>
      </c>
      <c r="CJ80" t="s">
        <v>1175</v>
      </c>
      <c r="CK80" t="e">
        <f t="shared" si="8"/>
        <v>#N/A</v>
      </c>
      <c r="CL80" t="s">
        <v>230</v>
      </c>
      <c r="CM80" t="s">
        <v>231</v>
      </c>
    </row>
    <row r="81" spans="22:91">
      <c r="V81" t="s">
        <v>1176</v>
      </c>
      <c r="W81" t="s">
        <v>62</v>
      </c>
      <c r="X81" t="s">
        <v>1177</v>
      </c>
      <c r="Y81" t="s">
        <v>1178</v>
      </c>
      <c r="Z81" t="s">
        <v>484</v>
      </c>
      <c r="AA81" t="str">
        <f t="shared" si="9"/>
        <v>FI</v>
      </c>
      <c r="AB81" t="e">
        <f t="shared" si="7"/>
        <v>#N/A</v>
      </c>
      <c r="CJ81" t="s">
        <v>1179</v>
      </c>
      <c r="CK81" t="e">
        <f t="shared" si="8"/>
        <v>#N/A</v>
      </c>
      <c r="CL81" t="s">
        <v>297</v>
      </c>
      <c r="CM81" t="s">
        <v>298</v>
      </c>
    </row>
    <row r="82" spans="22:91">
      <c r="V82" t="s">
        <v>1180</v>
      </c>
      <c r="W82" t="s">
        <v>62</v>
      </c>
      <c r="X82" t="s">
        <v>1181</v>
      </c>
      <c r="Y82" t="s">
        <v>1182</v>
      </c>
      <c r="Z82" t="s">
        <v>59</v>
      </c>
      <c r="AA82" t="str">
        <f t="shared" si="9"/>
        <v>FR</v>
      </c>
      <c r="AB82" t="e">
        <f t="shared" si="7"/>
        <v>#N/A</v>
      </c>
      <c r="CJ82" t="s">
        <v>1183</v>
      </c>
      <c r="CK82" t="e">
        <f t="shared" si="8"/>
        <v>#N/A</v>
      </c>
      <c r="CL82" t="s">
        <v>230</v>
      </c>
      <c r="CM82" t="s">
        <v>231</v>
      </c>
    </row>
    <row r="83" spans="22:91">
      <c r="V83" t="s">
        <v>1184</v>
      </c>
      <c r="W83" t="s">
        <v>62</v>
      </c>
      <c r="X83" t="s">
        <v>1185</v>
      </c>
      <c r="Y83" t="s">
        <v>1186</v>
      </c>
      <c r="Z83" t="s">
        <v>1180</v>
      </c>
      <c r="AA83" t="str">
        <f t="shared" si="9"/>
        <v>GF</v>
      </c>
      <c r="AB83" t="e">
        <f t="shared" si="7"/>
        <v>#N/A</v>
      </c>
      <c r="CJ83" t="s">
        <v>630</v>
      </c>
      <c r="CK83" t="e">
        <f t="shared" si="8"/>
        <v>#N/A</v>
      </c>
      <c r="CL83" t="s">
        <v>230</v>
      </c>
      <c r="CM83" t="s">
        <v>231</v>
      </c>
    </row>
    <row r="84" spans="22:91">
      <c r="V84" t="s">
        <v>1187</v>
      </c>
      <c r="W84" t="s">
        <v>62</v>
      </c>
      <c r="X84" t="s">
        <v>1188</v>
      </c>
      <c r="Y84" t="s">
        <v>1189</v>
      </c>
      <c r="Z84" t="s">
        <v>1184</v>
      </c>
      <c r="AA84" t="str">
        <f t="shared" si="9"/>
        <v>PF</v>
      </c>
      <c r="AB84" t="e">
        <f t="shared" si="7"/>
        <v>#N/A</v>
      </c>
      <c r="CJ84" t="s">
        <v>1190</v>
      </c>
      <c r="CK84" t="e">
        <f t="shared" si="8"/>
        <v>#N/A</v>
      </c>
      <c r="CL84" t="s">
        <v>230</v>
      </c>
      <c r="CM84" t="s">
        <v>231</v>
      </c>
    </row>
    <row r="85" spans="22:91">
      <c r="V85" t="s">
        <v>1191</v>
      </c>
      <c r="W85" t="s">
        <v>62</v>
      </c>
      <c r="X85" t="s">
        <v>1192</v>
      </c>
      <c r="Y85" t="s">
        <v>1193</v>
      </c>
      <c r="Z85" t="s">
        <v>1187</v>
      </c>
      <c r="AA85" t="str">
        <f t="shared" si="9"/>
        <v>TF</v>
      </c>
      <c r="AB85" t="e">
        <f t="shared" si="7"/>
        <v>#N/A</v>
      </c>
      <c r="CJ85" t="s">
        <v>1194</v>
      </c>
      <c r="CK85" t="e">
        <f t="shared" si="8"/>
        <v>#N/A</v>
      </c>
      <c r="CL85" t="s">
        <v>1118</v>
      </c>
      <c r="CM85" t="s">
        <v>1119</v>
      </c>
    </row>
    <row r="86" spans="22:91">
      <c r="V86" t="s">
        <v>1195</v>
      </c>
      <c r="W86" t="s">
        <v>62</v>
      </c>
      <c r="X86" t="s">
        <v>1196</v>
      </c>
      <c r="Y86" t="s">
        <v>1197</v>
      </c>
      <c r="Z86" t="s">
        <v>1191</v>
      </c>
      <c r="AA86" t="str">
        <f t="shared" si="9"/>
        <v>GA</v>
      </c>
      <c r="AB86" t="e">
        <f t="shared" si="7"/>
        <v>#N/A</v>
      </c>
      <c r="CJ86" t="s">
        <v>1198</v>
      </c>
      <c r="CK86" t="e">
        <f t="shared" si="8"/>
        <v>#N/A</v>
      </c>
      <c r="CL86" t="s">
        <v>230</v>
      </c>
      <c r="CM86" t="s">
        <v>231</v>
      </c>
    </row>
    <row r="87" spans="22:91">
      <c r="V87" t="s">
        <v>1199</v>
      </c>
      <c r="W87" t="s">
        <v>62</v>
      </c>
      <c r="X87" t="s">
        <v>1200</v>
      </c>
      <c r="Y87" t="s">
        <v>1201</v>
      </c>
      <c r="Z87" t="s">
        <v>1195</v>
      </c>
      <c r="AA87" t="str">
        <f t="shared" si="9"/>
        <v>GM</v>
      </c>
      <c r="AB87" t="e">
        <f t="shared" si="7"/>
        <v>#N/A</v>
      </c>
      <c r="CJ87" t="s">
        <v>1202</v>
      </c>
      <c r="CK87" t="e">
        <f t="shared" si="8"/>
        <v>#N/A</v>
      </c>
      <c r="CL87" t="s">
        <v>399</v>
      </c>
      <c r="CM87" t="s">
        <v>400</v>
      </c>
    </row>
    <row r="88" spans="22:91">
      <c r="V88" t="s">
        <v>1203</v>
      </c>
      <c r="W88" t="s">
        <v>62</v>
      </c>
      <c r="X88" t="s">
        <v>1204</v>
      </c>
      <c r="Y88" t="s">
        <v>1205</v>
      </c>
      <c r="Z88" t="s">
        <v>1199</v>
      </c>
      <c r="AA88" t="str">
        <f t="shared" si="9"/>
        <v>GE</v>
      </c>
      <c r="AB88" t="e">
        <f t="shared" si="7"/>
        <v>#N/A</v>
      </c>
      <c r="CJ88" t="s">
        <v>603</v>
      </c>
      <c r="CK88" t="e">
        <f t="shared" si="8"/>
        <v>#N/A</v>
      </c>
      <c r="CL88" t="s">
        <v>230</v>
      </c>
      <c r="CM88" t="s">
        <v>231</v>
      </c>
    </row>
    <row r="89" spans="22:91">
      <c r="V89" t="s">
        <v>1206</v>
      </c>
      <c r="W89" t="s">
        <v>62</v>
      </c>
      <c r="X89" t="s">
        <v>1207</v>
      </c>
      <c r="Y89" t="s">
        <v>1208</v>
      </c>
      <c r="Z89" t="s">
        <v>17</v>
      </c>
      <c r="AA89" t="str">
        <f t="shared" si="9"/>
        <v>DE</v>
      </c>
      <c r="AB89" t="e">
        <f t="shared" si="7"/>
        <v>#N/A</v>
      </c>
      <c r="CJ89" t="s">
        <v>617</v>
      </c>
      <c r="CK89" t="e">
        <f t="shared" si="8"/>
        <v>#N/A</v>
      </c>
      <c r="CL89" t="s">
        <v>399</v>
      </c>
      <c r="CM89" t="s">
        <v>400</v>
      </c>
    </row>
    <row r="90" spans="22:91">
      <c r="V90" t="s">
        <v>1209</v>
      </c>
      <c r="W90" t="s">
        <v>62</v>
      </c>
      <c r="X90" t="s">
        <v>1210</v>
      </c>
      <c r="Y90" t="s">
        <v>1211</v>
      </c>
      <c r="Z90" t="s">
        <v>1206</v>
      </c>
      <c r="AA90" t="str">
        <f t="shared" si="9"/>
        <v>GH</v>
      </c>
      <c r="AB90" t="e">
        <f t="shared" si="7"/>
        <v>#N/A</v>
      </c>
      <c r="CJ90" t="s">
        <v>1212</v>
      </c>
      <c r="CK90" t="e">
        <f t="shared" si="8"/>
        <v>#N/A</v>
      </c>
      <c r="CL90" t="s">
        <v>230</v>
      </c>
      <c r="CM90" t="s">
        <v>231</v>
      </c>
    </row>
    <row r="91" spans="22:91">
      <c r="V91" t="s">
        <v>1213</v>
      </c>
      <c r="W91" t="s">
        <v>62</v>
      </c>
      <c r="X91" t="s">
        <v>1214</v>
      </c>
      <c r="Y91" t="s">
        <v>1215</v>
      </c>
      <c r="Z91" t="s">
        <v>1216</v>
      </c>
      <c r="AA91" t="str">
        <f t="shared" si="9"/>
        <v>GI</v>
      </c>
      <c r="AB91" t="e">
        <f t="shared" si="7"/>
        <v>#N/A</v>
      </c>
      <c r="CJ91" t="s">
        <v>1217</v>
      </c>
      <c r="CK91" t="e">
        <f t="shared" si="8"/>
        <v>#N/A</v>
      </c>
      <c r="CL91" t="s">
        <v>230</v>
      </c>
      <c r="CM91" t="s">
        <v>231</v>
      </c>
    </row>
    <row r="92" spans="22:91">
      <c r="V92" t="s">
        <v>1218</v>
      </c>
      <c r="W92" t="s">
        <v>62</v>
      </c>
      <c r="X92" t="s">
        <v>1219</v>
      </c>
      <c r="Y92" t="s">
        <v>1220</v>
      </c>
      <c r="Z92" t="s">
        <v>521</v>
      </c>
      <c r="AA92" t="str">
        <f t="shared" si="9"/>
        <v>GB</v>
      </c>
      <c r="AB92" t="e">
        <f t="shared" si="7"/>
        <v>#N/A</v>
      </c>
      <c r="CJ92" t="s">
        <v>711</v>
      </c>
      <c r="CK92" t="str">
        <f t="shared" si="8"/>
        <v>Malaysia</v>
      </c>
      <c r="CL92" t="s">
        <v>297</v>
      </c>
      <c r="CM92" t="s">
        <v>298</v>
      </c>
    </row>
    <row r="93" spans="22:91">
      <c r="V93" t="s">
        <v>1221</v>
      </c>
      <c r="W93" t="s">
        <v>62</v>
      </c>
      <c r="X93" t="s">
        <v>1222</v>
      </c>
      <c r="Y93" t="s">
        <v>1223</v>
      </c>
      <c r="Z93" t="s">
        <v>437</v>
      </c>
      <c r="AA93" t="str">
        <f t="shared" si="9"/>
        <v>GR</v>
      </c>
      <c r="AB93" t="e">
        <f t="shared" si="7"/>
        <v>#N/A</v>
      </c>
      <c r="CJ93" t="s">
        <v>1224</v>
      </c>
      <c r="CK93" t="e">
        <f t="shared" si="8"/>
        <v>#N/A</v>
      </c>
      <c r="CL93" t="s">
        <v>230</v>
      </c>
      <c r="CM93" t="s">
        <v>231</v>
      </c>
    </row>
    <row r="94" spans="22:91">
      <c r="V94" t="s">
        <v>1225</v>
      </c>
      <c r="W94" t="s">
        <v>62</v>
      </c>
      <c r="X94" t="s">
        <v>1226</v>
      </c>
      <c r="Y94" t="s">
        <v>1227</v>
      </c>
      <c r="Z94" t="s">
        <v>1218</v>
      </c>
      <c r="AA94" t="str">
        <f t="shared" si="9"/>
        <v>GL</v>
      </c>
      <c r="AB94" t="e">
        <f t="shared" si="7"/>
        <v>#N/A</v>
      </c>
      <c r="CJ94" t="s">
        <v>1228</v>
      </c>
      <c r="CK94" t="e">
        <f t="shared" si="8"/>
        <v>#N/A</v>
      </c>
      <c r="CL94" t="s">
        <v>230</v>
      </c>
      <c r="CM94" t="s">
        <v>231</v>
      </c>
    </row>
    <row r="95" spans="22:91">
      <c r="V95" t="s">
        <v>1229</v>
      </c>
      <c r="W95" t="s">
        <v>62</v>
      </c>
      <c r="X95" t="s">
        <v>1230</v>
      </c>
      <c r="Y95" t="s">
        <v>1231</v>
      </c>
      <c r="Z95" t="s">
        <v>1221</v>
      </c>
      <c r="AA95" t="str">
        <f t="shared" si="9"/>
        <v>GD</v>
      </c>
      <c r="AB95" t="e">
        <f t="shared" si="7"/>
        <v>#N/A</v>
      </c>
      <c r="CJ95" t="s">
        <v>646</v>
      </c>
      <c r="CK95" t="e">
        <f t="shared" si="8"/>
        <v>#N/A</v>
      </c>
      <c r="CL95" t="s">
        <v>230</v>
      </c>
      <c r="CM95" t="s">
        <v>231</v>
      </c>
    </row>
    <row r="96" spans="22:91">
      <c r="V96" t="s">
        <v>1232</v>
      </c>
      <c r="W96" t="s">
        <v>62</v>
      </c>
      <c r="X96" t="s">
        <v>1233</v>
      </c>
      <c r="Y96" t="s">
        <v>1234</v>
      </c>
      <c r="Z96" t="s">
        <v>1225</v>
      </c>
      <c r="AA96" t="str">
        <f t="shared" si="9"/>
        <v>GP</v>
      </c>
      <c r="AB96" t="e">
        <f t="shared" si="7"/>
        <v>#N/A</v>
      </c>
      <c r="CJ96" t="s">
        <v>1235</v>
      </c>
      <c r="CK96" t="e">
        <f t="shared" si="8"/>
        <v>#N/A</v>
      </c>
      <c r="CL96" t="s">
        <v>230</v>
      </c>
      <c r="CM96" t="s">
        <v>231</v>
      </c>
    </row>
    <row r="97" spans="22:91">
      <c r="V97" t="s">
        <v>1236</v>
      </c>
      <c r="W97" t="s">
        <v>62</v>
      </c>
      <c r="X97" t="s">
        <v>1237</v>
      </c>
      <c r="Y97" t="s">
        <v>1238</v>
      </c>
      <c r="Z97" t="s">
        <v>1229</v>
      </c>
      <c r="AA97" t="str">
        <f t="shared" si="9"/>
        <v>GU</v>
      </c>
      <c r="AB97" t="e">
        <f t="shared" si="7"/>
        <v>#N/A</v>
      </c>
      <c r="CJ97" t="s">
        <v>728</v>
      </c>
      <c r="CK97" t="str">
        <f t="shared" si="8"/>
        <v>Mexico</v>
      </c>
      <c r="CL97" t="s">
        <v>297</v>
      </c>
      <c r="CM97" t="s">
        <v>298</v>
      </c>
    </row>
    <row r="98" spans="22:91">
      <c r="V98" t="s">
        <v>1239</v>
      </c>
      <c r="W98" t="s">
        <v>62</v>
      </c>
      <c r="X98" t="s">
        <v>1240</v>
      </c>
      <c r="Y98" t="s">
        <v>1241</v>
      </c>
      <c r="Z98" t="s">
        <v>1232</v>
      </c>
      <c r="AA98" t="str">
        <f t="shared" si="9"/>
        <v>GT</v>
      </c>
      <c r="AB98" t="e">
        <f t="shared" si="7"/>
        <v>#N/A</v>
      </c>
      <c r="CJ98" t="s">
        <v>1242</v>
      </c>
      <c r="CK98" t="e">
        <f t="shared" si="8"/>
        <v>#N/A</v>
      </c>
      <c r="CL98" t="s">
        <v>297</v>
      </c>
      <c r="CM98" t="s">
        <v>298</v>
      </c>
    </row>
    <row r="99" spans="22:91">
      <c r="V99" t="s">
        <v>1243</v>
      </c>
      <c r="W99" t="s">
        <v>62</v>
      </c>
      <c r="X99" t="s">
        <v>1244</v>
      </c>
      <c r="Y99" t="s">
        <v>1245</v>
      </c>
      <c r="Z99" t="s">
        <v>1236</v>
      </c>
      <c r="AA99" t="str">
        <f t="shared" si="9"/>
        <v>GG</v>
      </c>
      <c r="AB99" t="e">
        <f t="shared" si="7"/>
        <v>#N/A</v>
      </c>
      <c r="CJ99" t="s">
        <v>1246</v>
      </c>
      <c r="CK99" t="e">
        <f t="shared" si="8"/>
        <v>#N/A</v>
      </c>
      <c r="CL99" t="s">
        <v>230</v>
      </c>
      <c r="CM99" t="s">
        <v>231</v>
      </c>
    </row>
    <row r="100" spans="22:91">
      <c r="V100" t="s">
        <v>1247</v>
      </c>
      <c r="W100" t="s">
        <v>62</v>
      </c>
      <c r="X100" t="s">
        <v>1248</v>
      </c>
      <c r="Y100" t="s">
        <v>1249</v>
      </c>
      <c r="Z100" t="s">
        <v>1239</v>
      </c>
      <c r="AA100" t="str">
        <f t="shared" si="9"/>
        <v>GN</v>
      </c>
      <c r="AB100" t="e">
        <f t="shared" si="7"/>
        <v>#N/A</v>
      </c>
      <c r="CJ100" t="s">
        <v>1250</v>
      </c>
      <c r="CK100" t="e">
        <f t="shared" si="8"/>
        <v>#N/A</v>
      </c>
      <c r="CL100" t="s">
        <v>230</v>
      </c>
      <c r="CM100" t="s">
        <v>231</v>
      </c>
    </row>
    <row r="101" spans="22:91">
      <c r="V101" t="s">
        <v>1251</v>
      </c>
      <c r="W101" t="s">
        <v>62</v>
      </c>
      <c r="X101" t="s">
        <v>1252</v>
      </c>
      <c r="Y101" t="s">
        <v>1253</v>
      </c>
      <c r="Z101" t="s">
        <v>1243</v>
      </c>
      <c r="AA101" t="str">
        <f t="shared" si="9"/>
        <v>GW</v>
      </c>
      <c r="AB101" t="e">
        <f t="shared" si="7"/>
        <v>#N/A</v>
      </c>
      <c r="CJ101" t="s">
        <v>1254</v>
      </c>
      <c r="CK101" t="e">
        <f t="shared" si="8"/>
        <v>#N/A</v>
      </c>
      <c r="CL101" t="s">
        <v>230</v>
      </c>
      <c r="CM101" t="s">
        <v>231</v>
      </c>
    </row>
    <row r="102" spans="22:91">
      <c r="V102" t="s">
        <v>1255</v>
      </c>
      <c r="W102" t="s">
        <v>62</v>
      </c>
      <c r="X102" t="s">
        <v>1256</v>
      </c>
      <c r="Y102" t="s">
        <v>1257</v>
      </c>
      <c r="Z102" t="s">
        <v>1247</v>
      </c>
      <c r="AA102" t="str">
        <f t="shared" si="9"/>
        <v>GY</v>
      </c>
      <c r="AB102" t="e">
        <f t="shared" si="7"/>
        <v>#N/A</v>
      </c>
      <c r="CJ102" t="s">
        <v>1258</v>
      </c>
      <c r="CK102" t="e">
        <f t="shared" si="8"/>
        <v>#N/A</v>
      </c>
      <c r="CL102" t="s">
        <v>230</v>
      </c>
      <c r="CM102" t="s">
        <v>231</v>
      </c>
    </row>
    <row r="103" spans="22:91">
      <c r="V103" t="s">
        <v>1259</v>
      </c>
      <c r="W103" t="s">
        <v>62</v>
      </c>
      <c r="X103" t="s">
        <v>1260</v>
      </c>
      <c r="Y103" t="s">
        <v>1261</v>
      </c>
      <c r="Z103" t="s">
        <v>1251</v>
      </c>
      <c r="AA103" t="str">
        <f t="shared" si="9"/>
        <v>HT</v>
      </c>
      <c r="AB103" t="e">
        <f t="shared" si="7"/>
        <v>#N/A</v>
      </c>
      <c r="CJ103" t="s">
        <v>1262</v>
      </c>
      <c r="CK103" t="e">
        <f t="shared" ref="CK103:CK134" si="10">+INDEX($AB$7:$AB$55,MATCH($CJ103,$AC$7:$AC$55,0))</f>
        <v>#N/A</v>
      </c>
      <c r="CL103" t="s">
        <v>230</v>
      </c>
      <c r="CM103" t="s">
        <v>231</v>
      </c>
    </row>
    <row r="104" spans="22:91">
      <c r="V104" t="s">
        <v>1263</v>
      </c>
      <c r="W104" t="s">
        <v>62</v>
      </c>
      <c r="X104" t="s">
        <v>1264</v>
      </c>
      <c r="Y104" t="s">
        <v>1265</v>
      </c>
      <c r="Z104" t="s">
        <v>1255</v>
      </c>
      <c r="AA104" t="str">
        <f t="shared" si="9"/>
        <v>HM</v>
      </c>
      <c r="AB104" t="e">
        <f t="shared" si="7"/>
        <v>#N/A</v>
      </c>
      <c r="CJ104" t="s">
        <v>1266</v>
      </c>
      <c r="CK104" t="e">
        <f t="shared" si="10"/>
        <v>#N/A</v>
      </c>
      <c r="CL104" t="s">
        <v>780</v>
      </c>
      <c r="CM104" t="s">
        <v>781</v>
      </c>
    </row>
    <row r="105" spans="22:91">
      <c r="V105" t="s">
        <v>1267</v>
      </c>
      <c r="W105" t="s">
        <v>62</v>
      </c>
      <c r="X105" t="s">
        <v>1268</v>
      </c>
      <c r="Y105" t="s">
        <v>1269</v>
      </c>
      <c r="Z105" t="s">
        <v>1263</v>
      </c>
      <c r="AA105" t="str">
        <f t="shared" si="9"/>
        <v>HN</v>
      </c>
      <c r="AB105" t="e">
        <f t="shared" si="7"/>
        <v>#N/A</v>
      </c>
      <c r="CJ105" t="s">
        <v>661</v>
      </c>
      <c r="CK105" t="str">
        <f t="shared" si="10"/>
        <v>Netherlands</v>
      </c>
      <c r="CL105" t="s">
        <v>1270</v>
      </c>
      <c r="CM105" t="s">
        <v>1271</v>
      </c>
    </row>
    <row r="106" spans="22:91">
      <c r="V106" t="s">
        <v>1272</v>
      </c>
      <c r="W106" t="s">
        <v>62</v>
      </c>
      <c r="X106" t="s">
        <v>1273</v>
      </c>
      <c r="Y106" t="s">
        <v>1274</v>
      </c>
      <c r="Z106" t="s">
        <v>582</v>
      </c>
      <c r="AA106" t="str">
        <f t="shared" si="9"/>
        <v>HK</v>
      </c>
      <c r="AB106" t="e">
        <f t="shared" si="7"/>
        <v>#N/A</v>
      </c>
      <c r="CJ106" t="s">
        <v>758</v>
      </c>
      <c r="CK106" t="str">
        <f t="shared" si="10"/>
        <v>New Zealand</v>
      </c>
      <c r="CL106" t="s">
        <v>399</v>
      </c>
      <c r="CM106" t="s">
        <v>400</v>
      </c>
    </row>
    <row r="107" spans="22:91">
      <c r="V107" t="s">
        <v>1275</v>
      </c>
      <c r="W107" t="s">
        <v>62</v>
      </c>
      <c r="X107" t="s">
        <v>1276</v>
      </c>
      <c r="Y107" t="s">
        <v>1277</v>
      </c>
      <c r="Z107" t="s">
        <v>60</v>
      </c>
      <c r="AA107" t="str">
        <f t="shared" si="9"/>
        <v>HU</v>
      </c>
      <c r="AB107" t="e">
        <f t="shared" si="7"/>
        <v>#N/A</v>
      </c>
      <c r="CJ107" t="s">
        <v>1278</v>
      </c>
      <c r="CK107" t="e">
        <f t="shared" si="10"/>
        <v>#N/A</v>
      </c>
      <c r="CL107" t="s">
        <v>230</v>
      </c>
      <c r="CM107" t="s">
        <v>231</v>
      </c>
    </row>
    <row r="108" spans="22:91">
      <c r="V108" t="s">
        <v>1279</v>
      </c>
      <c r="W108" t="s">
        <v>62</v>
      </c>
      <c r="X108" t="s">
        <v>1280</v>
      </c>
      <c r="Y108" t="s">
        <v>1281</v>
      </c>
      <c r="Z108" t="s">
        <v>1275</v>
      </c>
      <c r="AA108" t="str">
        <f t="shared" si="9"/>
        <v>IS</v>
      </c>
      <c r="AB108" t="e">
        <f t="shared" si="7"/>
        <v>#N/A</v>
      </c>
      <c r="CJ108" t="s">
        <v>1282</v>
      </c>
      <c r="CK108" t="e">
        <f t="shared" si="10"/>
        <v>#N/A</v>
      </c>
      <c r="CL108" t="s">
        <v>230</v>
      </c>
      <c r="CM108" t="s">
        <v>231</v>
      </c>
    </row>
    <row r="109" spans="22:91">
      <c r="V109" t="s">
        <v>1283</v>
      </c>
      <c r="W109" t="s">
        <v>62</v>
      </c>
      <c r="X109" t="s">
        <v>1284</v>
      </c>
      <c r="Y109" t="s">
        <v>1285</v>
      </c>
      <c r="Z109" t="s">
        <v>613</v>
      </c>
      <c r="AA109" t="str">
        <f t="shared" si="9"/>
        <v>IN</v>
      </c>
      <c r="AB109" t="e">
        <f t="shared" si="7"/>
        <v>#N/A</v>
      </c>
      <c r="CJ109" t="s">
        <v>1286</v>
      </c>
      <c r="CK109" t="e">
        <f t="shared" si="10"/>
        <v>#N/A</v>
      </c>
      <c r="CL109" t="s">
        <v>230</v>
      </c>
      <c r="CM109" t="s">
        <v>231</v>
      </c>
    </row>
    <row r="110" spans="22:91">
      <c r="V110" t="s">
        <v>1287</v>
      </c>
      <c r="W110" t="s">
        <v>62</v>
      </c>
      <c r="X110" t="s">
        <v>1288</v>
      </c>
      <c r="Y110" t="s">
        <v>1289</v>
      </c>
      <c r="Z110" t="s">
        <v>627</v>
      </c>
      <c r="AA110" t="str">
        <f t="shared" si="9"/>
        <v>ID</v>
      </c>
      <c r="AB110" t="e">
        <f t="shared" si="7"/>
        <v>#N/A</v>
      </c>
      <c r="CJ110" t="s">
        <v>774</v>
      </c>
      <c r="CK110" t="str">
        <f t="shared" si="10"/>
        <v>Norway</v>
      </c>
      <c r="CL110" t="s">
        <v>399</v>
      </c>
      <c r="CM110" t="s">
        <v>400</v>
      </c>
    </row>
    <row r="111" spans="22:91">
      <c r="V111" t="s">
        <v>1290</v>
      </c>
      <c r="W111" t="s">
        <v>62</v>
      </c>
      <c r="X111" t="s">
        <v>1291</v>
      </c>
      <c r="Y111" t="s">
        <v>1292</v>
      </c>
      <c r="Z111" t="s">
        <v>1293</v>
      </c>
      <c r="AA111" t="str">
        <f t="shared" si="9"/>
        <v>IR</v>
      </c>
      <c r="AB111" t="e">
        <f t="shared" si="7"/>
        <v>#N/A</v>
      </c>
      <c r="CJ111" t="s">
        <v>1294</v>
      </c>
      <c r="CK111" t="e">
        <f t="shared" si="10"/>
        <v>#N/A</v>
      </c>
      <c r="CL111" t="s">
        <v>230</v>
      </c>
      <c r="CM111" t="s">
        <v>231</v>
      </c>
    </row>
    <row r="112" spans="22:91">
      <c r="V112" t="s">
        <v>1295</v>
      </c>
      <c r="W112" t="s">
        <v>62</v>
      </c>
      <c r="X112" t="s">
        <v>1296</v>
      </c>
      <c r="Y112" t="s">
        <v>1297</v>
      </c>
      <c r="Z112" t="s">
        <v>1290</v>
      </c>
      <c r="AA112" t="str">
        <f t="shared" si="9"/>
        <v>IQ</v>
      </c>
      <c r="AB112" t="e">
        <f t="shared" si="7"/>
        <v>#N/A</v>
      </c>
      <c r="CJ112" t="s">
        <v>1298</v>
      </c>
      <c r="CK112" t="e">
        <f t="shared" si="10"/>
        <v>#N/A</v>
      </c>
      <c r="CL112" t="s">
        <v>230</v>
      </c>
      <c r="CM112" t="s">
        <v>231</v>
      </c>
    </row>
    <row r="113" spans="22:91">
      <c r="V113" t="s">
        <v>1299</v>
      </c>
      <c r="W113" t="s">
        <v>62</v>
      </c>
      <c r="X113" t="s">
        <v>1300</v>
      </c>
      <c r="Y113" t="s">
        <v>1301</v>
      </c>
      <c r="Z113" t="s">
        <v>568</v>
      </c>
      <c r="AA113" t="str">
        <f t="shared" si="9"/>
        <v>IE</v>
      </c>
      <c r="AB113" t="e">
        <f t="shared" si="7"/>
        <v>#N/A</v>
      </c>
      <c r="CJ113" t="s">
        <v>1302</v>
      </c>
      <c r="CK113" t="e">
        <f t="shared" si="10"/>
        <v>#N/A</v>
      </c>
      <c r="CL113" t="s">
        <v>230</v>
      </c>
      <c r="CM113" t="s">
        <v>231</v>
      </c>
    </row>
    <row r="114" spans="22:91">
      <c r="V114" t="s">
        <v>1303</v>
      </c>
      <c r="W114" t="s">
        <v>62</v>
      </c>
      <c r="X114" t="s">
        <v>1304</v>
      </c>
      <c r="Y114" t="s">
        <v>1305</v>
      </c>
      <c r="Z114" t="s">
        <v>1299</v>
      </c>
      <c r="AA114" t="str">
        <f t="shared" si="9"/>
        <v>IM</v>
      </c>
      <c r="AB114" t="e">
        <f t="shared" si="7"/>
        <v>#N/A</v>
      </c>
      <c r="CJ114" t="s">
        <v>1306</v>
      </c>
      <c r="CK114" t="e">
        <f t="shared" si="10"/>
        <v>#N/A</v>
      </c>
      <c r="CL114" t="s">
        <v>230</v>
      </c>
      <c r="CM114" t="s">
        <v>231</v>
      </c>
    </row>
    <row r="115" spans="22:91">
      <c r="V115" t="s">
        <v>1016</v>
      </c>
      <c r="W115" t="s">
        <v>62</v>
      </c>
      <c r="X115" t="s">
        <v>1307</v>
      </c>
      <c r="Y115" t="s">
        <v>1308</v>
      </c>
      <c r="Z115" t="s">
        <v>658</v>
      </c>
      <c r="AA115" t="str">
        <f t="shared" si="9"/>
        <v>IL</v>
      </c>
      <c r="AB115" t="e">
        <f t="shared" si="7"/>
        <v>#N/A</v>
      </c>
      <c r="CJ115" t="s">
        <v>1309</v>
      </c>
      <c r="CK115" t="e">
        <f t="shared" si="10"/>
        <v>#N/A</v>
      </c>
      <c r="CL115" t="s">
        <v>230</v>
      </c>
      <c r="CM115" t="s">
        <v>231</v>
      </c>
    </row>
    <row r="116" spans="22:91">
      <c r="V116" t="s">
        <v>1310</v>
      </c>
      <c r="W116" t="s">
        <v>62</v>
      </c>
      <c r="X116" t="s">
        <v>1311</v>
      </c>
      <c r="Y116" t="s">
        <v>1312</v>
      </c>
      <c r="Z116" t="s">
        <v>587</v>
      </c>
      <c r="AA116" t="str">
        <f t="shared" si="9"/>
        <v>IT</v>
      </c>
      <c r="AB116" t="e">
        <f t="shared" si="7"/>
        <v>#N/A</v>
      </c>
      <c r="CJ116" t="s">
        <v>1313</v>
      </c>
      <c r="CK116" t="e">
        <f t="shared" si="10"/>
        <v>#N/A</v>
      </c>
      <c r="CL116" t="s">
        <v>230</v>
      </c>
      <c r="CM116" t="s">
        <v>231</v>
      </c>
    </row>
    <row r="117" spans="22:91">
      <c r="V117" t="s">
        <v>1314</v>
      </c>
      <c r="W117" t="s">
        <v>62</v>
      </c>
      <c r="X117" t="s">
        <v>1315</v>
      </c>
      <c r="Y117" t="s">
        <v>1316</v>
      </c>
      <c r="Z117" t="s">
        <v>1310</v>
      </c>
      <c r="AA117" t="str">
        <f t="shared" si="9"/>
        <v>JM</v>
      </c>
      <c r="AB117" t="e">
        <f t="shared" si="7"/>
        <v>#N/A</v>
      </c>
      <c r="CJ117" t="s">
        <v>787</v>
      </c>
      <c r="CK117" t="str">
        <f t="shared" si="10"/>
        <v>Philippines</v>
      </c>
      <c r="CL117" t="s">
        <v>399</v>
      </c>
      <c r="CM117" t="s">
        <v>400</v>
      </c>
    </row>
    <row r="118" spans="22:91">
      <c r="V118" t="s">
        <v>1317</v>
      </c>
      <c r="W118" t="s">
        <v>62</v>
      </c>
      <c r="X118" t="s">
        <v>1318</v>
      </c>
      <c r="Y118" t="s">
        <v>1319</v>
      </c>
      <c r="Z118" t="s">
        <v>684</v>
      </c>
      <c r="AA118" t="str">
        <f t="shared" si="9"/>
        <v>JP</v>
      </c>
      <c r="AB118" t="e">
        <f t="shared" si="7"/>
        <v>#N/A</v>
      </c>
      <c r="CJ118" t="s">
        <v>675</v>
      </c>
      <c r="CK118" t="str">
        <f t="shared" si="10"/>
        <v>Poland</v>
      </c>
      <c r="CL118" t="s">
        <v>1320</v>
      </c>
      <c r="CM118" t="s">
        <v>1321</v>
      </c>
    </row>
    <row r="119" spans="22:91">
      <c r="V119" t="s">
        <v>1322</v>
      </c>
      <c r="W119" t="s">
        <v>62</v>
      </c>
      <c r="X119" t="s">
        <v>1323</v>
      </c>
      <c r="Y119" t="s">
        <v>1324</v>
      </c>
      <c r="Z119" t="s">
        <v>1317</v>
      </c>
      <c r="AA119" t="str">
        <f t="shared" si="9"/>
        <v>JE</v>
      </c>
      <c r="AB119" t="e">
        <f t="shared" si="7"/>
        <v>#N/A</v>
      </c>
      <c r="CJ119" t="s">
        <v>688</v>
      </c>
      <c r="CK119" t="str">
        <f t="shared" si="10"/>
        <v>Portugal</v>
      </c>
      <c r="CL119" t="s">
        <v>350</v>
      </c>
      <c r="CM119" t="s">
        <v>351</v>
      </c>
    </row>
    <row r="120" spans="22:91">
      <c r="V120" t="s">
        <v>1325</v>
      </c>
      <c r="W120" t="s">
        <v>62</v>
      </c>
      <c r="X120" t="s">
        <v>1326</v>
      </c>
      <c r="Y120" t="s">
        <v>1327</v>
      </c>
      <c r="Z120" t="s">
        <v>1322</v>
      </c>
      <c r="AA120" t="str">
        <f t="shared" si="9"/>
        <v>JO</v>
      </c>
      <c r="AB120" t="e">
        <f t="shared" si="7"/>
        <v>#N/A</v>
      </c>
      <c r="CJ120" t="s">
        <v>1328</v>
      </c>
      <c r="CK120" t="e">
        <f t="shared" si="10"/>
        <v>#N/A</v>
      </c>
      <c r="CL120" t="s">
        <v>230</v>
      </c>
      <c r="CM120" t="s">
        <v>231</v>
      </c>
    </row>
    <row r="121" spans="22:91">
      <c r="V121" t="s">
        <v>1329</v>
      </c>
      <c r="W121" t="s">
        <v>62</v>
      </c>
      <c r="X121" t="s">
        <v>1330</v>
      </c>
      <c r="Y121" t="s">
        <v>1331</v>
      </c>
      <c r="Z121" t="s">
        <v>1325</v>
      </c>
      <c r="AA121" t="str">
        <f t="shared" si="9"/>
        <v>KZ</v>
      </c>
      <c r="AB121" t="e">
        <f t="shared" ref="AB121:AB184" si="11">+VLOOKUP(AC121,$Z$6:$Z$259,1,0)</f>
        <v>#N/A</v>
      </c>
      <c r="CJ121" t="s">
        <v>1332</v>
      </c>
      <c r="CK121" t="e">
        <f t="shared" si="10"/>
        <v>#N/A</v>
      </c>
      <c r="CL121" t="s">
        <v>230</v>
      </c>
      <c r="CM121" t="s">
        <v>231</v>
      </c>
    </row>
    <row r="122" spans="22:91">
      <c r="V122" t="s">
        <v>1333</v>
      </c>
      <c r="W122" t="s">
        <v>62</v>
      </c>
      <c r="X122" t="s">
        <v>1334</v>
      </c>
      <c r="Y122" t="s">
        <v>1335</v>
      </c>
      <c r="Z122" t="s">
        <v>1329</v>
      </c>
      <c r="AA122" t="str">
        <f t="shared" si="9"/>
        <v>KE</v>
      </c>
      <c r="AB122" t="e">
        <f t="shared" si="11"/>
        <v>#N/A</v>
      </c>
      <c r="CJ122" t="s">
        <v>61</v>
      </c>
      <c r="CK122" t="str">
        <f t="shared" si="10"/>
        <v>Romania</v>
      </c>
      <c r="CL122" t="s">
        <v>780</v>
      </c>
      <c r="CM122" t="s">
        <v>781</v>
      </c>
    </row>
    <row r="123" spans="22:91">
      <c r="V123" t="s">
        <v>1336</v>
      </c>
      <c r="W123" t="s">
        <v>62</v>
      </c>
      <c r="X123" t="s">
        <v>1337</v>
      </c>
      <c r="Y123" t="s">
        <v>1338</v>
      </c>
      <c r="Z123" t="s">
        <v>1333</v>
      </c>
      <c r="AA123" t="str">
        <f t="shared" si="9"/>
        <v>KI</v>
      </c>
      <c r="AB123" t="e">
        <f t="shared" si="11"/>
        <v>#N/A</v>
      </c>
      <c r="CJ123" t="s">
        <v>1339</v>
      </c>
      <c r="CK123" t="e">
        <f t="shared" si="10"/>
        <v>#N/A</v>
      </c>
      <c r="CL123" t="s">
        <v>230</v>
      </c>
      <c r="CM123" t="s">
        <v>231</v>
      </c>
    </row>
    <row r="124" spans="22:91">
      <c r="V124" t="s">
        <v>1340</v>
      </c>
      <c r="W124" t="s">
        <v>62</v>
      </c>
      <c r="X124" t="s">
        <v>1341</v>
      </c>
      <c r="Y124" t="s">
        <v>1342</v>
      </c>
      <c r="Z124" t="s">
        <v>1343</v>
      </c>
      <c r="AA124" t="str">
        <f t="shared" si="9"/>
        <v>KO</v>
      </c>
      <c r="AB124" t="e">
        <f t="shared" si="11"/>
        <v>#N/A</v>
      </c>
      <c r="CJ124" t="s">
        <v>1344</v>
      </c>
      <c r="CK124" t="e">
        <f t="shared" si="10"/>
        <v>#N/A</v>
      </c>
      <c r="CL124" t="s">
        <v>230</v>
      </c>
      <c r="CM124" t="s">
        <v>231</v>
      </c>
    </row>
    <row r="125" spans="22:91">
      <c r="V125" t="s">
        <v>1345</v>
      </c>
      <c r="W125" t="s">
        <v>62</v>
      </c>
      <c r="X125" t="s">
        <v>1346</v>
      </c>
      <c r="Y125" t="s">
        <v>1347</v>
      </c>
      <c r="Z125" t="s">
        <v>1348</v>
      </c>
      <c r="AA125" t="str">
        <f t="shared" si="9"/>
        <v>KP</v>
      </c>
      <c r="AB125" t="e">
        <f t="shared" si="11"/>
        <v>#N/A</v>
      </c>
      <c r="CJ125" t="s">
        <v>1349</v>
      </c>
      <c r="CK125" t="e">
        <f t="shared" si="10"/>
        <v>#N/A</v>
      </c>
      <c r="CL125" t="s">
        <v>230</v>
      </c>
      <c r="CM125" t="s">
        <v>231</v>
      </c>
    </row>
    <row r="126" spans="22:91">
      <c r="V126" t="s">
        <v>1350</v>
      </c>
      <c r="W126" t="s">
        <v>62</v>
      </c>
      <c r="X126" t="s">
        <v>1351</v>
      </c>
      <c r="Y126" t="s">
        <v>1352</v>
      </c>
      <c r="Z126" t="s">
        <v>698</v>
      </c>
      <c r="AA126" t="str">
        <f t="shared" si="9"/>
        <v>KR</v>
      </c>
      <c r="AB126" t="e">
        <f t="shared" si="11"/>
        <v>#N/A</v>
      </c>
      <c r="CJ126" t="s">
        <v>1353</v>
      </c>
      <c r="CK126" t="e">
        <f t="shared" si="10"/>
        <v>#N/A</v>
      </c>
      <c r="CL126" t="s">
        <v>297</v>
      </c>
      <c r="CM126" t="s">
        <v>298</v>
      </c>
    </row>
    <row r="127" spans="22:91">
      <c r="V127" t="s">
        <v>1354</v>
      </c>
      <c r="W127" t="s">
        <v>62</v>
      </c>
      <c r="X127" t="s">
        <v>1355</v>
      </c>
      <c r="Y127" t="s">
        <v>1356</v>
      </c>
      <c r="Z127" t="s">
        <v>1345</v>
      </c>
      <c r="AA127" t="str">
        <f t="shared" si="9"/>
        <v>KW</v>
      </c>
      <c r="AB127" t="e">
        <f t="shared" si="11"/>
        <v>#N/A</v>
      </c>
      <c r="CJ127" t="s">
        <v>1357</v>
      </c>
      <c r="CK127" t="e">
        <f t="shared" si="10"/>
        <v>#N/A</v>
      </c>
      <c r="CL127" t="s">
        <v>230</v>
      </c>
      <c r="CM127" t="s">
        <v>231</v>
      </c>
    </row>
    <row r="128" spans="22:91">
      <c r="V128" t="s">
        <v>1358</v>
      </c>
      <c r="W128" t="s">
        <v>62</v>
      </c>
      <c r="X128" t="s">
        <v>1359</v>
      </c>
      <c r="Y128" t="s">
        <v>1360</v>
      </c>
      <c r="Z128" t="s">
        <v>1350</v>
      </c>
      <c r="AA128" t="str">
        <f t="shared" si="9"/>
        <v>KG</v>
      </c>
      <c r="AB128" t="e">
        <f t="shared" si="11"/>
        <v>#N/A</v>
      </c>
      <c r="CJ128" t="s">
        <v>1361</v>
      </c>
      <c r="CK128" t="e">
        <f t="shared" si="10"/>
        <v>#N/A</v>
      </c>
      <c r="CL128" t="s">
        <v>230</v>
      </c>
      <c r="CM128" t="s">
        <v>231</v>
      </c>
    </row>
    <row r="129" spans="22:91">
      <c r="V129" t="s">
        <v>1362</v>
      </c>
      <c r="W129" t="s">
        <v>62</v>
      </c>
      <c r="X129" t="s">
        <v>1363</v>
      </c>
      <c r="Y129" t="s">
        <v>1364</v>
      </c>
      <c r="Z129" t="s">
        <v>1354</v>
      </c>
      <c r="AA129" t="str">
        <f t="shared" si="9"/>
        <v>LA</v>
      </c>
      <c r="AB129" t="e">
        <f t="shared" si="11"/>
        <v>#N/A</v>
      </c>
      <c r="CJ129" t="s">
        <v>1365</v>
      </c>
      <c r="CK129" t="e">
        <f t="shared" si="10"/>
        <v>#N/A</v>
      </c>
      <c r="CL129" t="s">
        <v>230</v>
      </c>
      <c r="CM129" t="s">
        <v>231</v>
      </c>
    </row>
    <row r="130" spans="22:91">
      <c r="V130" t="s">
        <v>1366</v>
      </c>
      <c r="W130" t="s">
        <v>62</v>
      </c>
      <c r="X130" t="s">
        <v>1367</v>
      </c>
      <c r="Y130" t="s">
        <v>1368</v>
      </c>
      <c r="Z130" t="s">
        <v>630</v>
      </c>
      <c r="AA130" t="str">
        <f t="shared" si="9"/>
        <v>LV</v>
      </c>
      <c r="AB130" t="e">
        <f t="shared" si="11"/>
        <v>#N/A</v>
      </c>
      <c r="CJ130" t="s">
        <v>847</v>
      </c>
      <c r="CK130" t="str">
        <f t="shared" si="10"/>
        <v>Singapore</v>
      </c>
      <c r="CL130" t="s">
        <v>780</v>
      </c>
      <c r="CM130" t="s">
        <v>781</v>
      </c>
    </row>
    <row r="131" spans="22:91">
      <c r="V131" t="s">
        <v>1369</v>
      </c>
      <c r="W131" t="s">
        <v>62</v>
      </c>
      <c r="X131" t="s">
        <v>1370</v>
      </c>
      <c r="Y131" t="s">
        <v>1371</v>
      </c>
      <c r="Z131" t="s">
        <v>1362</v>
      </c>
      <c r="AA131" t="str">
        <f t="shared" si="9"/>
        <v>LB</v>
      </c>
      <c r="AB131" t="e">
        <f t="shared" si="11"/>
        <v>#N/A</v>
      </c>
      <c r="CJ131" t="s">
        <v>746</v>
      </c>
      <c r="CK131" t="str">
        <f t="shared" si="10"/>
        <v>Slovakia</v>
      </c>
      <c r="CL131" t="s">
        <v>854</v>
      </c>
      <c r="CM131" t="s">
        <v>855</v>
      </c>
    </row>
    <row r="132" spans="22:91">
      <c r="V132" t="s">
        <v>1372</v>
      </c>
      <c r="W132" t="s">
        <v>62</v>
      </c>
      <c r="X132" t="s">
        <v>1373</v>
      </c>
      <c r="Y132" t="s">
        <v>1374</v>
      </c>
      <c r="Z132" t="s">
        <v>1366</v>
      </c>
      <c r="AA132" t="str">
        <f t="shared" si="9"/>
        <v>LS</v>
      </c>
      <c r="AB132" t="e">
        <f t="shared" si="11"/>
        <v>#N/A</v>
      </c>
      <c r="CJ132" t="s">
        <v>732</v>
      </c>
      <c r="CK132" t="str">
        <f t="shared" si="10"/>
        <v>Slovenia</v>
      </c>
      <c r="CL132" t="s">
        <v>399</v>
      </c>
      <c r="CM132" t="s">
        <v>400</v>
      </c>
    </row>
    <row r="133" spans="22:91">
      <c r="V133" t="s">
        <v>1375</v>
      </c>
      <c r="W133" t="s">
        <v>62</v>
      </c>
      <c r="X133" t="s">
        <v>1376</v>
      </c>
      <c r="Y133" t="s">
        <v>1377</v>
      </c>
      <c r="Z133" t="s">
        <v>1369</v>
      </c>
      <c r="AA133" t="str">
        <f t="shared" si="9"/>
        <v>LR</v>
      </c>
      <c r="AB133" t="e">
        <f t="shared" si="11"/>
        <v>#N/A</v>
      </c>
      <c r="CJ133" t="s">
        <v>1378</v>
      </c>
      <c r="CK133" t="e">
        <f t="shared" si="10"/>
        <v>#N/A</v>
      </c>
      <c r="CL133" t="s">
        <v>230</v>
      </c>
      <c r="CM133" t="s">
        <v>231</v>
      </c>
    </row>
    <row r="134" spans="22:91">
      <c r="V134" t="s">
        <v>1379</v>
      </c>
      <c r="W134" t="s">
        <v>62</v>
      </c>
      <c r="X134" t="s">
        <v>1380</v>
      </c>
      <c r="Y134" t="s">
        <v>1381</v>
      </c>
      <c r="Z134" t="s">
        <v>1372</v>
      </c>
      <c r="AA134" t="str">
        <f t="shared" si="9"/>
        <v>LY</v>
      </c>
      <c r="AB134" t="e">
        <f t="shared" si="11"/>
        <v>#N/A</v>
      </c>
      <c r="CJ134" t="s">
        <v>1382</v>
      </c>
      <c r="CK134" t="e">
        <f t="shared" si="10"/>
        <v>#N/A</v>
      </c>
      <c r="CL134" t="s">
        <v>230</v>
      </c>
      <c r="CM134" t="s">
        <v>231</v>
      </c>
    </row>
    <row r="135" spans="22:91">
      <c r="V135" t="s">
        <v>1383</v>
      </c>
      <c r="W135" t="s">
        <v>62</v>
      </c>
      <c r="X135" t="s">
        <v>1384</v>
      </c>
      <c r="Y135" t="s">
        <v>1385</v>
      </c>
      <c r="Z135" t="s">
        <v>1202</v>
      </c>
      <c r="AA135" t="str">
        <f t="shared" si="9"/>
        <v>LI</v>
      </c>
      <c r="AB135" t="e">
        <f t="shared" si="11"/>
        <v>#N/A</v>
      </c>
      <c r="CJ135" t="s">
        <v>882</v>
      </c>
      <c r="CK135" t="str">
        <f t="shared" ref="CK135:CK159" si="12">+INDEX($AB$7:$AB$55,MATCH($CJ135,$AC$7:$AC$55,0))</f>
        <v>South Africa</v>
      </c>
      <c r="CL135" t="s">
        <v>399</v>
      </c>
      <c r="CM135" t="s">
        <v>400</v>
      </c>
    </row>
    <row r="136" spans="22:91">
      <c r="V136" t="s">
        <v>1386</v>
      </c>
      <c r="W136" t="s">
        <v>62</v>
      </c>
      <c r="X136" t="s">
        <v>1387</v>
      </c>
      <c r="Y136" t="s">
        <v>1388</v>
      </c>
      <c r="Z136" t="s">
        <v>603</v>
      </c>
      <c r="AA136" t="str">
        <f t="shared" ref="AA136:AA199" si="13">TRIM(Y136)</f>
        <v>LT</v>
      </c>
      <c r="AB136" t="e">
        <f t="shared" si="11"/>
        <v>#N/A</v>
      </c>
      <c r="CJ136" t="s">
        <v>461</v>
      </c>
      <c r="CK136" t="str">
        <f t="shared" si="12"/>
        <v>Spain</v>
      </c>
      <c r="CL136" t="s">
        <v>297</v>
      </c>
      <c r="CM136" t="s">
        <v>298</v>
      </c>
    </row>
    <row r="137" spans="22:91">
      <c r="V137" t="s">
        <v>1389</v>
      </c>
      <c r="W137" t="s">
        <v>62</v>
      </c>
      <c r="X137" t="s">
        <v>1390</v>
      </c>
      <c r="Y137" t="s">
        <v>1391</v>
      </c>
      <c r="Z137" t="s">
        <v>617</v>
      </c>
      <c r="AA137" t="str">
        <f t="shared" si="13"/>
        <v>LU</v>
      </c>
      <c r="AB137" t="e">
        <f t="shared" si="11"/>
        <v>#N/A</v>
      </c>
      <c r="CJ137" t="s">
        <v>1392</v>
      </c>
      <c r="CK137" t="e">
        <f t="shared" si="12"/>
        <v>#N/A</v>
      </c>
      <c r="CL137" t="s">
        <v>230</v>
      </c>
      <c r="CM137" t="s">
        <v>231</v>
      </c>
    </row>
    <row r="138" spans="22:91">
      <c r="V138" t="s">
        <v>1393</v>
      </c>
      <c r="W138" t="s">
        <v>62</v>
      </c>
      <c r="X138" t="s">
        <v>1394</v>
      </c>
      <c r="Y138" t="s">
        <v>1395</v>
      </c>
      <c r="Z138" t="s">
        <v>1386</v>
      </c>
      <c r="AA138" t="str">
        <f t="shared" si="13"/>
        <v>MO</v>
      </c>
      <c r="AB138" t="e">
        <f t="shared" si="11"/>
        <v>#N/A</v>
      </c>
      <c r="CJ138" t="s">
        <v>1396</v>
      </c>
      <c r="CK138" t="e">
        <f t="shared" si="12"/>
        <v>#N/A</v>
      </c>
      <c r="CL138" t="s">
        <v>230</v>
      </c>
      <c r="CM138" t="s">
        <v>231</v>
      </c>
    </row>
    <row r="139" spans="22:91">
      <c r="V139" t="s">
        <v>1397</v>
      </c>
      <c r="W139" t="s">
        <v>62</v>
      </c>
      <c r="X139" t="s">
        <v>1398</v>
      </c>
      <c r="Y139" t="s">
        <v>1399</v>
      </c>
      <c r="Z139" t="s">
        <v>1400</v>
      </c>
      <c r="AA139" t="str">
        <f t="shared" si="13"/>
        <v>MK</v>
      </c>
      <c r="AB139" t="e">
        <f t="shared" si="11"/>
        <v>#N/A</v>
      </c>
      <c r="CJ139" t="s">
        <v>1401</v>
      </c>
      <c r="CK139" t="e">
        <f t="shared" si="12"/>
        <v>#N/A</v>
      </c>
      <c r="CL139" t="s">
        <v>230</v>
      </c>
      <c r="CM139" t="s">
        <v>231</v>
      </c>
    </row>
    <row r="140" spans="22:91">
      <c r="V140" t="s">
        <v>1402</v>
      </c>
      <c r="W140" t="s">
        <v>62</v>
      </c>
      <c r="X140" t="s">
        <v>1403</v>
      </c>
      <c r="Y140" t="s">
        <v>1404</v>
      </c>
      <c r="Z140" t="s">
        <v>1393</v>
      </c>
      <c r="AA140" t="str">
        <f t="shared" si="13"/>
        <v>MG</v>
      </c>
      <c r="AB140" t="e">
        <f t="shared" si="11"/>
        <v>#N/A</v>
      </c>
      <c r="CJ140" t="s">
        <v>715</v>
      </c>
      <c r="CK140" t="str">
        <f t="shared" si="12"/>
        <v>Sweden</v>
      </c>
      <c r="CL140" t="s">
        <v>854</v>
      </c>
      <c r="CM140" t="s">
        <v>855</v>
      </c>
    </row>
    <row r="141" spans="22:91">
      <c r="V141" t="s">
        <v>1405</v>
      </c>
      <c r="W141" t="s">
        <v>62</v>
      </c>
      <c r="X141" t="s">
        <v>1406</v>
      </c>
      <c r="Y141" t="s">
        <v>1407</v>
      </c>
      <c r="Z141" t="s">
        <v>1397</v>
      </c>
      <c r="AA141" t="str">
        <f t="shared" si="13"/>
        <v>MW</v>
      </c>
      <c r="AB141" t="e">
        <f t="shared" si="11"/>
        <v>#N/A</v>
      </c>
      <c r="CJ141" t="s">
        <v>914</v>
      </c>
      <c r="CK141" t="str">
        <f t="shared" si="12"/>
        <v>Switzerland</v>
      </c>
      <c r="CL141" t="s">
        <v>399</v>
      </c>
      <c r="CM141" t="s">
        <v>400</v>
      </c>
    </row>
    <row r="142" spans="22:91">
      <c r="V142" t="s">
        <v>1408</v>
      </c>
      <c r="W142" t="s">
        <v>62</v>
      </c>
      <c r="X142" t="s">
        <v>1409</v>
      </c>
      <c r="Y142" t="s">
        <v>1410</v>
      </c>
      <c r="Z142" t="s">
        <v>711</v>
      </c>
      <c r="AA142" t="str">
        <f t="shared" si="13"/>
        <v>MY</v>
      </c>
      <c r="AB142" t="e">
        <f t="shared" si="11"/>
        <v>#N/A</v>
      </c>
      <c r="CJ142" t="s">
        <v>927</v>
      </c>
      <c r="CK142" t="str">
        <f t="shared" si="12"/>
        <v>Taiwan</v>
      </c>
      <c r="CL142" t="s">
        <v>1118</v>
      </c>
      <c r="CM142" t="s">
        <v>1119</v>
      </c>
    </row>
    <row r="143" spans="22:91">
      <c r="V143" t="s">
        <v>1411</v>
      </c>
      <c r="W143" t="s">
        <v>62</v>
      </c>
      <c r="X143" t="s">
        <v>1412</v>
      </c>
      <c r="Y143" t="s">
        <v>1413</v>
      </c>
      <c r="Z143" t="s">
        <v>1405</v>
      </c>
      <c r="AA143" t="str">
        <f t="shared" si="13"/>
        <v>MV</v>
      </c>
      <c r="AB143" t="e">
        <f t="shared" si="11"/>
        <v>#N/A</v>
      </c>
      <c r="CJ143" t="s">
        <v>1414</v>
      </c>
      <c r="CK143" t="e">
        <f t="shared" si="12"/>
        <v>#N/A</v>
      </c>
      <c r="CL143" t="s">
        <v>230</v>
      </c>
      <c r="CM143" t="s">
        <v>231</v>
      </c>
    </row>
    <row r="144" spans="22:91">
      <c r="V144" t="s">
        <v>1415</v>
      </c>
      <c r="W144" t="s">
        <v>62</v>
      </c>
      <c r="X144" t="s">
        <v>1416</v>
      </c>
      <c r="Y144" t="s">
        <v>1417</v>
      </c>
      <c r="Z144" t="s">
        <v>1408</v>
      </c>
      <c r="AA144" t="str">
        <f t="shared" si="13"/>
        <v>ML</v>
      </c>
      <c r="AB144" t="e">
        <f t="shared" si="11"/>
        <v>#N/A</v>
      </c>
      <c r="CJ144" t="s">
        <v>939</v>
      </c>
      <c r="CK144" t="str">
        <f t="shared" si="12"/>
        <v>Thailand</v>
      </c>
      <c r="CL144" t="s">
        <v>297</v>
      </c>
      <c r="CM144" t="s">
        <v>298</v>
      </c>
    </row>
    <row r="145" spans="22:91">
      <c r="V145" t="s">
        <v>1418</v>
      </c>
      <c r="W145" t="s">
        <v>62</v>
      </c>
      <c r="X145" t="s">
        <v>1419</v>
      </c>
      <c r="Y145" t="s">
        <v>1420</v>
      </c>
      <c r="Z145" t="s">
        <v>646</v>
      </c>
      <c r="AA145" t="str">
        <f t="shared" si="13"/>
        <v>MT</v>
      </c>
      <c r="AB145" t="e">
        <f t="shared" si="11"/>
        <v>#N/A</v>
      </c>
      <c r="CJ145" t="s">
        <v>1421</v>
      </c>
      <c r="CK145" t="e">
        <f t="shared" si="12"/>
        <v>#N/A</v>
      </c>
      <c r="CL145" t="s">
        <v>230</v>
      </c>
      <c r="CM145" t="s">
        <v>231</v>
      </c>
    </row>
    <row r="146" spans="22:91">
      <c r="V146" t="s">
        <v>1422</v>
      </c>
      <c r="W146" t="s">
        <v>62</v>
      </c>
      <c r="X146" t="s">
        <v>1423</v>
      </c>
      <c r="Y146" t="s">
        <v>1424</v>
      </c>
      <c r="Z146" t="s">
        <v>1425</v>
      </c>
      <c r="AA146" t="str">
        <f t="shared" si="13"/>
        <v>MA</v>
      </c>
      <c r="AB146" t="e">
        <f t="shared" si="11"/>
        <v>#N/A</v>
      </c>
      <c r="CJ146" t="s">
        <v>1426</v>
      </c>
      <c r="CK146" t="e">
        <f t="shared" si="12"/>
        <v>#N/A</v>
      </c>
      <c r="CL146" t="s">
        <v>230</v>
      </c>
      <c r="CM146" t="s">
        <v>231</v>
      </c>
    </row>
    <row r="147" spans="22:91">
      <c r="V147" t="s">
        <v>1427</v>
      </c>
      <c r="W147" t="s">
        <v>62</v>
      </c>
      <c r="X147" t="s">
        <v>1428</v>
      </c>
      <c r="Y147" t="s">
        <v>1429</v>
      </c>
      <c r="Z147" t="s">
        <v>1415</v>
      </c>
      <c r="AA147" t="str">
        <f t="shared" si="13"/>
        <v>MH</v>
      </c>
      <c r="AB147" t="e">
        <f t="shared" si="11"/>
        <v>#N/A</v>
      </c>
      <c r="CJ147" t="s">
        <v>1430</v>
      </c>
      <c r="CK147" t="e">
        <f t="shared" si="12"/>
        <v>#N/A</v>
      </c>
      <c r="CL147" t="s">
        <v>399</v>
      </c>
      <c r="CM147" t="s">
        <v>400</v>
      </c>
    </row>
    <row r="148" spans="22:91">
      <c r="V148" t="s">
        <v>1431</v>
      </c>
      <c r="W148" t="s">
        <v>62</v>
      </c>
      <c r="X148" t="s">
        <v>1432</v>
      </c>
      <c r="Y148" t="s">
        <v>1433</v>
      </c>
      <c r="Z148" t="s">
        <v>1418</v>
      </c>
      <c r="AA148" t="str">
        <f t="shared" si="13"/>
        <v>MQ</v>
      </c>
      <c r="AB148" t="e">
        <f t="shared" si="11"/>
        <v>#N/A</v>
      </c>
      <c r="CJ148" t="s">
        <v>951</v>
      </c>
      <c r="CK148" t="str">
        <f t="shared" si="12"/>
        <v>Turkey</v>
      </c>
      <c r="CL148" t="s">
        <v>297</v>
      </c>
      <c r="CM148" t="s">
        <v>298</v>
      </c>
    </row>
    <row r="149" spans="22:91">
      <c r="V149" t="s">
        <v>1434</v>
      </c>
      <c r="W149" t="s">
        <v>62</v>
      </c>
      <c r="X149" t="s">
        <v>1435</v>
      </c>
      <c r="Y149" t="s">
        <v>1436</v>
      </c>
      <c r="Z149" t="s">
        <v>1422</v>
      </c>
      <c r="AA149" t="str">
        <f t="shared" si="13"/>
        <v>MR</v>
      </c>
      <c r="AB149" t="e">
        <f t="shared" si="11"/>
        <v>#N/A</v>
      </c>
      <c r="CJ149" t="s">
        <v>1437</v>
      </c>
      <c r="CK149" t="e">
        <f t="shared" si="12"/>
        <v>#N/A</v>
      </c>
      <c r="CL149" t="s">
        <v>230</v>
      </c>
      <c r="CM149" t="s">
        <v>231</v>
      </c>
    </row>
    <row r="150" spans="22:91">
      <c r="V150" t="s">
        <v>1438</v>
      </c>
      <c r="W150" t="s">
        <v>62</v>
      </c>
      <c r="X150" t="s">
        <v>1439</v>
      </c>
      <c r="Y150" t="s">
        <v>1440</v>
      </c>
      <c r="Z150" t="s">
        <v>1427</v>
      </c>
      <c r="AA150" t="str">
        <f t="shared" si="13"/>
        <v>MU</v>
      </c>
      <c r="AB150" t="e">
        <f t="shared" si="11"/>
        <v>#N/A</v>
      </c>
      <c r="CJ150" t="s">
        <v>1441</v>
      </c>
      <c r="CK150" t="e">
        <f t="shared" si="12"/>
        <v>#N/A</v>
      </c>
      <c r="CL150" t="s">
        <v>230</v>
      </c>
      <c r="CM150" t="s">
        <v>231</v>
      </c>
    </row>
    <row r="151" spans="22:91">
      <c r="V151" t="s">
        <v>1442</v>
      </c>
      <c r="W151" t="s">
        <v>62</v>
      </c>
      <c r="X151" t="s">
        <v>1443</v>
      </c>
      <c r="Y151" t="s">
        <v>1444</v>
      </c>
      <c r="Z151" t="s">
        <v>1431</v>
      </c>
      <c r="AA151" t="str">
        <f t="shared" si="13"/>
        <v>YT</v>
      </c>
      <c r="AB151" t="e">
        <f t="shared" si="11"/>
        <v>#N/A</v>
      </c>
      <c r="CJ151" t="s">
        <v>1445</v>
      </c>
      <c r="CK151" t="e">
        <f t="shared" si="12"/>
        <v>#N/A</v>
      </c>
      <c r="CL151" t="s">
        <v>230</v>
      </c>
      <c r="CM151" t="s">
        <v>231</v>
      </c>
    </row>
    <row r="152" spans="22:91">
      <c r="V152" t="s">
        <v>1446</v>
      </c>
      <c r="W152" t="s">
        <v>62</v>
      </c>
      <c r="X152" t="s">
        <v>1447</v>
      </c>
      <c r="Y152" t="s">
        <v>1448</v>
      </c>
      <c r="Z152" t="s">
        <v>728</v>
      </c>
      <c r="AA152" t="str">
        <f t="shared" si="13"/>
        <v>MX</v>
      </c>
      <c r="AB152" t="e">
        <f t="shared" si="11"/>
        <v>#N/A</v>
      </c>
      <c r="CJ152" t="s">
        <v>965</v>
      </c>
      <c r="CK152" t="str">
        <f t="shared" si="12"/>
        <v>UKRAINE</v>
      </c>
      <c r="CL152" t="s">
        <v>297</v>
      </c>
      <c r="CM152" t="s">
        <v>298</v>
      </c>
    </row>
    <row r="153" spans="22:91">
      <c r="V153" t="s">
        <v>1449</v>
      </c>
      <c r="W153" t="s">
        <v>62</v>
      </c>
      <c r="X153" t="s">
        <v>1450</v>
      </c>
      <c r="Y153" t="s">
        <v>1451</v>
      </c>
      <c r="Z153" t="s">
        <v>1438</v>
      </c>
      <c r="AA153" t="str">
        <f t="shared" si="13"/>
        <v>FM</v>
      </c>
      <c r="AB153" t="e">
        <f t="shared" si="11"/>
        <v>#N/A</v>
      </c>
      <c r="CJ153" t="s">
        <v>1452</v>
      </c>
      <c r="CK153" t="e">
        <f t="shared" si="12"/>
        <v>#N/A</v>
      </c>
      <c r="CL153" t="s">
        <v>230</v>
      </c>
      <c r="CM153" t="s">
        <v>231</v>
      </c>
    </row>
    <row r="154" spans="22:91">
      <c r="V154" t="s">
        <v>1453</v>
      </c>
      <c r="W154" t="s">
        <v>62</v>
      </c>
      <c r="X154" t="s">
        <v>1454</v>
      </c>
      <c r="Y154" t="s">
        <v>1455</v>
      </c>
      <c r="Z154" t="s">
        <v>1456</v>
      </c>
      <c r="AA154" t="str">
        <f t="shared" si="13"/>
        <v>MD</v>
      </c>
      <c r="AB154" t="e">
        <f t="shared" si="11"/>
        <v>#N/A</v>
      </c>
      <c r="CJ154" t="s">
        <v>1457</v>
      </c>
      <c r="CK154" t="e">
        <f t="shared" si="12"/>
        <v>#N/A</v>
      </c>
      <c r="CL154" t="s">
        <v>230</v>
      </c>
      <c r="CM154" t="s">
        <v>231</v>
      </c>
    </row>
    <row r="155" spans="22:91">
      <c r="V155" t="s">
        <v>1458</v>
      </c>
      <c r="W155" t="s">
        <v>62</v>
      </c>
      <c r="X155" t="s">
        <v>1459</v>
      </c>
      <c r="Y155" t="s">
        <v>1460</v>
      </c>
      <c r="Z155" t="s">
        <v>1446</v>
      </c>
      <c r="AA155" t="str">
        <f t="shared" si="13"/>
        <v>MC</v>
      </c>
      <c r="AB155" t="e">
        <f t="shared" si="11"/>
        <v>#N/A</v>
      </c>
      <c r="CJ155" t="s">
        <v>1001</v>
      </c>
      <c r="CK155" t="str">
        <f t="shared" si="12"/>
        <v>Venezuela</v>
      </c>
      <c r="CL155" t="s">
        <v>399</v>
      </c>
      <c r="CM155" t="s">
        <v>400</v>
      </c>
    </row>
    <row r="156" spans="22:91">
      <c r="V156" t="s">
        <v>1461</v>
      </c>
      <c r="W156" t="s">
        <v>62</v>
      </c>
      <c r="X156" t="s">
        <v>1462</v>
      </c>
      <c r="Y156" t="s">
        <v>1463</v>
      </c>
      <c r="Z156" t="s">
        <v>1449</v>
      </c>
      <c r="AA156" t="str">
        <f t="shared" si="13"/>
        <v>MN</v>
      </c>
      <c r="AB156" t="e">
        <f t="shared" si="11"/>
        <v>#N/A</v>
      </c>
      <c r="CJ156" t="s">
        <v>1464</v>
      </c>
      <c r="CK156" t="e">
        <f t="shared" si="12"/>
        <v>#N/A</v>
      </c>
      <c r="CL156" t="s">
        <v>297</v>
      </c>
      <c r="CM156" t="s">
        <v>298</v>
      </c>
    </row>
    <row r="157" spans="22:91">
      <c r="V157" t="s">
        <v>1465</v>
      </c>
      <c r="W157" t="s">
        <v>62</v>
      </c>
      <c r="X157" t="s">
        <v>1466</v>
      </c>
      <c r="Y157" t="s">
        <v>1467</v>
      </c>
      <c r="Z157" t="s">
        <v>1453</v>
      </c>
      <c r="AA157" t="str">
        <f t="shared" si="13"/>
        <v>ME</v>
      </c>
      <c r="AB157" t="e">
        <f t="shared" si="11"/>
        <v>#N/A</v>
      </c>
      <c r="CJ157" t="s">
        <v>1468</v>
      </c>
      <c r="CK157" t="e">
        <f t="shared" si="12"/>
        <v>#N/A</v>
      </c>
      <c r="CL157" t="s">
        <v>230</v>
      </c>
      <c r="CM157" t="s">
        <v>231</v>
      </c>
    </row>
    <row r="158" spans="22:91">
      <c r="V158" t="s">
        <v>1469</v>
      </c>
      <c r="W158" t="s">
        <v>62</v>
      </c>
      <c r="X158" t="s">
        <v>1470</v>
      </c>
      <c r="Y158" t="s">
        <v>1471</v>
      </c>
      <c r="Z158" t="s">
        <v>1458</v>
      </c>
      <c r="AA158" t="str">
        <f t="shared" si="13"/>
        <v>MS</v>
      </c>
      <c r="AB158" t="e">
        <f t="shared" si="11"/>
        <v>#N/A</v>
      </c>
      <c r="CJ158" t="s">
        <v>1472</v>
      </c>
      <c r="CK158" t="e">
        <f t="shared" si="12"/>
        <v>#N/A</v>
      </c>
      <c r="CL158" t="s">
        <v>230</v>
      </c>
      <c r="CM158" t="s">
        <v>231</v>
      </c>
    </row>
    <row r="159" spans="22:91">
      <c r="V159" t="s">
        <v>1473</v>
      </c>
      <c r="W159" t="s">
        <v>62</v>
      </c>
      <c r="X159" t="s">
        <v>1474</v>
      </c>
      <c r="Y159" t="s">
        <v>1475</v>
      </c>
      <c r="Z159" t="s">
        <v>1465</v>
      </c>
      <c r="AA159" t="str">
        <f t="shared" si="13"/>
        <v>MZ</v>
      </c>
      <c r="AB159" t="e">
        <f t="shared" si="11"/>
        <v>#N/A</v>
      </c>
      <c r="CJ159" t="s">
        <v>1476</v>
      </c>
      <c r="CK159" t="e">
        <f t="shared" si="12"/>
        <v>#N/A</v>
      </c>
      <c r="CL159" t="s">
        <v>230</v>
      </c>
      <c r="CM159" t="s">
        <v>231</v>
      </c>
    </row>
    <row r="160" spans="22:91">
      <c r="V160" t="s">
        <v>1477</v>
      </c>
      <c r="W160" t="s">
        <v>62</v>
      </c>
      <c r="X160" t="s">
        <v>1478</v>
      </c>
      <c r="Y160" t="s">
        <v>1479</v>
      </c>
      <c r="Z160" t="s">
        <v>1469</v>
      </c>
      <c r="AA160" t="str">
        <f t="shared" si="13"/>
        <v>MM</v>
      </c>
      <c r="AB160" t="e">
        <f t="shared" si="11"/>
        <v>#N/A</v>
      </c>
    </row>
    <row r="161" spans="22:28">
      <c r="V161" t="s">
        <v>1480</v>
      </c>
      <c r="W161" t="s">
        <v>62</v>
      </c>
      <c r="X161" t="s">
        <v>1481</v>
      </c>
      <c r="Y161" t="s">
        <v>1482</v>
      </c>
      <c r="Z161" t="s">
        <v>1473</v>
      </c>
      <c r="AA161" t="str">
        <f t="shared" si="13"/>
        <v>NA</v>
      </c>
      <c r="AB161" t="e">
        <f t="shared" si="11"/>
        <v>#N/A</v>
      </c>
    </row>
    <row r="162" spans="22:28">
      <c r="V162" t="s">
        <v>1483</v>
      </c>
      <c r="W162" t="s">
        <v>62</v>
      </c>
      <c r="X162" t="s">
        <v>1484</v>
      </c>
      <c r="Y162" t="s">
        <v>1485</v>
      </c>
      <c r="Z162" t="s">
        <v>1477</v>
      </c>
      <c r="AA162" t="str">
        <f t="shared" si="13"/>
        <v>NR</v>
      </c>
      <c r="AB162" t="e">
        <f t="shared" si="11"/>
        <v>#N/A</v>
      </c>
    </row>
    <row r="163" spans="22:28">
      <c r="V163" t="s">
        <v>1486</v>
      </c>
      <c r="W163" t="s">
        <v>62</v>
      </c>
      <c r="X163" t="s">
        <v>1487</v>
      </c>
      <c r="Y163" t="s">
        <v>1488</v>
      </c>
      <c r="Z163" t="s">
        <v>1480</v>
      </c>
      <c r="AA163" t="str">
        <f t="shared" si="13"/>
        <v>NP</v>
      </c>
      <c r="AB163" t="e">
        <f t="shared" si="11"/>
        <v>#N/A</v>
      </c>
    </row>
    <row r="164" spans="22:28">
      <c r="V164" t="s">
        <v>1489</v>
      </c>
      <c r="W164" t="s">
        <v>62</v>
      </c>
      <c r="X164" t="s">
        <v>1490</v>
      </c>
      <c r="Y164" t="s">
        <v>1491</v>
      </c>
      <c r="Z164" t="s">
        <v>661</v>
      </c>
      <c r="AA164" t="str">
        <f t="shared" si="13"/>
        <v>NL</v>
      </c>
      <c r="AB164" t="e">
        <f t="shared" si="11"/>
        <v>#N/A</v>
      </c>
    </row>
    <row r="165" spans="22:28">
      <c r="V165" t="s">
        <v>1492</v>
      </c>
      <c r="W165" t="s">
        <v>62</v>
      </c>
      <c r="X165" t="s">
        <v>1493</v>
      </c>
      <c r="Y165" t="s">
        <v>1494</v>
      </c>
      <c r="Z165" t="s">
        <v>1486</v>
      </c>
      <c r="AA165" t="str">
        <f t="shared" si="13"/>
        <v>NC</v>
      </c>
      <c r="AB165" t="e">
        <f t="shared" si="11"/>
        <v>#N/A</v>
      </c>
    </row>
    <row r="166" spans="22:28">
      <c r="V166" t="s">
        <v>1495</v>
      </c>
      <c r="W166" t="s">
        <v>62</v>
      </c>
      <c r="X166" t="s">
        <v>1496</v>
      </c>
      <c r="Y166" t="s">
        <v>1497</v>
      </c>
      <c r="Z166" t="s">
        <v>758</v>
      </c>
      <c r="AA166" t="str">
        <f t="shared" si="13"/>
        <v>NZ</v>
      </c>
      <c r="AB166" t="e">
        <f t="shared" si="11"/>
        <v>#N/A</v>
      </c>
    </row>
    <row r="167" spans="22:28">
      <c r="V167" t="s">
        <v>1498</v>
      </c>
      <c r="W167" t="s">
        <v>62</v>
      </c>
      <c r="X167" t="s">
        <v>1499</v>
      </c>
      <c r="Y167" t="s">
        <v>1500</v>
      </c>
      <c r="Z167" t="s">
        <v>1492</v>
      </c>
      <c r="AA167" t="str">
        <f t="shared" si="13"/>
        <v>NI</v>
      </c>
      <c r="AB167" t="e">
        <f t="shared" si="11"/>
        <v>#N/A</v>
      </c>
    </row>
    <row r="168" spans="22:28">
      <c r="V168" t="s">
        <v>1501</v>
      </c>
      <c r="W168" t="s">
        <v>62</v>
      </c>
      <c r="X168" t="s">
        <v>1502</v>
      </c>
      <c r="Y168" t="s">
        <v>1503</v>
      </c>
      <c r="Z168" t="s">
        <v>1495</v>
      </c>
      <c r="AA168" t="str">
        <f t="shared" si="13"/>
        <v>NE</v>
      </c>
      <c r="AB168" t="e">
        <f t="shared" si="11"/>
        <v>#N/A</v>
      </c>
    </row>
    <row r="169" spans="22:28">
      <c r="V169" t="s">
        <v>1504</v>
      </c>
      <c r="W169" t="s">
        <v>62</v>
      </c>
      <c r="X169" t="s">
        <v>1505</v>
      </c>
      <c r="Y169" t="s">
        <v>1506</v>
      </c>
      <c r="Z169" t="s">
        <v>1498</v>
      </c>
      <c r="AA169" t="str">
        <f t="shared" si="13"/>
        <v>NG</v>
      </c>
      <c r="AB169" t="e">
        <f t="shared" si="11"/>
        <v>#N/A</v>
      </c>
    </row>
    <row r="170" spans="22:28">
      <c r="V170" t="s">
        <v>1507</v>
      </c>
      <c r="W170" t="s">
        <v>62</v>
      </c>
      <c r="X170" t="s">
        <v>1508</v>
      </c>
      <c r="Y170" t="s">
        <v>1509</v>
      </c>
      <c r="Z170" t="s">
        <v>1501</v>
      </c>
      <c r="AA170" t="str">
        <f t="shared" si="13"/>
        <v>NU</v>
      </c>
      <c r="AB170" t="e">
        <f t="shared" si="11"/>
        <v>#N/A</v>
      </c>
    </row>
    <row r="171" spans="22:28">
      <c r="V171" t="s">
        <v>1510</v>
      </c>
      <c r="W171" t="s">
        <v>62</v>
      </c>
      <c r="X171" t="s">
        <v>1511</v>
      </c>
      <c r="Y171" t="s">
        <v>1512</v>
      </c>
      <c r="Z171" t="s">
        <v>1504</v>
      </c>
      <c r="AA171" t="str">
        <f t="shared" si="13"/>
        <v>NF</v>
      </c>
      <c r="AB171" t="e">
        <f t="shared" si="11"/>
        <v>#N/A</v>
      </c>
    </row>
    <row r="172" spans="22:28">
      <c r="V172" t="s">
        <v>1513</v>
      </c>
      <c r="W172" t="s">
        <v>62</v>
      </c>
      <c r="X172" t="s">
        <v>1514</v>
      </c>
      <c r="Y172" t="s">
        <v>1515</v>
      </c>
      <c r="Z172" t="s">
        <v>1507</v>
      </c>
      <c r="AA172" t="str">
        <f t="shared" si="13"/>
        <v>MP</v>
      </c>
      <c r="AB172" t="e">
        <f t="shared" si="11"/>
        <v>#N/A</v>
      </c>
    </row>
    <row r="173" spans="22:28">
      <c r="V173" t="s">
        <v>1516</v>
      </c>
      <c r="W173" t="s">
        <v>62</v>
      </c>
      <c r="X173" t="s">
        <v>1517</v>
      </c>
      <c r="Y173" t="s">
        <v>1518</v>
      </c>
      <c r="Z173" t="s">
        <v>774</v>
      </c>
      <c r="AA173" t="str">
        <f t="shared" si="13"/>
        <v>NO</v>
      </c>
      <c r="AB173" t="e">
        <f t="shared" si="11"/>
        <v>#N/A</v>
      </c>
    </row>
    <row r="174" spans="22:28">
      <c r="V174" t="s">
        <v>1519</v>
      </c>
      <c r="W174" t="s">
        <v>62</v>
      </c>
      <c r="X174" t="s">
        <v>1520</v>
      </c>
      <c r="Y174" t="s">
        <v>1521</v>
      </c>
      <c r="Z174" t="s">
        <v>1513</v>
      </c>
      <c r="AA174" t="str">
        <f t="shared" si="13"/>
        <v>OM</v>
      </c>
      <c r="AB174" t="e">
        <f t="shared" si="11"/>
        <v>#N/A</v>
      </c>
    </row>
    <row r="175" spans="22:28">
      <c r="V175" t="s">
        <v>1522</v>
      </c>
      <c r="W175" t="s">
        <v>62</v>
      </c>
      <c r="X175" t="s">
        <v>1523</v>
      </c>
      <c r="Y175" t="s">
        <v>1524</v>
      </c>
      <c r="Z175" t="s">
        <v>1516</v>
      </c>
      <c r="AA175" t="str">
        <f t="shared" si="13"/>
        <v>PK</v>
      </c>
      <c r="AB175" t="e">
        <f t="shared" si="11"/>
        <v>#N/A</v>
      </c>
    </row>
    <row r="176" spans="22:28">
      <c r="V176" t="s">
        <v>1525</v>
      </c>
      <c r="W176" t="s">
        <v>62</v>
      </c>
      <c r="X176" t="s">
        <v>1526</v>
      </c>
      <c r="Y176" t="s">
        <v>1527</v>
      </c>
      <c r="Z176" t="s">
        <v>1519</v>
      </c>
      <c r="AA176" t="str">
        <f t="shared" si="13"/>
        <v>PW</v>
      </c>
      <c r="AB176" t="e">
        <f t="shared" si="11"/>
        <v>#N/A</v>
      </c>
    </row>
    <row r="177" spans="22:28">
      <c r="V177" t="s">
        <v>1528</v>
      </c>
      <c r="W177" t="s">
        <v>62</v>
      </c>
      <c r="X177" t="s">
        <v>1529</v>
      </c>
      <c r="Y177" t="s">
        <v>1530</v>
      </c>
      <c r="Z177" t="s">
        <v>1531</v>
      </c>
      <c r="AA177" t="str">
        <f t="shared" si="13"/>
        <v>PS</v>
      </c>
      <c r="AB177" t="e">
        <f t="shared" si="11"/>
        <v>#N/A</v>
      </c>
    </row>
    <row r="178" spans="22:28">
      <c r="V178" t="s">
        <v>1532</v>
      </c>
      <c r="W178" t="s">
        <v>62</v>
      </c>
      <c r="X178" t="s">
        <v>1533</v>
      </c>
      <c r="Y178" t="s">
        <v>1534</v>
      </c>
      <c r="Z178" t="s">
        <v>1306</v>
      </c>
      <c r="AA178" t="str">
        <f t="shared" si="13"/>
        <v>PA</v>
      </c>
      <c r="AB178" t="e">
        <f t="shared" si="11"/>
        <v>#N/A</v>
      </c>
    </row>
    <row r="179" spans="22:28">
      <c r="V179" t="s">
        <v>1535</v>
      </c>
      <c r="W179" t="s">
        <v>62</v>
      </c>
      <c r="X179" t="s">
        <v>1536</v>
      </c>
      <c r="Y179" t="s">
        <v>1537</v>
      </c>
      <c r="Z179" t="s">
        <v>1528</v>
      </c>
      <c r="AA179" t="str">
        <f t="shared" si="13"/>
        <v>PG</v>
      </c>
      <c r="AB179" t="e">
        <f t="shared" si="11"/>
        <v>#N/A</v>
      </c>
    </row>
    <row r="180" spans="22:28">
      <c r="V180" t="s">
        <v>1538</v>
      </c>
      <c r="W180" t="s">
        <v>62</v>
      </c>
      <c r="X180" t="s">
        <v>1539</v>
      </c>
      <c r="Y180" t="s">
        <v>1540</v>
      </c>
      <c r="Z180" t="s">
        <v>1532</v>
      </c>
      <c r="AA180" t="str">
        <f t="shared" si="13"/>
        <v>PY</v>
      </c>
      <c r="AB180" t="e">
        <f t="shared" si="11"/>
        <v>#N/A</v>
      </c>
    </row>
    <row r="181" spans="22:28">
      <c r="V181" t="s">
        <v>1541</v>
      </c>
      <c r="W181" t="s">
        <v>62</v>
      </c>
      <c r="X181" t="s">
        <v>1542</v>
      </c>
      <c r="Y181" t="s">
        <v>1543</v>
      </c>
      <c r="Z181" t="s">
        <v>1535</v>
      </c>
      <c r="AA181" t="str">
        <f t="shared" si="13"/>
        <v>PE</v>
      </c>
      <c r="AB181" t="e">
        <f t="shared" si="11"/>
        <v>#N/A</v>
      </c>
    </row>
    <row r="182" spans="22:28">
      <c r="V182" t="s">
        <v>1544</v>
      </c>
      <c r="W182" t="s">
        <v>62</v>
      </c>
      <c r="X182" t="s">
        <v>1545</v>
      </c>
      <c r="Y182" t="s">
        <v>1546</v>
      </c>
      <c r="Z182" t="s">
        <v>787</v>
      </c>
      <c r="AA182" t="str">
        <f t="shared" si="13"/>
        <v>PH</v>
      </c>
      <c r="AB182" t="e">
        <f t="shared" si="11"/>
        <v>#N/A</v>
      </c>
    </row>
    <row r="183" spans="22:28">
      <c r="V183" t="s">
        <v>1547</v>
      </c>
      <c r="W183" t="s">
        <v>62</v>
      </c>
      <c r="X183" t="s">
        <v>1548</v>
      </c>
      <c r="Y183" t="s">
        <v>1549</v>
      </c>
      <c r="Z183" t="s">
        <v>1541</v>
      </c>
      <c r="AA183" t="str">
        <f t="shared" si="13"/>
        <v>PN</v>
      </c>
      <c r="AB183" t="e">
        <f t="shared" si="11"/>
        <v>#N/A</v>
      </c>
    </row>
    <row r="184" spans="22:28">
      <c r="V184" t="s">
        <v>1550</v>
      </c>
      <c r="W184" t="s">
        <v>62</v>
      </c>
      <c r="X184" t="s">
        <v>1551</v>
      </c>
      <c r="Y184" t="s">
        <v>1552</v>
      </c>
      <c r="Z184" t="s">
        <v>675</v>
      </c>
      <c r="AA184" t="str">
        <f t="shared" si="13"/>
        <v>PL</v>
      </c>
      <c r="AB184" t="e">
        <f t="shared" si="11"/>
        <v>#N/A</v>
      </c>
    </row>
    <row r="185" spans="22:28">
      <c r="V185" t="s">
        <v>1553</v>
      </c>
      <c r="W185" t="s">
        <v>62</v>
      </c>
      <c r="X185" t="s">
        <v>1554</v>
      </c>
      <c r="Y185" t="s">
        <v>1555</v>
      </c>
      <c r="Z185" t="s">
        <v>688</v>
      </c>
      <c r="AA185" t="str">
        <f t="shared" si="13"/>
        <v>PT</v>
      </c>
      <c r="AB185" t="e">
        <f t="shared" ref="AB185:AB248" si="14">+VLOOKUP(AC185,$Z$6:$Z$259,1,0)</f>
        <v>#N/A</v>
      </c>
    </row>
    <row r="186" spans="22:28">
      <c r="V186" t="s">
        <v>1556</v>
      </c>
      <c r="W186" t="s">
        <v>62</v>
      </c>
      <c r="X186" t="s">
        <v>1557</v>
      </c>
      <c r="Y186" t="s">
        <v>1558</v>
      </c>
      <c r="Z186" t="s">
        <v>1550</v>
      </c>
      <c r="AA186" t="str">
        <f t="shared" si="13"/>
        <v>PR</v>
      </c>
      <c r="AB186" t="e">
        <f t="shared" si="14"/>
        <v>#N/A</v>
      </c>
    </row>
    <row r="187" spans="22:28">
      <c r="V187" t="s">
        <v>835</v>
      </c>
      <c r="W187" t="s">
        <v>62</v>
      </c>
      <c r="X187" t="s">
        <v>1559</v>
      </c>
      <c r="Y187" t="s">
        <v>1560</v>
      </c>
      <c r="Z187" t="s">
        <v>1553</v>
      </c>
      <c r="AA187" t="str">
        <f t="shared" si="13"/>
        <v>QA</v>
      </c>
      <c r="AB187" t="e">
        <f t="shared" si="14"/>
        <v>#N/A</v>
      </c>
    </row>
    <row r="188" spans="22:28">
      <c r="V188" t="s">
        <v>1561</v>
      </c>
      <c r="W188" t="s">
        <v>62</v>
      </c>
      <c r="X188" t="s">
        <v>1562</v>
      </c>
      <c r="Y188" t="s">
        <v>1563</v>
      </c>
      <c r="Z188" t="s">
        <v>1564</v>
      </c>
      <c r="AA188" t="str">
        <f t="shared" si="13"/>
        <v>QC</v>
      </c>
      <c r="AB188" t="e">
        <f t="shared" si="14"/>
        <v>#N/A</v>
      </c>
    </row>
    <row r="189" spans="22:28">
      <c r="V189" t="s">
        <v>1565</v>
      </c>
      <c r="W189" t="s">
        <v>62</v>
      </c>
      <c r="X189" t="s">
        <v>1566</v>
      </c>
      <c r="Y189" t="s">
        <v>1567</v>
      </c>
      <c r="Z189" t="s">
        <v>1565</v>
      </c>
      <c r="AA189" t="str">
        <f t="shared" si="13"/>
        <v>RE</v>
      </c>
      <c r="AB189" t="e">
        <f t="shared" si="14"/>
        <v>#N/A</v>
      </c>
    </row>
    <row r="190" spans="22:28">
      <c r="V190" t="s">
        <v>1568</v>
      </c>
      <c r="W190" t="s">
        <v>62</v>
      </c>
      <c r="X190" t="s">
        <v>1569</v>
      </c>
      <c r="Y190" t="s">
        <v>1570</v>
      </c>
      <c r="Z190" t="s">
        <v>61</v>
      </c>
      <c r="AA190" t="str">
        <f t="shared" si="13"/>
        <v>RO</v>
      </c>
      <c r="AB190" t="e">
        <f t="shared" si="14"/>
        <v>#N/A</v>
      </c>
    </row>
    <row r="191" spans="22:28">
      <c r="V191" t="s">
        <v>1571</v>
      </c>
      <c r="W191" t="s">
        <v>62</v>
      </c>
      <c r="X191" t="s">
        <v>1572</v>
      </c>
      <c r="Y191" t="s">
        <v>1573</v>
      </c>
      <c r="Z191" t="s">
        <v>835</v>
      </c>
      <c r="AA191" t="str">
        <f t="shared" si="13"/>
        <v>RU</v>
      </c>
      <c r="AB191" t="e">
        <f t="shared" si="14"/>
        <v>#N/A</v>
      </c>
    </row>
    <row r="192" spans="22:28">
      <c r="V192" t="s">
        <v>1574</v>
      </c>
      <c r="W192" t="s">
        <v>62</v>
      </c>
      <c r="X192" t="s">
        <v>1575</v>
      </c>
      <c r="Y192" t="s">
        <v>1576</v>
      </c>
      <c r="Z192" t="s">
        <v>1561</v>
      </c>
      <c r="AA192" t="str">
        <f t="shared" si="13"/>
        <v>RW</v>
      </c>
      <c r="AB192" t="e">
        <f t="shared" si="14"/>
        <v>#N/A</v>
      </c>
    </row>
    <row r="193" spans="22:28">
      <c r="V193" t="s">
        <v>1577</v>
      </c>
      <c r="W193" t="s">
        <v>62</v>
      </c>
      <c r="X193" t="s">
        <v>1578</v>
      </c>
      <c r="Y193" t="s">
        <v>1579</v>
      </c>
      <c r="Z193" t="s">
        <v>1568</v>
      </c>
      <c r="AA193" t="str">
        <f t="shared" si="13"/>
        <v>BL</v>
      </c>
      <c r="AB193" t="e">
        <f t="shared" si="14"/>
        <v>#N/A</v>
      </c>
    </row>
    <row r="194" spans="22:28">
      <c r="V194" t="s">
        <v>1580</v>
      </c>
      <c r="W194" t="s">
        <v>62</v>
      </c>
      <c r="X194" t="s">
        <v>1581</v>
      </c>
      <c r="Y194" t="s">
        <v>1582</v>
      </c>
      <c r="Z194" t="s">
        <v>1583</v>
      </c>
      <c r="AA194" t="str">
        <f t="shared" si="13"/>
        <v>SH</v>
      </c>
      <c r="AB194" t="e">
        <f t="shared" si="14"/>
        <v>#N/A</v>
      </c>
    </row>
    <row r="195" spans="22:28">
      <c r="V195" t="s">
        <v>1584</v>
      </c>
      <c r="W195" t="s">
        <v>62</v>
      </c>
      <c r="X195" t="s">
        <v>1585</v>
      </c>
      <c r="Y195" t="s">
        <v>1586</v>
      </c>
      <c r="Z195" t="s">
        <v>1574</v>
      </c>
      <c r="AA195" t="str">
        <f t="shared" si="13"/>
        <v>KN</v>
      </c>
      <c r="AB195" t="e">
        <f t="shared" si="14"/>
        <v>#N/A</v>
      </c>
    </row>
    <row r="196" spans="22:28">
      <c r="V196" t="s">
        <v>1587</v>
      </c>
      <c r="W196" t="s">
        <v>62</v>
      </c>
      <c r="X196" t="s">
        <v>1588</v>
      </c>
      <c r="Y196" t="s">
        <v>1589</v>
      </c>
      <c r="Z196" t="s">
        <v>1577</v>
      </c>
      <c r="AA196" t="str">
        <f t="shared" si="13"/>
        <v>LC</v>
      </c>
      <c r="AB196" t="e">
        <f t="shared" si="14"/>
        <v>#N/A</v>
      </c>
    </row>
    <row r="197" spans="22:28">
      <c r="V197" t="s">
        <v>1590</v>
      </c>
      <c r="W197" t="s">
        <v>62</v>
      </c>
      <c r="X197" t="s">
        <v>1591</v>
      </c>
      <c r="Y197" t="s">
        <v>1592</v>
      </c>
      <c r="Z197" t="s">
        <v>1580</v>
      </c>
      <c r="AA197" t="str">
        <f t="shared" si="13"/>
        <v>MF</v>
      </c>
      <c r="AB197" t="e">
        <f t="shared" si="14"/>
        <v>#N/A</v>
      </c>
    </row>
    <row r="198" spans="22:28">
      <c r="V198" t="s">
        <v>1593</v>
      </c>
      <c r="W198" t="s">
        <v>62</v>
      </c>
      <c r="X198" t="s">
        <v>1594</v>
      </c>
      <c r="Y198" t="s">
        <v>1595</v>
      </c>
      <c r="Z198" t="s">
        <v>1584</v>
      </c>
      <c r="AA198" t="str">
        <f t="shared" si="13"/>
        <v>PM</v>
      </c>
      <c r="AB198" t="e">
        <f t="shared" si="14"/>
        <v>#N/A</v>
      </c>
    </row>
    <row r="199" spans="22:28">
      <c r="V199" t="s">
        <v>1596</v>
      </c>
      <c r="W199" t="s">
        <v>62</v>
      </c>
      <c r="X199" t="s">
        <v>1597</v>
      </c>
      <c r="Y199" t="s">
        <v>1598</v>
      </c>
      <c r="Z199" t="s">
        <v>1587</v>
      </c>
      <c r="AA199" t="str">
        <f t="shared" si="13"/>
        <v>VC</v>
      </c>
      <c r="AB199" t="e">
        <f t="shared" si="14"/>
        <v>#N/A</v>
      </c>
    </row>
    <row r="200" spans="22:28">
      <c r="V200" t="s">
        <v>1599</v>
      </c>
      <c r="W200" t="s">
        <v>62</v>
      </c>
      <c r="X200" t="s">
        <v>1600</v>
      </c>
      <c r="Y200" t="s">
        <v>1601</v>
      </c>
      <c r="Z200" t="s">
        <v>1590</v>
      </c>
      <c r="AA200" t="str">
        <f t="shared" ref="AA200:AA258" si="15">TRIM(Y200)</f>
        <v>WS</v>
      </c>
      <c r="AB200" t="e">
        <f t="shared" si="14"/>
        <v>#N/A</v>
      </c>
    </row>
    <row r="201" spans="22:28">
      <c r="V201" t="s">
        <v>1602</v>
      </c>
      <c r="W201" t="s">
        <v>62</v>
      </c>
      <c r="X201" t="s">
        <v>1603</v>
      </c>
      <c r="Y201" t="s">
        <v>1604</v>
      </c>
      <c r="Z201" t="s">
        <v>1593</v>
      </c>
      <c r="AA201" t="str">
        <f t="shared" si="15"/>
        <v>SM</v>
      </c>
      <c r="AB201" t="e">
        <f t="shared" si="14"/>
        <v>#N/A</v>
      </c>
    </row>
    <row r="202" spans="22:28">
      <c r="V202" t="s">
        <v>1605</v>
      </c>
      <c r="W202" t="s">
        <v>62</v>
      </c>
      <c r="X202" t="s">
        <v>1606</v>
      </c>
      <c r="Y202" t="s">
        <v>1607</v>
      </c>
      <c r="Z202" t="s">
        <v>1596</v>
      </c>
      <c r="AA202" t="str">
        <f t="shared" si="15"/>
        <v>ST</v>
      </c>
      <c r="AB202" t="e">
        <f t="shared" si="14"/>
        <v>#N/A</v>
      </c>
    </row>
    <row r="203" spans="22:28">
      <c r="V203" t="s">
        <v>1608</v>
      </c>
      <c r="W203" t="s">
        <v>62</v>
      </c>
      <c r="X203" t="s">
        <v>1609</v>
      </c>
      <c r="Y203" t="s">
        <v>1610</v>
      </c>
      <c r="Z203" t="s">
        <v>1599</v>
      </c>
      <c r="AA203" t="str">
        <f t="shared" si="15"/>
        <v>SA</v>
      </c>
      <c r="AB203" t="e">
        <f t="shared" si="14"/>
        <v>#N/A</v>
      </c>
    </row>
    <row r="204" spans="22:28">
      <c r="V204" t="s">
        <v>1611</v>
      </c>
      <c r="W204" t="s">
        <v>62</v>
      </c>
      <c r="X204" t="s">
        <v>1612</v>
      </c>
      <c r="Y204" t="s">
        <v>1613</v>
      </c>
      <c r="Z204" t="s">
        <v>1602</v>
      </c>
      <c r="AA204" t="str">
        <f t="shared" si="15"/>
        <v>SN</v>
      </c>
      <c r="AB204" t="e">
        <f t="shared" si="14"/>
        <v>#N/A</v>
      </c>
    </row>
    <row r="205" spans="22:28">
      <c r="V205" t="s">
        <v>1614</v>
      </c>
      <c r="W205" t="s">
        <v>62</v>
      </c>
      <c r="X205" t="s">
        <v>1615</v>
      </c>
      <c r="Y205" t="s">
        <v>1616</v>
      </c>
      <c r="Z205" t="s">
        <v>1617</v>
      </c>
      <c r="AA205" t="str">
        <f t="shared" si="15"/>
        <v>CS</v>
      </c>
      <c r="AB205" t="e">
        <f t="shared" si="14"/>
        <v>#N/A</v>
      </c>
    </row>
    <row r="206" spans="22:28">
      <c r="V206" t="s">
        <v>1618</v>
      </c>
      <c r="W206" t="s">
        <v>62</v>
      </c>
      <c r="X206" t="s">
        <v>1619</v>
      </c>
      <c r="Y206" t="s">
        <v>1620</v>
      </c>
      <c r="Z206" t="s">
        <v>1621</v>
      </c>
      <c r="AA206" t="str">
        <f t="shared" si="15"/>
        <v>RS</v>
      </c>
      <c r="AB206" t="e">
        <f t="shared" si="14"/>
        <v>#N/A</v>
      </c>
    </row>
    <row r="207" spans="22:28">
      <c r="V207" t="s">
        <v>1622</v>
      </c>
      <c r="W207" t="s">
        <v>62</v>
      </c>
      <c r="X207" t="s">
        <v>1623</v>
      </c>
      <c r="Y207" t="s">
        <v>1624</v>
      </c>
      <c r="Z207" t="s">
        <v>1608</v>
      </c>
      <c r="AA207" t="str">
        <f t="shared" si="15"/>
        <v>SC</v>
      </c>
      <c r="AB207" t="e">
        <f t="shared" si="14"/>
        <v>#N/A</v>
      </c>
    </row>
    <row r="208" spans="22:28">
      <c r="V208" t="s">
        <v>1625</v>
      </c>
      <c r="W208" t="s">
        <v>62</v>
      </c>
      <c r="X208" t="s">
        <v>1626</v>
      </c>
      <c r="Y208" t="s">
        <v>1627</v>
      </c>
      <c r="Z208" t="s">
        <v>1611</v>
      </c>
      <c r="AA208" t="str">
        <f t="shared" si="15"/>
        <v>SL</v>
      </c>
      <c r="AB208" t="e">
        <f t="shared" si="14"/>
        <v>#N/A</v>
      </c>
    </row>
    <row r="209" spans="22:28">
      <c r="V209" t="s">
        <v>1628</v>
      </c>
      <c r="W209" t="s">
        <v>62</v>
      </c>
      <c r="X209" t="s">
        <v>1629</v>
      </c>
      <c r="Y209" t="s">
        <v>1630</v>
      </c>
      <c r="Z209" t="s">
        <v>847</v>
      </c>
      <c r="AA209" t="str">
        <f t="shared" si="15"/>
        <v>SG</v>
      </c>
      <c r="AB209" t="e">
        <f t="shared" si="14"/>
        <v>#N/A</v>
      </c>
    </row>
    <row r="210" spans="22:28">
      <c r="V210" t="s">
        <v>1631</v>
      </c>
      <c r="W210" t="s">
        <v>62</v>
      </c>
      <c r="X210" t="s">
        <v>1632</v>
      </c>
      <c r="Y210" t="s">
        <v>1633</v>
      </c>
      <c r="Z210" t="s">
        <v>1618</v>
      </c>
      <c r="AA210" t="str">
        <f t="shared" si="15"/>
        <v>SX</v>
      </c>
      <c r="AB210" t="e">
        <f t="shared" si="14"/>
        <v>#N/A</v>
      </c>
    </row>
    <row r="211" spans="22:28">
      <c r="V211" t="s">
        <v>1634</v>
      </c>
      <c r="W211" t="s">
        <v>62</v>
      </c>
      <c r="X211" t="s">
        <v>1635</v>
      </c>
      <c r="Y211" t="s">
        <v>1636</v>
      </c>
      <c r="Z211" t="s">
        <v>746</v>
      </c>
      <c r="AA211" t="str">
        <f t="shared" si="15"/>
        <v>SK</v>
      </c>
      <c r="AB211" t="e">
        <f t="shared" si="14"/>
        <v>#N/A</v>
      </c>
    </row>
    <row r="212" spans="22:28">
      <c r="V212" t="s">
        <v>1637</v>
      </c>
      <c r="W212" t="s">
        <v>62</v>
      </c>
      <c r="X212" t="s">
        <v>1638</v>
      </c>
      <c r="Y212" t="s">
        <v>1639</v>
      </c>
      <c r="Z212" t="s">
        <v>732</v>
      </c>
      <c r="AA212" t="str">
        <f t="shared" si="15"/>
        <v>SI</v>
      </c>
      <c r="AB212" t="e">
        <f t="shared" si="14"/>
        <v>#N/A</v>
      </c>
    </row>
    <row r="213" spans="22:28">
      <c r="V213" t="s">
        <v>1640</v>
      </c>
      <c r="W213" t="s">
        <v>62</v>
      </c>
      <c r="X213" t="s">
        <v>986</v>
      </c>
      <c r="Y213" t="s">
        <v>1641</v>
      </c>
      <c r="Z213" t="s">
        <v>1628</v>
      </c>
      <c r="AA213" t="str">
        <f t="shared" si="15"/>
        <v>SB</v>
      </c>
      <c r="AB213" t="e">
        <f t="shared" si="14"/>
        <v>#N/A</v>
      </c>
    </row>
    <row r="214" spans="22:28">
      <c r="V214" t="s">
        <v>1642</v>
      </c>
      <c r="W214" t="s">
        <v>62</v>
      </c>
      <c r="X214" t="s">
        <v>1643</v>
      </c>
      <c r="Y214" t="s">
        <v>1644</v>
      </c>
      <c r="Z214" t="s">
        <v>1631</v>
      </c>
      <c r="AA214" t="str">
        <f t="shared" si="15"/>
        <v>SO</v>
      </c>
      <c r="AB214" t="e">
        <f t="shared" si="14"/>
        <v>#N/A</v>
      </c>
    </row>
    <row r="215" spans="22:28">
      <c r="V215" t="s">
        <v>1645</v>
      </c>
      <c r="W215" t="s">
        <v>62</v>
      </c>
      <c r="X215" t="s">
        <v>1646</v>
      </c>
      <c r="Y215" t="s">
        <v>1647</v>
      </c>
      <c r="Z215" t="s">
        <v>882</v>
      </c>
      <c r="AA215" t="str">
        <f t="shared" si="15"/>
        <v>ZA</v>
      </c>
      <c r="AB215" t="e">
        <f t="shared" si="14"/>
        <v>#N/A</v>
      </c>
    </row>
    <row r="216" spans="22:28">
      <c r="V216" t="s">
        <v>1648</v>
      </c>
      <c r="W216" t="s">
        <v>62</v>
      </c>
      <c r="X216" t="s">
        <v>1649</v>
      </c>
      <c r="Y216" t="s">
        <v>1650</v>
      </c>
      <c r="Z216" t="s">
        <v>1651</v>
      </c>
      <c r="AA216" t="str">
        <f t="shared" si="15"/>
        <v>GS</v>
      </c>
      <c r="AB216" t="e">
        <f t="shared" si="14"/>
        <v>#N/A</v>
      </c>
    </row>
    <row r="217" spans="22:28">
      <c r="V217" t="s">
        <v>1652</v>
      </c>
      <c r="W217" t="s">
        <v>62</v>
      </c>
      <c r="X217" t="s">
        <v>1653</v>
      </c>
      <c r="Y217" t="s">
        <v>1654</v>
      </c>
      <c r="Z217" t="s">
        <v>1640</v>
      </c>
      <c r="AA217" t="str">
        <f t="shared" si="15"/>
        <v>SS</v>
      </c>
      <c r="AB217" t="e">
        <f t="shared" si="14"/>
        <v>#N/A</v>
      </c>
    </row>
    <row r="218" spans="22:28">
      <c r="V218" t="s">
        <v>1655</v>
      </c>
      <c r="W218" t="s">
        <v>62</v>
      </c>
      <c r="X218" t="s">
        <v>1656</v>
      </c>
      <c r="Y218" t="s">
        <v>1657</v>
      </c>
      <c r="Z218" t="s">
        <v>461</v>
      </c>
      <c r="AA218" t="str">
        <f t="shared" si="15"/>
        <v>ES</v>
      </c>
      <c r="AB218" t="e">
        <f t="shared" si="14"/>
        <v>#N/A</v>
      </c>
    </row>
    <row r="219" spans="22:28">
      <c r="V219" t="s">
        <v>1658</v>
      </c>
      <c r="W219" t="s">
        <v>62</v>
      </c>
      <c r="X219" t="s">
        <v>1659</v>
      </c>
      <c r="Y219" t="s">
        <v>1660</v>
      </c>
      <c r="Z219" t="s">
        <v>1645</v>
      </c>
      <c r="AA219" t="str">
        <f t="shared" si="15"/>
        <v>LK</v>
      </c>
      <c r="AB219" t="e">
        <f t="shared" si="14"/>
        <v>#N/A</v>
      </c>
    </row>
    <row r="220" spans="22:28">
      <c r="V220" t="s">
        <v>1661</v>
      </c>
      <c r="W220" t="s">
        <v>62</v>
      </c>
      <c r="X220" t="s">
        <v>1662</v>
      </c>
      <c r="Y220" t="s">
        <v>1663</v>
      </c>
      <c r="Z220" t="s">
        <v>1648</v>
      </c>
      <c r="AA220" t="str">
        <f t="shared" si="15"/>
        <v>SD</v>
      </c>
      <c r="AB220" t="e">
        <f t="shared" si="14"/>
        <v>#N/A</v>
      </c>
    </row>
    <row r="221" spans="22:28">
      <c r="V221" t="s">
        <v>1664</v>
      </c>
      <c r="W221" t="s">
        <v>62</v>
      </c>
      <c r="X221" t="s">
        <v>1665</v>
      </c>
      <c r="Y221" t="s">
        <v>1666</v>
      </c>
      <c r="Z221" t="s">
        <v>1652</v>
      </c>
      <c r="AA221" t="str">
        <f t="shared" si="15"/>
        <v>SR</v>
      </c>
      <c r="AB221" t="e">
        <f t="shared" si="14"/>
        <v>#N/A</v>
      </c>
    </row>
    <row r="222" spans="22:28">
      <c r="V222" t="s">
        <v>1667</v>
      </c>
      <c r="W222" t="s">
        <v>62</v>
      </c>
      <c r="X222" t="s">
        <v>1668</v>
      </c>
      <c r="Y222" t="s">
        <v>1669</v>
      </c>
      <c r="Z222" t="s">
        <v>1655</v>
      </c>
      <c r="AA222" t="str">
        <f t="shared" si="15"/>
        <v>SJ</v>
      </c>
      <c r="AB222" t="e">
        <f t="shared" si="14"/>
        <v>#N/A</v>
      </c>
    </row>
    <row r="223" spans="22:28">
      <c r="V223" t="s">
        <v>1670</v>
      </c>
      <c r="W223" t="s">
        <v>62</v>
      </c>
      <c r="X223" t="s">
        <v>1671</v>
      </c>
      <c r="Y223" t="s">
        <v>1672</v>
      </c>
      <c r="Z223" t="s">
        <v>1658</v>
      </c>
      <c r="AA223" t="str">
        <f t="shared" si="15"/>
        <v>SZ</v>
      </c>
      <c r="AB223" t="e">
        <f t="shared" si="14"/>
        <v>#N/A</v>
      </c>
    </row>
    <row r="224" spans="22:28">
      <c r="V224" t="s">
        <v>1673</v>
      </c>
      <c r="W224" t="s">
        <v>62</v>
      </c>
      <c r="X224" t="s">
        <v>1674</v>
      </c>
      <c r="Y224" t="s">
        <v>1675</v>
      </c>
      <c r="Z224" t="s">
        <v>715</v>
      </c>
      <c r="AA224" t="str">
        <f t="shared" si="15"/>
        <v>SE</v>
      </c>
      <c r="AB224" t="e">
        <f t="shared" si="14"/>
        <v>#N/A</v>
      </c>
    </row>
    <row r="225" spans="22:28">
      <c r="V225" t="s">
        <v>1676</v>
      </c>
      <c r="W225" t="s">
        <v>62</v>
      </c>
      <c r="X225" t="s">
        <v>1677</v>
      </c>
      <c r="Y225" t="s">
        <v>1678</v>
      </c>
      <c r="Z225" t="s">
        <v>914</v>
      </c>
      <c r="AA225" t="str">
        <f t="shared" si="15"/>
        <v>CH</v>
      </c>
      <c r="AB225" t="e">
        <f t="shared" si="14"/>
        <v>#N/A</v>
      </c>
    </row>
    <row r="226" spans="22:28">
      <c r="V226" t="s">
        <v>1679</v>
      </c>
      <c r="W226" t="s">
        <v>62</v>
      </c>
      <c r="X226" t="s">
        <v>1680</v>
      </c>
      <c r="Y226" t="s">
        <v>1681</v>
      </c>
      <c r="Z226" t="s">
        <v>1682</v>
      </c>
      <c r="AA226" t="str">
        <f t="shared" si="15"/>
        <v>SY</v>
      </c>
      <c r="AB226" t="e">
        <f t="shared" si="14"/>
        <v>#N/A</v>
      </c>
    </row>
    <row r="227" spans="22:28">
      <c r="V227" t="s">
        <v>1683</v>
      </c>
      <c r="W227" t="s">
        <v>62</v>
      </c>
      <c r="X227" t="s">
        <v>1684</v>
      </c>
      <c r="Y227" t="s">
        <v>1685</v>
      </c>
      <c r="Z227" t="s">
        <v>927</v>
      </c>
      <c r="AA227" t="str">
        <f t="shared" si="15"/>
        <v>TW</v>
      </c>
      <c r="AB227" t="e">
        <f t="shared" si="14"/>
        <v>#N/A</v>
      </c>
    </row>
    <row r="228" spans="22:28">
      <c r="V228" t="s">
        <v>1686</v>
      </c>
      <c r="W228" t="s">
        <v>62</v>
      </c>
      <c r="X228" t="s">
        <v>1687</v>
      </c>
      <c r="Y228" t="s">
        <v>1688</v>
      </c>
      <c r="Z228" t="s">
        <v>1673</v>
      </c>
      <c r="AA228" t="str">
        <f t="shared" si="15"/>
        <v>TJ</v>
      </c>
      <c r="AB228" t="e">
        <f t="shared" si="14"/>
        <v>#N/A</v>
      </c>
    </row>
    <row r="229" spans="22:28">
      <c r="V229" t="s">
        <v>1689</v>
      </c>
      <c r="W229" t="s">
        <v>62</v>
      </c>
      <c r="X229" t="s">
        <v>1690</v>
      </c>
      <c r="Y229" t="s">
        <v>1691</v>
      </c>
      <c r="Z229" t="s">
        <v>1692</v>
      </c>
      <c r="AA229" t="str">
        <f t="shared" si="15"/>
        <v>TZ</v>
      </c>
      <c r="AB229" t="e">
        <f t="shared" si="14"/>
        <v>#N/A</v>
      </c>
    </row>
    <row r="230" spans="22:28">
      <c r="V230" t="s">
        <v>1693</v>
      </c>
      <c r="W230" t="s">
        <v>62</v>
      </c>
      <c r="X230" t="s">
        <v>1694</v>
      </c>
      <c r="Y230" t="s">
        <v>1695</v>
      </c>
      <c r="Z230" t="s">
        <v>939</v>
      </c>
      <c r="AA230" t="str">
        <f t="shared" si="15"/>
        <v>TH</v>
      </c>
      <c r="AB230" t="e">
        <f t="shared" si="14"/>
        <v>#N/A</v>
      </c>
    </row>
    <row r="231" spans="22:28">
      <c r="V231" t="s">
        <v>1696</v>
      </c>
      <c r="W231" t="s">
        <v>62</v>
      </c>
      <c r="X231" t="s">
        <v>1697</v>
      </c>
      <c r="Y231" t="s">
        <v>1698</v>
      </c>
      <c r="Z231" t="s">
        <v>1683</v>
      </c>
      <c r="AA231" t="str">
        <f t="shared" si="15"/>
        <v>TL</v>
      </c>
      <c r="AB231" t="e">
        <f t="shared" si="14"/>
        <v>#N/A</v>
      </c>
    </row>
    <row r="232" spans="22:28">
      <c r="V232" t="s">
        <v>1699</v>
      </c>
      <c r="W232" t="s">
        <v>62</v>
      </c>
      <c r="X232" t="s">
        <v>1700</v>
      </c>
      <c r="Y232" t="s">
        <v>1701</v>
      </c>
      <c r="Z232" t="s">
        <v>1686</v>
      </c>
      <c r="AA232" t="str">
        <f t="shared" si="15"/>
        <v>TG</v>
      </c>
      <c r="AB232" t="e">
        <f t="shared" si="14"/>
        <v>#N/A</v>
      </c>
    </row>
    <row r="233" spans="22:28">
      <c r="V233" t="s">
        <v>1702</v>
      </c>
      <c r="W233" t="s">
        <v>62</v>
      </c>
      <c r="X233" t="s">
        <v>1703</v>
      </c>
      <c r="Y233" t="s">
        <v>1704</v>
      </c>
      <c r="Z233" t="s">
        <v>1689</v>
      </c>
      <c r="AA233" t="str">
        <f t="shared" si="15"/>
        <v>TK</v>
      </c>
      <c r="AB233" t="e">
        <f t="shared" si="14"/>
        <v>#N/A</v>
      </c>
    </row>
    <row r="234" spans="22:28">
      <c r="V234" t="s">
        <v>1705</v>
      </c>
      <c r="W234" t="s">
        <v>62</v>
      </c>
      <c r="X234" t="s">
        <v>1706</v>
      </c>
      <c r="Y234" t="s">
        <v>1707</v>
      </c>
      <c r="Z234" t="s">
        <v>1693</v>
      </c>
      <c r="AA234" t="str">
        <f t="shared" si="15"/>
        <v>TO</v>
      </c>
      <c r="AB234" t="e">
        <f t="shared" si="14"/>
        <v>#N/A</v>
      </c>
    </row>
    <row r="235" spans="22:28">
      <c r="V235" t="s">
        <v>1708</v>
      </c>
      <c r="W235" t="s">
        <v>62</v>
      </c>
      <c r="X235" t="s">
        <v>1709</v>
      </c>
      <c r="Y235" t="s">
        <v>1710</v>
      </c>
      <c r="Z235" t="s">
        <v>1696</v>
      </c>
      <c r="AA235" t="str">
        <f t="shared" si="15"/>
        <v>TT</v>
      </c>
      <c r="AB235" t="e">
        <f t="shared" si="14"/>
        <v>#N/A</v>
      </c>
    </row>
    <row r="236" spans="22:28">
      <c r="V236" t="s">
        <v>1711</v>
      </c>
      <c r="W236" t="s">
        <v>62</v>
      </c>
      <c r="X236" t="s">
        <v>1712</v>
      </c>
      <c r="Y236" t="s">
        <v>1713</v>
      </c>
      <c r="Z236" t="s">
        <v>1430</v>
      </c>
      <c r="AA236" t="str">
        <f t="shared" si="15"/>
        <v>TN</v>
      </c>
      <c r="AB236" t="e">
        <f t="shared" si="14"/>
        <v>#N/A</v>
      </c>
    </row>
    <row r="237" spans="22:28">
      <c r="V237" t="s">
        <v>1714</v>
      </c>
      <c r="W237" t="s">
        <v>62</v>
      </c>
      <c r="X237" t="s">
        <v>1715</v>
      </c>
      <c r="Y237" t="s">
        <v>1716</v>
      </c>
      <c r="Z237" t="s">
        <v>951</v>
      </c>
      <c r="AA237" t="str">
        <f t="shared" si="15"/>
        <v>TR</v>
      </c>
      <c r="AB237" t="e">
        <f t="shared" si="14"/>
        <v>#N/A</v>
      </c>
    </row>
    <row r="238" spans="22:28">
      <c r="V238" t="s">
        <v>1717</v>
      </c>
      <c r="W238" t="s">
        <v>62</v>
      </c>
      <c r="X238" t="s">
        <v>1718</v>
      </c>
      <c r="Y238" t="s">
        <v>1719</v>
      </c>
      <c r="Z238" t="s">
        <v>1705</v>
      </c>
      <c r="AA238" t="str">
        <f t="shared" si="15"/>
        <v>TM</v>
      </c>
      <c r="AB238" t="e">
        <f t="shared" si="14"/>
        <v>#N/A</v>
      </c>
    </row>
    <row r="239" spans="22:28">
      <c r="V239" t="s">
        <v>1720</v>
      </c>
      <c r="W239" t="s">
        <v>62</v>
      </c>
      <c r="X239" t="s">
        <v>1721</v>
      </c>
      <c r="Y239" t="s">
        <v>1722</v>
      </c>
      <c r="Z239" t="s">
        <v>1708</v>
      </c>
      <c r="AA239" t="str">
        <f t="shared" si="15"/>
        <v>TC</v>
      </c>
      <c r="AB239" t="e">
        <f t="shared" si="14"/>
        <v>#N/A</v>
      </c>
    </row>
    <row r="240" spans="22:28">
      <c r="V240" t="s">
        <v>1723</v>
      </c>
      <c r="W240" t="s">
        <v>62</v>
      </c>
      <c r="X240" t="s">
        <v>1724</v>
      </c>
      <c r="Y240" t="s">
        <v>1725</v>
      </c>
      <c r="Z240" t="s">
        <v>1711</v>
      </c>
      <c r="AA240" t="str">
        <f t="shared" si="15"/>
        <v>TV</v>
      </c>
      <c r="AB240" t="e">
        <f t="shared" si="14"/>
        <v>#N/A</v>
      </c>
    </row>
    <row r="241" spans="22:41">
      <c r="V241" t="s">
        <v>1726</v>
      </c>
      <c r="W241" t="s">
        <v>62</v>
      </c>
      <c r="X241" t="s">
        <v>1727</v>
      </c>
      <c r="Y241" t="s">
        <v>1728</v>
      </c>
      <c r="Z241" t="s">
        <v>1714</v>
      </c>
      <c r="AA241" t="str">
        <f t="shared" si="15"/>
        <v>UG</v>
      </c>
      <c r="AB241" t="e">
        <f t="shared" si="14"/>
        <v>#N/A</v>
      </c>
    </row>
    <row r="242" spans="22:41">
      <c r="V242" t="s">
        <v>1729</v>
      </c>
      <c r="W242" t="s">
        <v>62</v>
      </c>
      <c r="X242" t="s">
        <v>1730</v>
      </c>
      <c r="Y242" t="s">
        <v>1731</v>
      </c>
      <c r="Z242" t="s">
        <v>1717</v>
      </c>
      <c r="AA242" t="str">
        <f t="shared" si="15"/>
        <v>UA</v>
      </c>
      <c r="AB242" t="e">
        <f t="shared" si="14"/>
        <v>#N/A</v>
      </c>
    </row>
    <row r="243" spans="22:41">
      <c r="V243" t="s">
        <v>1732</v>
      </c>
      <c r="W243" t="s">
        <v>62</v>
      </c>
      <c r="X243" t="s">
        <v>1733</v>
      </c>
      <c r="Y243" t="s">
        <v>1734</v>
      </c>
      <c r="Z243" t="s">
        <v>1720</v>
      </c>
      <c r="AA243" t="str">
        <f t="shared" si="15"/>
        <v>AE</v>
      </c>
      <c r="AB243" t="e">
        <f t="shared" si="14"/>
        <v>#N/A</v>
      </c>
    </row>
    <row r="244" spans="22:41">
      <c r="V244" t="s">
        <v>990</v>
      </c>
      <c r="W244" t="s">
        <v>62</v>
      </c>
      <c r="X244" t="s">
        <v>1727</v>
      </c>
      <c r="Y244" t="s">
        <v>1735</v>
      </c>
      <c r="Z244" t="s">
        <v>21</v>
      </c>
      <c r="AA244" t="str">
        <f t="shared" si="15"/>
        <v>US</v>
      </c>
      <c r="AB244" t="e">
        <f t="shared" si="14"/>
        <v>#N/A</v>
      </c>
    </row>
    <row r="245" spans="22:41">
      <c r="V245" t="s">
        <v>1736</v>
      </c>
      <c r="W245" t="s">
        <v>62</v>
      </c>
      <c r="X245" t="s">
        <v>1737</v>
      </c>
      <c r="Y245" t="s">
        <v>1738</v>
      </c>
      <c r="Z245" t="s">
        <v>1729</v>
      </c>
      <c r="AA245" t="str">
        <f t="shared" si="15"/>
        <v>UM</v>
      </c>
      <c r="AB245" t="e">
        <f t="shared" si="14"/>
        <v>#N/A</v>
      </c>
    </row>
    <row r="246" spans="22:41">
      <c r="V246" t="s">
        <v>1739</v>
      </c>
      <c r="W246" t="s">
        <v>62</v>
      </c>
      <c r="X246" t="s">
        <v>1740</v>
      </c>
      <c r="Y246" t="s">
        <v>1741</v>
      </c>
      <c r="Z246" t="s">
        <v>1732</v>
      </c>
      <c r="AA246" t="str">
        <f t="shared" si="15"/>
        <v>UY</v>
      </c>
      <c r="AB246" t="e">
        <f t="shared" si="14"/>
        <v>#N/A</v>
      </c>
    </row>
    <row r="247" spans="22:41">
      <c r="V247" t="s">
        <v>1742</v>
      </c>
      <c r="W247" t="s">
        <v>62</v>
      </c>
      <c r="X247" t="s">
        <v>1743</v>
      </c>
      <c r="Y247" t="s">
        <v>1744</v>
      </c>
      <c r="Z247" t="s">
        <v>1736</v>
      </c>
      <c r="AA247" t="str">
        <f t="shared" si="15"/>
        <v>UZ</v>
      </c>
      <c r="AB247" t="e">
        <f t="shared" si="14"/>
        <v>#N/A</v>
      </c>
    </row>
    <row r="248" spans="22:41" ht="14.45" customHeight="1">
      <c r="V248" t="s">
        <v>1745</v>
      </c>
      <c r="W248" t="s">
        <v>62</v>
      </c>
      <c r="X248" t="s">
        <v>1746</v>
      </c>
      <c r="Y248" t="s">
        <v>1747</v>
      </c>
      <c r="Z248" t="s">
        <v>1739</v>
      </c>
      <c r="AA248" t="str">
        <f t="shared" si="15"/>
        <v>VU</v>
      </c>
      <c r="AB248" t="e">
        <f t="shared" si="14"/>
        <v>#N/A</v>
      </c>
    </row>
    <row r="249" spans="22:41" ht="14.45" customHeight="1">
      <c r="V249" t="s">
        <v>1748</v>
      </c>
      <c r="W249" t="s">
        <v>62</v>
      </c>
      <c r="X249" t="s">
        <v>1749</v>
      </c>
      <c r="Y249" t="s">
        <v>1750</v>
      </c>
      <c r="Z249" t="s">
        <v>1751</v>
      </c>
      <c r="AA249" t="str">
        <f t="shared" si="15"/>
        <v>VA</v>
      </c>
      <c r="AB249" t="e">
        <f t="shared" ref="AB249:AB259" si="16">+VLOOKUP(AC249,$Z$6:$Z$259,1,0)</f>
        <v>#N/A</v>
      </c>
    </row>
    <row r="250" spans="22:41">
      <c r="V250" t="s">
        <v>1752</v>
      </c>
      <c r="W250" t="s">
        <v>62</v>
      </c>
      <c r="X250" t="s">
        <v>1753</v>
      </c>
      <c r="Y250" t="s">
        <v>1754</v>
      </c>
      <c r="Z250" t="s">
        <v>1001</v>
      </c>
      <c r="AA250" t="str">
        <f t="shared" si="15"/>
        <v>VE</v>
      </c>
      <c r="AB250" t="e">
        <f t="shared" si="16"/>
        <v>#N/A</v>
      </c>
    </row>
    <row r="251" spans="22:41" ht="63.6" customHeight="1">
      <c r="V251" t="s">
        <v>1755</v>
      </c>
      <c r="W251" t="s">
        <v>62</v>
      </c>
      <c r="X251" t="s">
        <v>1756</v>
      </c>
      <c r="Y251" t="s">
        <v>1757</v>
      </c>
      <c r="Z251" t="s">
        <v>1464</v>
      </c>
      <c r="AA251" t="str">
        <f t="shared" si="15"/>
        <v>VN</v>
      </c>
      <c r="AB251" t="e">
        <f t="shared" si="16"/>
        <v>#N/A</v>
      </c>
      <c r="AJ251" s="53"/>
      <c r="AK251" s="53"/>
    </row>
    <row r="252" spans="22:41">
      <c r="V252" t="s">
        <v>1758</v>
      </c>
      <c r="W252" t="s">
        <v>62</v>
      </c>
      <c r="X252" t="s">
        <v>1759</v>
      </c>
      <c r="Y252" t="s">
        <v>1760</v>
      </c>
      <c r="Z252" t="s">
        <v>1748</v>
      </c>
      <c r="AA252" t="str">
        <f t="shared" si="15"/>
        <v>VG</v>
      </c>
      <c r="AB252" t="e">
        <f t="shared" si="16"/>
        <v>#N/A</v>
      </c>
      <c r="AJ252" s="54"/>
      <c r="AK252" s="54"/>
      <c r="AL252" s="53"/>
      <c r="AM252" s="53"/>
      <c r="AN252" s="53"/>
      <c r="AO252" s="53"/>
    </row>
    <row r="253" spans="22:41">
      <c r="V253" t="s">
        <v>1761</v>
      </c>
      <c r="W253" t="s">
        <v>62</v>
      </c>
      <c r="X253" t="s">
        <v>1762</v>
      </c>
      <c r="Y253" t="s">
        <v>1763</v>
      </c>
      <c r="Z253" t="s">
        <v>1752</v>
      </c>
      <c r="AA253" t="str">
        <f t="shared" si="15"/>
        <v>VI</v>
      </c>
      <c r="AB253" t="e">
        <f t="shared" si="16"/>
        <v>#N/A</v>
      </c>
      <c r="AJ253" s="55"/>
      <c r="AK253" s="55"/>
      <c r="AL253" s="54"/>
      <c r="AM253" s="54"/>
      <c r="AN253" s="54"/>
      <c r="AO253" s="54"/>
    </row>
    <row r="254" spans="22:41">
      <c r="V254" t="s">
        <v>1764</v>
      </c>
      <c r="W254" t="s">
        <v>62</v>
      </c>
      <c r="X254" t="s">
        <v>1765</v>
      </c>
      <c r="Y254" t="s">
        <v>1766</v>
      </c>
      <c r="Z254" t="s">
        <v>1755</v>
      </c>
      <c r="AA254" t="str">
        <f t="shared" si="15"/>
        <v>WF</v>
      </c>
      <c r="AB254" t="e">
        <f t="shared" si="16"/>
        <v>#N/A</v>
      </c>
      <c r="AJ254" s="53"/>
      <c r="AK254" s="56"/>
      <c r="AL254" s="55"/>
      <c r="AM254" s="55"/>
      <c r="AN254" s="55"/>
      <c r="AO254" s="55"/>
    </row>
    <row r="255" spans="22:41" ht="14.45" customHeight="1">
      <c r="V255" t="s">
        <v>1767</v>
      </c>
      <c r="W255" t="s">
        <v>62</v>
      </c>
      <c r="X255" t="s">
        <v>1768</v>
      </c>
      <c r="Y255" t="s">
        <v>1769</v>
      </c>
      <c r="Z255" t="s">
        <v>1758</v>
      </c>
      <c r="AA255" t="str">
        <f t="shared" si="15"/>
        <v>EH</v>
      </c>
      <c r="AB255" t="e">
        <f t="shared" si="16"/>
        <v>#N/A</v>
      </c>
      <c r="AJ255" s="53"/>
      <c r="AK255" s="56"/>
      <c r="AL255" s="56"/>
      <c r="AM255" s="56"/>
      <c r="AN255" s="56"/>
      <c r="AO255" s="56"/>
    </row>
    <row r="256" spans="22:41">
      <c r="V256" t="s">
        <v>244</v>
      </c>
      <c r="W256" t="s">
        <v>62</v>
      </c>
      <c r="X256" t="s">
        <v>1770</v>
      </c>
      <c r="Y256" t="s">
        <v>1771</v>
      </c>
      <c r="Z256" t="s">
        <v>1761</v>
      </c>
      <c r="AA256" t="str">
        <f t="shared" si="15"/>
        <v>YE</v>
      </c>
      <c r="AB256" t="e">
        <f t="shared" si="16"/>
        <v>#N/A</v>
      </c>
      <c r="AJ256" s="53"/>
      <c r="AK256" s="56"/>
      <c r="AL256" s="56"/>
      <c r="AM256" s="56"/>
      <c r="AN256" s="56"/>
      <c r="AO256" s="56"/>
    </row>
    <row r="257" spans="25:41">
      <c r="Y257" t="s">
        <v>1772</v>
      </c>
      <c r="Z257" t="s">
        <v>1764</v>
      </c>
      <c r="AA257" t="str">
        <f t="shared" si="15"/>
        <v>ZM</v>
      </c>
      <c r="AB257" t="e">
        <f t="shared" si="16"/>
        <v>#N/A</v>
      </c>
      <c r="AJ257" s="53"/>
      <c r="AK257" s="56"/>
      <c r="AL257" s="56"/>
      <c r="AM257" s="56"/>
      <c r="AN257" s="56"/>
      <c r="AO257" s="56"/>
    </row>
    <row r="258" spans="25:41">
      <c r="Y258" t="s">
        <v>1773</v>
      </c>
      <c r="Z258" t="s">
        <v>1767</v>
      </c>
      <c r="AA258" t="str">
        <f t="shared" si="15"/>
        <v>ZW</v>
      </c>
      <c r="AB258" t="e">
        <f t="shared" si="16"/>
        <v>#N/A</v>
      </c>
      <c r="AJ258" s="53"/>
      <c r="AK258" s="56"/>
      <c r="AL258" s="56"/>
      <c r="AM258" s="56"/>
      <c r="AN258" s="56"/>
      <c r="AO258" s="56"/>
    </row>
    <row r="259" spans="25:41">
      <c r="AB259" t="e">
        <f t="shared" si="16"/>
        <v>#N/A</v>
      </c>
      <c r="AJ259" s="53"/>
      <c r="AK259" s="56"/>
      <c r="AL259" s="56"/>
      <c r="AM259" s="56"/>
      <c r="AN259" s="56"/>
      <c r="AO259" s="56"/>
    </row>
    <row r="260" spans="25:41">
      <c r="AJ260" s="53"/>
      <c r="AK260" s="56"/>
      <c r="AL260" s="56"/>
      <c r="AM260" s="56"/>
      <c r="AN260" s="56"/>
      <c r="AO260" s="56"/>
    </row>
    <row r="261" spans="25:41">
      <c r="AJ261" s="53"/>
      <c r="AK261" s="56"/>
      <c r="AL261" s="56"/>
      <c r="AM261" s="56"/>
      <c r="AN261" s="56"/>
      <c r="AO261" s="56"/>
    </row>
    <row r="262" spans="25:41">
      <c r="AJ262" s="53"/>
      <c r="AK262" s="56"/>
      <c r="AL262" s="56"/>
      <c r="AM262" s="56"/>
      <c r="AN262" s="56"/>
      <c r="AO262" s="56"/>
    </row>
    <row r="263" spans="25:41">
      <c r="AJ263" s="53"/>
      <c r="AK263" s="56"/>
      <c r="AL263" s="56"/>
      <c r="AM263" s="56"/>
      <c r="AN263" s="56"/>
      <c r="AO263" s="56"/>
    </row>
    <row r="264" spans="25:41">
      <c r="AJ264" s="53"/>
      <c r="AK264" s="56"/>
      <c r="AL264" s="56"/>
      <c r="AM264" s="56"/>
      <c r="AN264" s="56"/>
      <c r="AO264" s="56"/>
    </row>
    <row r="265" spans="25:41">
      <c r="AJ265" s="53"/>
      <c r="AK265" s="56"/>
      <c r="AL265" s="56"/>
      <c r="AM265" s="56"/>
      <c r="AN265" s="56"/>
      <c r="AO265" s="56"/>
    </row>
    <row r="266" spans="25:41">
      <c r="AJ266" s="53"/>
      <c r="AK266" s="56"/>
      <c r="AL266" s="56"/>
      <c r="AM266" s="56"/>
      <c r="AN266" s="56"/>
      <c r="AO266" s="56"/>
    </row>
    <row r="267" spans="25:41">
      <c r="AJ267" s="53"/>
      <c r="AK267" s="56"/>
      <c r="AL267" s="56"/>
      <c r="AM267" s="56"/>
      <c r="AN267" s="56"/>
      <c r="AO267" s="56"/>
    </row>
    <row r="268" spans="25:41">
      <c r="AJ268" s="53"/>
      <c r="AK268" s="56"/>
      <c r="AL268" s="56"/>
      <c r="AM268" s="56"/>
      <c r="AN268" s="56"/>
      <c r="AO268" s="56"/>
    </row>
    <row r="269" spans="25:41">
      <c r="AJ269" s="53"/>
      <c r="AK269" s="56"/>
      <c r="AL269" s="56"/>
      <c r="AM269" s="56"/>
      <c r="AN269" s="56"/>
      <c r="AO269" s="56"/>
    </row>
    <row r="270" spans="25:41">
      <c r="AJ270" s="53"/>
      <c r="AK270" s="56"/>
      <c r="AL270" s="56"/>
      <c r="AM270" s="56"/>
      <c r="AN270" s="56"/>
      <c r="AO270" s="56"/>
    </row>
    <row r="271" spans="25:41">
      <c r="AJ271" s="53"/>
      <c r="AK271" s="56"/>
      <c r="AL271" s="56"/>
      <c r="AM271" s="56"/>
      <c r="AN271" s="56"/>
      <c r="AO271" s="56"/>
    </row>
    <row r="272" spans="25:41">
      <c r="AJ272" s="53"/>
      <c r="AK272" s="56"/>
      <c r="AL272" s="56"/>
      <c r="AM272" s="56"/>
      <c r="AN272" s="56"/>
      <c r="AO272" s="56"/>
    </row>
    <row r="273" spans="36:41">
      <c r="AJ273" s="53"/>
      <c r="AK273" s="56"/>
      <c r="AL273" s="56"/>
      <c r="AM273" s="56"/>
      <c r="AN273" s="56"/>
      <c r="AO273" s="56"/>
    </row>
    <row r="274" spans="36:41">
      <c r="AJ274" s="53"/>
      <c r="AK274" s="56"/>
      <c r="AL274" s="56"/>
      <c r="AM274" s="56"/>
      <c r="AN274" s="56"/>
      <c r="AO274" s="56"/>
    </row>
    <row r="275" spans="36:41">
      <c r="AJ275" s="53"/>
      <c r="AK275" s="56"/>
      <c r="AL275" s="56"/>
      <c r="AM275" s="56"/>
      <c r="AN275" s="56"/>
      <c r="AO275" s="56"/>
    </row>
    <row r="276" spans="36:41">
      <c r="AJ276" s="53"/>
      <c r="AK276" s="56"/>
      <c r="AL276" s="56"/>
      <c r="AM276" s="56"/>
      <c r="AN276" s="56"/>
      <c r="AO276" s="56"/>
    </row>
    <row r="277" spans="36:41">
      <c r="AJ277" s="53"/>
      <c r="AK277" s="56"/>
      <c r="AL277" s="56"/>
      <c r="AM277" s="56"/>
      <c r="AN277" s="56"/>
      <c r="AO277" s="56"/>
    </row>
    <row r="278" spans="36:41">
      <c r="AJ278" s="53"/>
      <c r="AK278" s="56"/>
      <c r="AL278" s="56"/>
      <c r="AM278" s="56"/>
      <c r="AN278" s="56"/>
      <c r="AO278" s="56"/>
    </row>
    <row r="279" spans="36:41">
      <c r="AJ279" s="57"/>
      <c r="AK279" s="57"/>
      <c r="AL279" s="56"/>
      <c r="AM279" s="56"/>
      <c r="AN279" s="56"/>
      <c r="AO279" s="56"/>
    </row>
    <row r="280" spans="36:41">
      <c r="AJ280" s="57"/>
      <c r="AK280" s="57"/>
      <c r="AL280" s="57"/>
      <c r="AM280" s="57"/>
      <c r="AN280" s="57"/>
      <c r="AO280" s="57"/>
    </row>
    <row r="281" spans="36:41">
      <c r="AJ281" s="57"/>
      <c r="AK281" s="57"/>
      <c r="AL281" s="57"/>
      <c r="AM281" s="57"/>
      <c r="AN281" s="57"/>
      <c r="AO281" s="57"/>
    </row>
    <row r="282" spans="36:41">
      <c r="AJ282" s="58"/>
      <c r="AK282" s="58"/>
      <c r="AL282" s="57"/>
      <c r="AM282" s="57"/>
      <c r="AN282" s="57"/>
      <c r="AO282" s="57"/>
    </row>
    <row r="283" spans="36:41">
      <c r="AL283" s="58"/>
      <c r="AM283" s="58"/>
      <c r="AN283" s="58"/>
      <c r="AO283" s="58"/>
    </row>
    <row r="286" spans="36:41" ht="14.45" customHeight="1"/>
  </sheetData>
  <autoFilter ref="CJ6:CM159" xr:uid="{FA5020C5-3BCD-4278-B0B7-E0F255C39AAE}"/>
  <sortState xmlns:xlrd2="http://schemas.microsoft.com/office/spreadsheetml/2017/richdata2" ref="Y23:AA246">
    <sortCondition ref="Z24:Z246"/>
  </sortState>
  <phoneticPr fontId="50" type="noConversion"/>
  <conditionalFormatting sqref="S66 U66:V66 T67">
    <cfRule type="expression" priority="1">
      <formula>"if($D$57=Tabels!$C$7)"</formula>
    </cfRule>
  </conditionalFormatting>
  <pageMargins left="0.7" right="0.7" top="0.75" bottom="0.75" header="0.3" footer="0.3"/>
  <pageSetup paperSize="9" orientation="portrait" r:id="rId1"/>
  <headerFooter>
    <oddFooter>&amp;R&amp;1#&amp;"Barlow"&amp;8&amp;K000000PUBLIC</oddFooter>
  </headerFooter>
  <drawing r:id="rId2"/>
  <legacyDrawing r:id="rId3"/>
  <tableParts count="2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9527-3CB0-4A4B-8BDC-12747891A069}">
  <sheetPr codeName="Sheet4"/>
  <dimension ref="A1:FP24"/>
  <sheetViews>
    <sheetView zoomScale="80" zoomScaleNormal="80" workbookViewId="0">
      <pane xSplit="2" ySplit="13" topLeftCell="EF14" activePane="bottomRight" state="frozen"/>
      <selection pane="topRight" activeCell="G27" sqref="G27"/>
      <selection pane="bottomLeft" activeCell="G27" sqref="G27"/>
      <selection pane="bottomRight" activeCell="G27" sqref="G27"/>
    </sheetView>
  </sheetViews>
  <sheetFormatPr defaultRowHeight="15"/>
  <cols>
    <col min="1" max="1" width="12.42578125" bestFit="1" customWidth="1"/>
    <col min="2" max="2" width="34.140625" bestFit="1" customWidth="1"/>
    <col min="3" max="3" width="12.5703125" bestFit="1" customWidth="1"/>
    <col min="4" max="4" width="27.5703125" customWidth="1"/>
    <col min="6" max="6" width="13.42578125" customWidth="1"/>
    <col min="7" max="7" width="14.42578125" bestFit="1" customWidth="1"/>
    <col min="8" max="8" width="15.42578125" customWidth="1"/>
    <col min="9" max="9" width="14.42578125" bestFit="1" customWidth="1"/>
    <col min="11" max="11" width="12.42578125" bestFit="1" customWidth="1"/>
    <col min="12" max="12" width="16.42578125" customWidth="1"/>
    <col min="14" max="14" width="20.85546875" customWidth="1"/>
    <col min="22" max="22" width="9.5703125" customWidth="1"/>
    <col min="30" max="30" width="12.42578125" customWidth="1"/>
    <col min="34" max="34" width="13.140625" customWidth="1"/>
    <col min="56" max="56" width="13.42578125" customWidth="1"/>
    <col min="70" max="70" width="11" customWidth="1"/>
    <col min="94" max="94" width="9.140625" style="116"/>
    <col min="100" max="100" width="18.42578125" customWidth="1"/>
    <col min="121" max="121" width="8.85546875" style="75"/>
    <col min="122" max="122" width="8.85546875"/>
    <col min="124" max="124" width="30.85546875" customWidth="1"/>
    <col min="125" max="125" width="12.85546875" style="75" customWidth="1"/>
    <col min="128" max="128" width="34.7109375" customWidth="1"/>
    <col min="129" max="129" width="26.5703125" customWidth="1"/>
    <col min="131" max="131" width="19.85546875" customWidth="1"/>
    <col min="133" max="133" width="12.140625" customWidth="1"/>
    <col min="134" max="134" width="13.42578125" customWidth="1"/>
    <col min="137" max="137" width="28.42578125" customWidth="1"/>
    <col min="138" max="138" width="9.140625" style="141"/>
    <col min="141" max="141" width="9.5703125" bestFit="1" customWidth="1"/>
    <col min="142" max="145" width="9.5703125" customWidth="1"/>
    <col min="146" max="146" width="13" bestFit="1" customWidth="1"/>
    <col min="147" max="152" width="9.5703125" customWidth="1"/>
    <col min="153" max="153" width="9.5703125" style="75" customWidth="1"/>
    <col min="155" max="155" width="17.140625" customWidth="1"/>
    <col min="158" max="158" width="17.140625" customWidth="1"/>
    <col min="159" max="159" width="12" customWidth="1"/>
    <col min="170" max="170" width="18.42578125" customWidth="1"/>
    <col min="171" max="171" width="17.85546875" customWidth="1"/>
  </cols>
  <sheetData>
    <row r="1" spans="1:172">
      <c r="A1" t="s">
        <v>1774</v>
      </c>
    </row>
    <row r="2" spans="1:172">
      <c r="A2" s="87" t="s">
        <v>1775</v>
      </c>
    </row>
    <row r="3" spans="1:172">
      <c r="A3" s="23" t="e">
        <f>+IF($EY$15="F50","CMP200F50",IF($EY$15="R50","CMP100R50",IF($EY$15="D50","CMP100D50",IF($EY$15="S50","CMP100S50",IF($EY$15="EI0","CMP100EI0",IF($EY$15="EUK","CMP100EUK","CMP100EH0"))))))</f>
        <v>#REF!</v>
      </c>
      <c r="DH3" s="123"/>
    </row>
    <row r="4" spans="1:172">
      <c r="A4" s="87" t="s">
        <v>1776</v>
      </c>
      <c r="DH4" s="123"/>
      <c r="DT4" t="e" cm="1">
        <f t="array" ref="DT4">+'1. SUPPLIER Input'!#REF!</f>
        <v>#REF!</v>
      </c>
    </row>
    <row r="5" spans="1:172">
      <c r="A5" s="88" t="s">
        <v>1777</v>
      </c>
      <c r="DH5" s="123"/>
    </row>
    <row r="6" spans="1:172">
      <c r="A6" s="88" t="s">
        <v>1778</v>
      </c>
      <c r="DH6" s="123"/>
    </row>
    <row r="7" spans="1:172">
      <c r="A7" s="88" t="s">
        <v>1779</v>
      </c>
      <c r="AB7" t="s">
        <v>124</v>
      </c>
      <c r="CC7" t="s">
        <v>1780</v>
      </c>
      <c r="DH7" s="123"/>
      <c r="DW7" s="3" t="s">
        <v>1781</v>
      </c>
    </row>
    <row r="8" spans="1:172">
      <c r="A8" t="s">
        <v>1782</v>
      </c>
      <c r="AB8" t="s">
        <v>127</v>
      </c>
      <c r="CC8" t="s">
        <v>127</v>
      </c>
      <c r="DH8" s="123"/>
      <c r="DW8" s="3"/>
    </row>
    <row r="9" spans="1:172">
      <c r="A9" t="s">
        <v>1783</v>
      </c>
      <c r="AB9" t="s">
        <v>1784</v>
      </c>
      <c r="CC9" t="s">
        <v>1785</v>
      </c>
      <c r="DH9" s="123"/>
      <c r="DW9" s="3"/>
    </row>
    <row r="10" spans="1:172" s="25" customFormat="1" ht="153" customHeight="1">
      <c r="A10" s="25" t="s">
        <v>0</v>
      </c>
      <c r="B10" s="89" t="e">
        <f>'1. SUPPLIER Input'!#REF!</f>
        <v>#REF!</v>
      </c>
      <c r="N10" s="25" t="s">
        <v>1786</v>
      </c>
      <c r="P10" s="25" t="s">
        <v>1787</v>
      </c>
      <c r="R10" s="25" t="s">
        <v>1787</v>
      </c>
      <c r="V10" s="25" t="s">
        <v>1787</v>
      </c>
      <c r="X10" s="25" t="s">
        <v>1787</v>
      </c>
      <c r="Y10" s="25" t="s">
        <v>1787</v>
      </c>
      <c r="AA10" s="25" t="s">
        <v>1787</v>
      </c>
      <c r="AN10" s="34" t="s">
        <v>1787</v>
      </c>
      <c r="AR10" s="34" t="s">
        <v>1787</v>
      </c>
      <c r="AT10" s="34" t="s">
        <v>1787</v>
      </c>
      <c r="AU10" s="34" t="s">
        <v>1787</v>
      </c>
      <c r="AV10" s="34" t="s">
        <v>1787</v>
      </c>
      <c r="AW10" s="34" t="s">
        <v>1787</v>
      </c>
      <c r="BF10" s="34" t="s">
        <v>1787</v>
      </c>
      <c r="BJ10" s="34" t="s">
        <v>1787</v>
      </c>
      <c r="BL10" s="34" t="s">
        <v>1787</v>
      </c>
      <c r="BM10" s="34" t="s">
        <v>1787</v>
      </c>
      <c r="BN10" s="34" t="s">
        <v>1787</v>
      </c>
      <c r="BO10" s="34" t="s">
        <v>1787</v>
      </c>
      <c r="BQ10" s="40"/>
      <c r="BS10" s="34" t="s">
        <v>1787</v>
      </c>
      <c r="BV10" s="34" t="s">
        <v>1787</v>
      </c>
      <c r="BW10" s="34" t="s">
        <v>1787</v>
      </c>
      <c r="BY10" s="34" t="s">
        <v>1787</v>
      </c>
      <c r="BZ10" s="34" t="s">
        <v>1787</v>
      </c>
      <c r="CA10" s="34" t="s">
        <v>1787</v>
      </c>
      <c r="CB10" s="34" t="s">
        <v>1787</v>
      </c>
      <c r="CI10" s="34" t="s">
        <v>1787</v>
      </c>
      <c r="CK10" s="34" t="s">
        <v>1787</v>
      </c>
      <c r="CN10" s="34" t="s">
        <v>1787</v>
      </c>
      <c r="CO10" s="34" t="s">
        <v>1787</v>
      </c>
      <c r="CP10" s="117"/>
      <c r="CT10" s="25" t="s">
        <v>1788</v>
      </c>
      <c r="DH10" s="124"/>
      <c r="DJ10" s="25" t="s">
        <v>1789</v>
      </c>
      <c r="DQ10" s="76"/>
      <c r="DT10" s="25" t="s">
        <v>1790</v>
      </c>
      <c r="DU10" s="76" t="s">
        <v>1791</v>
      </c>
      <c r="DW10" s="70"/>
      <c r="EC10" s="25" t="s">
        <v>1792</v>
      </c>
      <c r="EH10" s="142"/>
      <c r="EW10" s="76"/>
      <c r="EX10" s="50" t="s">
        <v>1793</v>
      </c>
      <c r="EY10" s="50" t="s">
        <v>1794</v>
      </c>
    </row>
    <row r="11" spans="1:172">
      <c r="E11" t="s">
        <v>1795</v>
      </c>
      <c r="AB11" s="29" t="s">
        <v>1796</v>
      </c>
      <c r="AC11" s="29" t="s">
        <v>1797</v>
      </c>
      <c r="AD11" s="29" t="s">
        <v>1798</v>
      </c>
      <c r="AN11" s="24"/>
      <c r="AR11" s="24"/>
      <c r="AT11" s="24"/>
      <c r="AU11" s="24"/>
      <c r="AV11" s="24"/>
      <c r="AW11" s="24"/>
      <c r="BF11" s="24"/>
      <c r="BJ11" s="24"/>
      <c r="BL11" s="24"/>
      <c r="BM11" s="24"/>
      <c r="BN11" s="24"/>
      <c r="BO11" s="24"/>
      <c r="BT11" s="24"/>
      <c r="BU11" s="24"/>
      <c r="CV11" t="s">
        <v>1799</v>
      </c>
      <c r="DW11" s="3"/>
      <c r="EH11" s="141" t="s">
        <v>1800</v>
      </c>
      <c r="FA11" t="s">
        <v>1801</v>
      </c>
      <c r="FH11" t="s">
        <v>1802</v>
      </c>
      <c r="FI11" t="s">
        <v>1802</v>
      </c>
      <c r="FL11" t="s">
        <v>1802</v>
      </c>
    </row>
    <row r="12" spans="1:172">
      <c r="A12" s="42" t="s">
        <v>5</v>
      </c>
      <c r="B12" s="42" t="s">
        <v>5</v>
      </c>
      <c r="C12" s="42" t="s">
        <v>5</v>
      </c>
      <c r="D12" s="42" t="s">
        <v>5</v>
      </c>
      <c r="E12" s="42" t="s">
        <v>5</v>
      </c>
      <c r="F12" s="42" t="s">
        <v>5</v>
      </c>
      <c r="G12" s="42" t="s">
        <v>5</v>
      </c>
      <c r="H12" s="42" t="s">
        <v>5</v>
      </c>
      <c r="I12" s="42" t="s">
        <v>5</v>
      </c>
      <c r="J12" s="42" t="s">
        <v>5</v>
      </c>
      <c r="K12" s="42" t="s">
        <v>5</v>
      </c>
      <c r="L12" s="42" t="s">
        <v>5</v>
      </c>
      <c r="M12" s="42" t="s">
        <v>5</v>
      </c>
      <c r="N12" s="42" t="s">
        <v>5</v>
      </c>
      <c r="O12" s="42" t="s">
        <v>5</v>
      </c>
      <c r="P12" s="42" t="s">
        <v>5</v>
      </c>
      <c r="Q12" s="42" t="s">
        <v>5</v>
      </c>
      <c r="R12" s="42" t="s">
        <v>5</v>
      </c>
      <c r="S12" s="42" t="s">
        <v>5</v>
      </c>
      <c r="T12" s="42" t="s">
        <v>5</v>
      </c>
      <c r="U12" s="42" t="s">
        <v>5</v>
      </c>
      <c r="V12" s="42" t="s">
        <v>5</v>
      </c>
      <c r="W12" s="42" t="s">
        <v>5</v>
      </c>
      <c r="X12" s="42" t="s">
        <v>5</v>
      </c>
      <c r="Y12" s="42" t="s">
        <v>5</v>
      </c>
      <c r="Z12" s="42" t="s">
        <v>1803</v>
      </c>
      <c r="AA12" s="42" t="s">
        <v>1803</v>
      </c>
      <c r="AB12" s="42" t="s">
        <v>1803</v>
      </c>
      <c r="AC12" s="42" t="s">
        <v>1803</v>
      </c>
      <c r="AD12" s="42" t="s">
        <v>1803</v>
      </c>
      <c r="AE12" s="42" t="s">
        <v>1803</v>
      </c>
      <c r="AF12" s="33" t="s">
        <v>1804</v>
      </c>
      <c r="AG12" s="33" t="s">
        <v>1804</v>
      </c>
      <c r="AH12" s="33" t="s">
        <v>1804</v>
      </c>
      <c r="AI12" s="33" t="s">
        <v>1804</v>
      </c>
      <c r="AJ12" s="33" t="s">
        <v>1804</v>
      </c>
      <c r="AK12" s="33" t="s">
        <v>1804</v>
      </c>
      <c r="AL12" s="33" t="s">
        <v>1804</v>
      </c>
      <c r="AM12" s="33" t="s">
        <v>1804</v>
      </c>
      <c r="AN12" s="33" t="s">
        <v>1804</v>
      </c>
      <c r="AO12" s="33" t="s">
        <v>1804</v>
      </c>
      <c r="AP12" s="33" t="s">
        <v>1804</v>
      </c>
      <c r="AQ12" s="33" t="s">
        <v>1804</v>
      </c>
      <c r="AR12" s="33" t="s">
        <v>1804</v>
      </c>
      <c r="AS12" s="33" t="s">
        <v>1804</v>
      </c>
      <c r="AT12" s="33" t="s">
        <v>1804</v>
      </c>
      <c r="AU12" s="33" t="s">
        <v>1804</v>
      </c>
      <c r="AV12" s="33" t="s">
        <v>1804</v>
      </c>
      <c r="AW12" s="33" t="s">
        <v>1804</v>
      </c>
      <c r="AX12" s="33" t="s">
        <v>1804</v>
      </c>
      <c r="AY12" s="33" t="s">
        <v>1804</v>
      </c>
      <c r="AZ12" s="33" t="s">
        <v>1804</v>
      </c>
      <c r="BA12" s="33" t="s">
        <v>1804</v>
      </c>
      <c r="BB12" s="33" t="s">
        <v>1804</v>
      </c>
      <c r="BC12" s="33" t="s">
        <v>1804</v>
      </c>
      <c r="BD12" s="33" t="s">
        <v>1804</v>
      </c>
      <c r="BE12" s="33" t="s">
        <v>1804</v>
      </c>
      <c r="BF12" s="33" t="s">
        <v>1804</v>
      </c>
      <c r="BG12" s="33" t="s">
        <v>1804</v>
      </c>
      <c r="BH12" s="33" t="s">
        <v>1804</v>
      </c>
      <c r="BI12" s="33" t="s">
        <v>1804</v>
      </c>
      <c r="BJ12" s="33" t="s">
        <v>1804</v>
      </c>
      <c r="BK12" s="33" t="s">
        <v>1804</v>
      </c>
      <c r="BL12" s="33" t="s">
        <v>1804</v>
      </c>
      <c r="BM12" s="33" t="s">
        <v>1804</v>
      </c>
      <c r="BN12" s="33" t="s">
        <v>1804</v>
      </c>
      <c r="BO12" s="33" t="s">
        <v>1804</v>
      </c>
      <c r="BP12" s="36" t="s">
        <v>1805</v>
      </c>
      <c r="BQ12" s="36" t="s">
        <v>1805</v>
      </c>
      <c r="BR12" s="36" t="s">
        <v>1805</v>
      </c>
      <c r="BS12" s="36" t="s">
        <v>1805</v>
      </c>
      <c r="BT12" s="36" t="s">
        <v>1805</v>
      </c>
      <c r="BU12" s="36" t="s">
        <v>1805</v>
      </c>
      <c r="BV12" s="36" t="s">
        <v>1805</v>
      </c>
      <c r="BW12" s="36" t="s">
        <v>1805</v>
      </c>
      <c r="BX12" s="36" t="s">
        <v>1805</v>
      </c>
      <c r="BY12" s="36" t="s">
        <v>1805</v>
      </c>
      <c r="BZ12" s="36" t="s">
        <v>1805</v>
      </c>
      <c r="CA12" s="36" t="s">
        <v>1805</v>
      </c>
      <c r="CB12" s="36" t="s">
        <v>1805</v>
      </c>
      <c r="CC12" s="36" t="s">
        <v>1805</v>
      </c>
      <c r="CD12" s="36" t="s">
        <v>1805</v>
      </c>
      <c r="CE12" s="36" t="s">
        <v>1805</v>
      </c>
      <c r="CF12" s="36" t="s">
        <v>1805</v>
      </c>
      <c r="CG12" s="36" t="s">
        <v>1805</v>
      </c>
      <c r="CH12" s="36" t="s">
        <v>1805</v>
      </c>
      <c r="CI12" s="36" t="s">
        <v>1805</v>
      </c>
      <c r="CJ12" s="36" t="s">
        <v>1805</v>
      </c>
      <c r="CK12" s="36" t="s">
        <v>1805</v>
      </c>
      <c r="CL12" s="36" t="s">
        <v>1805</v>
      </c>
      <c r="CM12" s="36" t="s">
        <v>1805</v>
      </c>
      <c r="CN12" s="36" t="s">
        <v>1805</v>
      </c>
      <c r="CO12" s="36" t="s">
        <v>1805</v>
      </c>
      <c r="CP12" s="118" t="s">
        <v>1805</v>
      </c>
      <c r="CQ12" s="36" t="s">
        <v>1806</v>
      </c>
      <c r="CR12" s="36" t="s">
        <v>1806</v>
      </c>
      <c r="CS12" s="36" t="s">
        <v>1806</v>
      </c>
      <c r="CT12" s="36" t="s">
        <v>1806</v>
      </c>
      <c r="CU12" s="36" t="s">
        <v>1806</v>
      </c>
      <c r="CV12" s="36" t="s">
        <v>1806</v>
      </c>
      <c r="CW12" s="36" t="s">
        <v>1806</v>
      </c>
      <c r="CX12" s="36" t="s">
        <v>1806</v>
      </c>
      <c r="CY12" s="36" t="s">
        <v>1806</v>
      </c>
      <c r="CZ12" s="36" t="s">
        <v>1806</v>
      </c>
      <c r="DA12" s="36" t="s">
        <v>1806</v>
      </c>
      <c r="DB12" s="36" t="s">
        <v>1806</v>
      </c>
      <c r="DC12" s="36" t="s">
        <v>1806</v>
      </c>
      <c r="DD12" s="36" t="s">
        <v>1806</v>
      </c>
      <c r="DE12" s="36" t="s">
        <v>1806</v>
      </c>
      <c r="DF12" s="36" t="s">
        <v>1806</v>
      </c>
      <c r="DG12" s="36" t="s">
        <v>1806</v>
      </c>
      <c r="DH12" s="36" t="s">
        <v>1806</v>
      </c>
      <c r="DI12" s="36" t="s">
        <v>1806</v>
      </c>
      <c r="DJ12" s="36" t="s">
        <v>1806</v>
      </c>
      <c r="DK12" s="36" t="s">
        <v>1806</v>
      </c>
      <c r="DL12" s="36" t="s">
        <v>1806</v>
      </c>
      <c r="DM12" s="36" t="s">
        <v>1806</v>
      </c>
      <c r="DN12" s="36" t="s">
        <v>1806</v>
      </c>
      <c r="DO12" s="36" t="s">
        <v>1806</v>
      </c>
      <c r="DP12" s="36" t="s">
        <v>1806</v>
      </c>
      <c r="DQ12" s="77" t="s">
        <v>1806</v>
      </c>
      <c r="DR12" s="36" t="s">
        <v>1807</v>
      </c>
      <c r="DS12" s="36" t="s">
        <v>1807</v>
      </c>
      <c r="DT12" s="36" t="s">
        <v>1807</v>
      </c>
      <c r="DU12" s="77" t="s">
        <v>1807</v>
      </c>
      <c r="DV12" s="36" t="s">
        <v>1808</v>
      </c>
      <c r="DW12" s="36" t="s">
        <v>1808</v>
      </c>
      <c r="DX12" s="36" t="s">
        <v>1808</v>
      </c>
      <c r="DY12" s="36" t="s">
        <v>1808</v>
      </c>
      <c r="DZ12" s="36" t="s">
        <v>1808</v>
      </c>
      <c r="EA12" s="36" t="s">
        <v>1808</v>
      </c>
      <c r="EB12" s="36" t="s">
        <v>1808</v>
      </c>
      <c r="EC12" s="36" t="s">
        <v>1808</v>
      </c>
      <c r="ED12" s="36" t="s">
        <v>1808</v>
      </c>
      <c r="EE12" s="36" t="s">
        <v>1808</v>
      </c>
      <c r="EF12" s="36" t="s">
        <v>1808</v>
      </c>
      <c r="EG12" s="36" t="s">
        <v>1808</v>
      </c>
      <c r="EH12" s="143" t="s">
        <v>1808</v>
      </c>
      <c r="EI12" s="36" t="s">
        <v>1808</v>
      </c>
      <c r="EJ12" s="36" t="s">
        <v>1808</v>
      </c>
      <c r="EK12" s="36" t="s">
        <v>1808</v>
      </c>
      <c r="EL12" s="36" t="s">
        <v>1809</v>
      </c>
      <c r="EM12" s="36" t="s">
        <v>1809</v>
      </c>
      <c r="EN12" s="36" t="s">
        <v>1809</v>
      </c>
      <c r="EO12" s="36" t="s">
        <v>1809</v>
      </c>
      <c r="EP12" s="36" t="s">
        <v>1809</v>
      </c>
      <c r="EQ12" s="36" t="s">
        <v>1809</v>
      </c>
      <c r="ER12" s="36" t="s">
        <v>1809</v>
      </c>
      <c r="ES12" s="36" t="s">
        <v>1809</v>
      </c>
      <c r="ET12" s="36" t="s">
        <v>1809</v>
      </c>
      <c r="EU12" s="36" t="s">
        <v>1809</v>
      </c>
      <c r="EV12" s="36" t="s">
        <v>1809</v>
      </c>
      <c r="EW12" s="77" t="s">
        <v>1809</v>
      </c>
      <c r="EX12" s="36"/>
      <c r="EY12" s="42" t="s">
        <v>1810</v>
      </c>
      <c r="EZ12" s="42" t="s">
        <v>1810</v>
      </c>
      <c r="FA12" s="42" t="s">
        <v>1811</v>
      </c>
      <c r="FB12" s="42" t="s">
        <v>1810</v>
      </c>
      <c r="FC12" s="42" t="s">
        <v>1810</v>
      </c>
      <c r="FD12" s="42" t="s">
        <v>1810</v>
      </c>
      <c r="FE12" s="42" t="s">
        <v>1810</v>
      </c>
      <c r="FF12" s="42" t="s">
        <v>1810</v>
      </c>
      <c r="FG12" s="42" t="s">
        <v>1810</v>
      </c>
      <c r="FH12" s="42" t="s">
        <v>1810</v>
      </c>
      <c r="FI12" s="42" t="s">
        <v>1810</v>
      </c>
      <c r="FJ12" s="42" t="s">
        <v>1810</v>
      </c>
      <c r="FK12" s="42" t="s">
        <v>1810</v>
      </c>
      <c r="FL12" s="42" t="s">
        <v>1810</v>
      </c>
      <c r="FM12" s="42"/>
      <c r="FN12" s="42" t="s">
        <v>1810</v>
      </c>
      <c r="FO12" s="42" t="s">
        <v>1810</v>
      </c>
      <c r="FP12" s="42" t="s">
        <v>1812</v>
      </c>
    </row>
    <row r="13" spans="1:172" s="21" customFormat="1" ht="65.099999999999994" customHeight="1">
      <c r="A13" s="30" t="s">
        <v>1813</v>
      </c>
      <c r="B13" s="30" t="s">
        <v>1814</v>
      </c>
      <c r="C13" s="30"/>
      <c r="D13" s="30" t="s">
        <v>1815</v>
      </c>
      <c r="E13" s="30" t="s">
        <v>1816</v>
      </c>
      <c r="F13" s="30" t="s">
        <v>1817</v>
      </c>
      <c r="G13" s="30"/>
      <c r="H13" s="30" t="s">
        <v>1818</v>
      </c>
      <c r="I13" s="30"/>
      <c r="J13" s="31" t="s">
        <v>1819</v>
      </c>
      <c r="K13" s="30" t="s">
        <v>1820</v>
      </c>
      <c r="L13" s="30" t="s">
        <v>1821</v>
      </c>
      <c r="M13" s="31" t="s">
        <v>1819</v>
      </c>
      <c r="N13" s="30" t="s">
        <v>1822</v>
      </c>
      <c r="O13" s="30" t="s">
        <v>1823</v>
      </c>
      <c r="P13" s="31" t="s">
        <v>1824</v>
      </c>
      <c r="Q13" s="30"/>
      <c r="R13" s="31" t="s">
        <v>1825</v>
      </c>
      <c r="S13" s="30" t="s">
        <v>1826</v>
      </c>
      <c r="T13" s="30"/>
      <c r="U13" s="31" t="s">
        <v>1827</v>
      </c>
      <c r="V13" s="31" t="s">
        <v>1828</v>
      </c>
      <c r="W13" s="30" t="s">
        <v>1829</v>
      </c>
      <c r="X13" s="30" t="s">
        <v>1830</v>
      </c>
      <c r="Y13" s="31" t="s">
        <v>1830</v>
      </c>
      <c r="Z13" s="29"/>
      <c r="AA13" s="29" t="s">
        <v>1831</v>
      </c>
      <c r="AB13" s="29" t="s">
        <v>1832</v>
      </c>
      <c r="AC13" s="29"/>
      <c r="AD13" s="29" t="s">
        <v>1833</v>
      </c>
      <c r="AE13" s="29"/>
      <c r="AF13" s="32" t="s">
        <v>1834</v>
      </c>
      <c r="AG13" s="32" t="s">
        <v>1835</v>
      </c>
      <c r="AH13" s="32" t="s">
        <v>1836</v>
      </c>
      <c r="AI13" s="32" t="s">
        <v>1837</v>
      </c>
      <c r="AJ13" s="32"/>
      <c r="AK13" s="32"/>
      <c r="AL13" s="32"/>
      <c r="AM13" s="32" t="s">
        <v>1837</v>
      </c>
      <c r="AN13" s="35" t="s">
        <v>1837</v>
      </c>
      <c r="AO13" s="32" t="s">
        <v>1837</v>
      </c>
      <c r="AP13" s="32"/>
      <c r="AQ13" s="32"/>
      <c r="AR13" s="35"/>
      <c r="AS13" s="32" t="s">
        <v>1838</v>
      </c>
      <c r="AT13" s="35"/>
      <c r="AU13" s="35"/>
      <c r="AV13" s="35"/>
      <c r="AW13" s="35"/>
      <c r="AX13" s="32" t="s">
        <v>1839</v>
      </c>
      <c r="AY13" s="32" t="s">
        <v>1839</v>
      </c>
      <c r="AZ13" s="32" t="s">
        <v>1836</v>
      </c>
      <c r="BA13" s="32" t="s">
        <v>1837</v>
      </c>
      <c r="BB13" s="32"/>
      <c r="BC13" s="32"/>
      <c r="BD13" s="32"/>
      <c r="BE13" s="32" t="s">
        <v>1837</v>
      </c>
      <c r="BF13" s="35" t="s">
        <v>1837</v>
      </c>
      <c r="BG13" s="32" t="s">
        <v>1837</v>
      </c>
      <c r="BH13" s="32"/>
      <c r="BI13" s="32"/>
      <c r="BJ13" s="35"/>
      <c r="BK13" s="32" t="s">
        <v>1838</v>
      </c>
      <c r="BL13" s="35"/>
      <c r="BM13" s="35"/>
      <c r="BN13" s="35"/>
      <c r="BO13" s="35"/>
      <c r="BP13" s="37"/>
      <c r="BQ13" s="37" t="s">
        <v>1840</v>
      </c>
      <c r="BR13" s="37" t="s">
        <v>1841</v>
      </c>
      <c r="BS13" s="37"/>
      <c r="BT13" s="37"/>
      <c r="BU13" s="37"/>
      <c r="BV13" s="37"/>
      <c r="BW13" s="37" t="s">
        <v>1842</v>
      </c>
      <c r="BX13" s="37" t="s">
        <v>1843</v>
      </c>
      <c r="BY13" s="37" t="s">
        <v>1844</v>
      </c>
      <c r="BZ13" s="37"/>
      <c r="CA13" s="37"/>
      <c r="CB13" s="37" t="s">
        <v>1845</v>
      </c>
      <c r="CC13" s="37"/>
      <c r="CD13" s="37"/>
      <c r="CE13" s="37"/>
      <c r="CF13" s="37"/>
      <c r="CG13" s="37"/>
      <c r="CH13" s="37"/>
      <c r="CI13" s="37"/>
      <c r="CJ13" s="37"/>
      <c r="CK13" s="37" t="s">
        <v>1846</v>
      </c>
      <c r="CL13" s="37" t="s">
        <v>1847</v>
      </c>
      <c r="CM13" s="37" t="s">
        <v>1848</v>
      </c>
      <c r="CN13" s="37" t="s">
        <v>1849</v>
      </c>
      <c r="CO13" s="37" t="s">
        <v>1850</v>
      </c>
      <c r="CP13" s="119" t="s">
        <v>1851</v>
      </c>
      <c r="CQ13" s="37" t="s">
        <v>1852</v>
      </c>
      <c r="CR13" s="37"/>
      <c r="CS13" s="37" t="s">
        <v>1853</v>
      </c>
      <c r="CT13" s="37" t="s">
        <v>1854</v>
      </c>
      <c r="CU13" s="37" t="s">
        <v>1853</v>
      </c>
      <c r="CV13" s="37" t="s">
        <v>1855</v>
      </c>
      <c r="CW13" s="37"/>
      <c r="CX13" s="37" t="s">
        <v>1853</v>
      </c>
      <c r="CY13" s="37" t="s">
        <v>1853</v>
      </c>
      <c r="CZ13" s="37" t="s">
        <v>1856</v>
      </c>
      <c r="DA13" s="37"/>
      <c r="DB13" s="37" t="s">
        <v>1853</v>
      </c>
      <c r="DC13" s="37"/>
      <c r="DD13" s="37" t="s">
        <v>1857</v>
      </c>
      <c r="DE13" s="37" t="s">
        <v>1858</v>
      </c>
      <c r="DF13" s="37" t="s">
        <v>1859</v>
      </c>
      <c r="DG13" s="37" t="s">
        <v>1860</v>
      </c>
      <c r="DH13" s="37" t="s">
        <v>1861</v>
      </c>
      <c r="DI13" s="37" t="s">
        <v>1862</v>
      </c>
      <c r="DJ13" s="37" t="s">
        <v>1863</v>
      </c>
      <c r="DK13" s="37"/>
      <c r="DL13" s="37" t="s">
        <v>1864</v>
      </c>
      <c r="DM13" s="37" t="s">
        <v>1865</v>
      </c>
      <c r="DN13" s="37" t="s">
        <v>1866</v>
      </c>
      <c r="DO13" s="37" t="s">
        <v>1867</v>
      </c>
      <c r="DP13" s="37" t="s">
        <v>1868</v>
      </c>
      <c r="DQ13" s="78" t="s">
        <v>1869</v>
      </c>
      <c r="DR13" s="37" t="s">
        <v>1870</v>
      </c>
      <c r="DS13" s="47"/>
      <c r="DT13" s="47"/>
      <c r="DU13" s="80" t="s">
        <v>1871</v>
      </c>
      <c r="DV13" s="48"/>
      <c r="DW13" s="48"/>
      <c r="DX13" s="48"/>
      <c r="DY13" s="48"/>
      <c r="DZ13" s="47" t="s">
        <v>1872</v>
      </c>
      <c r="EA13" s="48" t="s">
        <v>1873</v>
      </c>
      <c r="EB13" s="48" t="s">
        <v>1874</v>
      </c>
      <c r="EC13" s="48"/>
      <c r="ED13" s="48" t="s">
        <v>1875</v>
      </c>
      <c r="EE13" s="48" t="s">
        <v>1876</v>
      </c>
      <c r="EF13" s="48"/>
      <c r="EG13" s="48"/>
      <c r="EH13" s="144"/>
      <c r="EI13" s="48"/>
      <c r="EJ13" s="48"/>
      <c r="EK13" s="48"/>
      <c r="EL13" s="48"/>
      <c r="EM13" s="48"/>
      <c r="EN13" s="48"/>
      <c r="EO13" s="48"/>
      <c r="EP13" s="48"/>
      <c r="EQ13" s="48"/>
      <c r="ER13" s="48"/>
      <c r="ES13" s="48"/>
      <c r="ET13" s="48"/>
      <c r="EU13" s="48"/>
      <c r="EV13" s="48"/>
      <c r="EW13" s="85"/>
      <c r="EY13" s="21" t="s">
        <v>1877</v>
      </c>
      <c r="FA13" s="21" t="s">
        <v>1878</v>
      </c>
      <c r="FG13" s="21" t="s">
        <v>1879</v>
      </c>
      <c r="FH13" s="48"/>
      <c r="FI13" s="21" t="s">
        <v>1880</v>
      </c>
      <c r="FL13" s="21" t="s">
        <v>1881</v>
      </c>
      <c r="FN13" s="21" t="s">
        <v>1882</v>
      </c>
    </row>
    <row r="14" spans="1:172" s="26" customFormat="1" ht="39" customHeight="1">
      <c r="A14" s="27" t="s">
        <v>50</v>
      </c>
      <c r="B14" s="26" t="s">
        <v>6</v>
      </c>
      <c r="C14" s="27" t="s">
        <v>1883</v>
      </c>
      <c r="D14" s="26" t="s">
        <v>1884</v>
      </c>
      <c r="E14" s="26" t="s">
        <v>18</v>
      </c>
      <c r="F14" s="26" t="s">
        <v>164</v>
      </c>
      <c r="G14" s="26" t="s">
        <v>1885</v>
      </c>
      <c r="H14" s="26" t="s">
        <v>1886</v>
      </c>
      <c r="I14" s="26" t="s">
        <v>1887</v>
      </c>
      <c r="J14" s="28" t="s">
        <v>1888</v>
      </c>
      <c r="K14" s="26" t="s">
        <v>1889</v>
      </c>
      <c r="L14" s="26" t="s">
        <v>1890</v>
      </c>
      <c r="M14" s="28" t="s">
        <v>1891</v>
      </c>
      <c r="N14" s="28" t="s">
        <v>1892</v>
      </c>
      <c r="O14" s="27" t="s">
        <v>1893</v>
      </c>
      <c r="P14" s="28" t="s">
        <v>1894</v>
      </c>
      <c r="Q14" s="27" t="s">
        <v>35</v>
      </c>
      <c r="R14" s="28" t="s">
        <v>1895</v>
      </c>
      <c r="S14" s="26" t="s">
        <v>43</v>
      </c>
      <c r="T14" s="27" t="s">
        <v>1896</v>
      </c>
      <c r="U14" s="28" t="s">
        <v>1897</v>
      </c>
      <c r="V14" s="28" t="s">
        <v>1898</v>
      </c>
      <c r="W14" s="27" t="s">
        <v>1899</v>
      </c>
      <c r="X14" s="27" t="s">
        <v>1900</v>
      </c>
      <c r="Y14" s="28" t="s">
        <v>1901</v>
      </c>
      <c r="Z14" s="27" t="s">
        <v>1902</v>
      </c>
      <c r="AA14" s="27" t="s">
        <v>1903</v>
      </c>
      <c r="AB14" s="26" t="s">
        <v>1904</v>
      </c>
      <c r="AC14" s="26" t="s">
        <v>1905</v>
      </c>
      <c r="AD14" s="26" t="s">
        <v>1906</v>
      </c>
      <c r="AE14" s="98" t="s">
        <v>1907</v>
      </c>
      <c r="AF14" s="26" t="s">
        <v>1908</v>
      </c>
      <c r="AG14" s="26" t="s">
        <v>1909</v>
      </c>
      <c r="AH14" s="26" t="s">
        <v>1910</v>
      </c>
      <c r="AI14" s="26" t="s">
        <v>1911</v>
      </c>
      <c r="AJ14" s="26" t="s">
        <v>1912</v>
      </c>
      <c r="AK14" s="26" t="s">
        <v>1913</v>
      </c>
      <c r="AL14" s="26" t="s">
        <v>1914</v>
      </c>
      <c r="AM14" s="26" t="s">
        <v>1915</v>
      </c>
      <c r="AN14" s="28" t="s">
        <v>1916</v>
      </c>
      <c r="AO14" s="26" t="s">
        <v>1917</v>
      </c>
      <c r="AP14" s="26" t="s">
        <v>1918</v>
      </c>
      <c r="AQ14" s="26" t="s">
        <v>1919</v>
      </c>
      <c r="AR14" s="28" t="s">
        <v>1920</v>
      </c>
      <c r="AS14" s="27" t="s">
        <v>1921</v>
      </c>
      <c r="AT14" s="28" t="s">
        <v>1922</v>
      </c>
      <c r="AU14" s="28" t="s">
        <v>1923</v>
      </c>
      <c r="AV14" s="28" t="s">
        <v>1924</v>
      </c>
      <c r="AW14" s="28" t="s">
        <v>1925</v>
      </c>
      <c r="AX14" s="26" t="s">
        <v>1926</v>
      </c>
      <c r="AY14" s="26" t="s">
        <v>1927</v>
      </c>
      <c r="AZ14" s="26" t="s">
        <v>1928</v>
      </c>
      <c r="BA14" s="26" t="s">
        <v>13</v>
      </c>
      <c r="BB14" s="26" t="s">
        <v>1929</v>
      </c>
      <c r="BC14" s="26" t="s">
        <v>1930</v>
      </c>
      <c r="BD14" s="26" t="s">
        <v>1931</v>
      </c>
      <c r="BE14" s="26" t="s">
        <v>1932</v>
      </c>
      <c r="BF14" s="28" t="s">
        <v>1933</v>
      </c>
      <c r="BG14" s="26" t="s">
        <v>1934</v>
      </c>
      <c r="BH14" s="26" t="s">
        <v>1935</v>
      </c>
      <c r="BI14" s="26" t="s">
        <v>1936</v>
      </c>
      <c r="BJ14" s="28" t="s">
        <v>1937</v>
      </c>
      <c r="BK14" s="27" t="s">
        <v>1938</v>
      </c>
      <c r="BL14" s="28" t="s">
        <v>1939</v>
      </c>
      <c r="BM14" s="28" t="s">
        <v>1940</v>
      </c>
      <c r="BN14" s="28" t="s">
        <v>1941</v>
      </c>
      <c r="BO14" s="28" t="s">
        <v>1942</v>
      </c>
      <c r="BP14" s="26" t="s">
        <v>1943</v>
      </c>
      <c r="BQ14" s="26" t="s">
        <v>1944</v>
      </c>
      <c r="BR14" s="26" t="s">
        <v>45</v>
      </c>
      <c r="BS14" s="28" t="s">
        <v>1945</v>
      </c>
      <c r="BT14" s="28" t="s">
        <v>1946</v>
      </c>
      <c r="BU14" s="27" t="s">
        <v>1947</v>
      </c>
      <c r="BV14" s="28" t="s">
        <v>1948</v>
      </c>
      <c r="BW14" s="28" t="s">
        <v>1949</v>
      </c>
      <c r="BX14" s="27" t="s">
        <v>1950</v>
      </c>
      <c r="BY14" s="28" t="s">
        <v>1951</v>
      </c>
      <c r="BZ14" s="28" t="s">
        <v>1952</v>
      </c>
      <c r="CA14" s="28" t="s">
        <v>1953</v>
      </c>
      <c r="CB14" s="28" t="s">
        <v>1954</v>
      </c>
      <c r="CC14" s="26" t="s">
        <v>1955</v>
      </c>
      <c r="CD14" s="27" t="s">
        <v>1956</v>
      </c>
      <c r="CE14" s="27" t="s">
        <v>1957</v>
      </c>
      <c r="CF14" s="27" t="s">
        <v>1958</v>
      </c>
      <c r="CG14" s="27" t="s">
        <v>1959</v>
      </c>
      <c r="CH14" s="27" t="s">
        <v>1960</v>
      </c>
      <c r="CI14" s="28" t="s">
        <v>47</v>
      </c>
      <c r="CJ14" s="27" t="s">
        <v>1961</v>
      </c>
      <c r="CK14" s="28" t="s">
        <v>1962</v>
      </c>
      <c r="CL14" s="26" t="s">
        <v>1963</v>
      </c>
      <c r="CM14" s="26" t="s">
        <v>1964</v>
      </c>
      <c r="CN14" s="28" t="s">
        <v>1965</v>
      </c>
      <c r="CO14" s="28" t="s">
        <v>1966</v>
      </c>
      <c r="CP14" s="120" t="s">
        <v>1967</v>
      </c>
      <c r="CQ14" s="38" t="s">
        <v>1852</v>
      </c>
      <c r="CR14" s="26" t="s">
        <v>54</v>
      </c>
      <c r="CS14" s="27" t="s">
        <v>1968</v>
      </c>
      <c r="CT14" s="28" t="s">
        <v>1969</v>
      </c>
      <c r="CU14" s="27" t="s">
        <v>1970</v>
      </c>
      <c r="CV14" s="28" t="s">
        <v>1971</v>
      </c>
      <c r="CW14" s="27" t="s">
        <v>1972</v>
      </c>
      <c r="CX14" s="38" t="s">
        <v>1973</v>
      </c>
      <c r="CY14" s="38" t="s">
        <v>1974</v>
      </c>
      <c r="CZ14" s="38" t="s">
        <v>1975</v>
      </c>
      <c r="DA14" s="28" t="s">
        <v>1976</v>
      </c>
      <c r="DB14" s="28" t="s">
        <v>1977</v>
      </c>
      <c r="DC14" s="38" t="s">
        <v>1978</v>
      </c>
      <c r="DD14" s="28" t="s">
        <v>1979</v>
      </c>
      <c r="DE14" s="38" t="s">
        <v>1980</v>
      </c>
      <c r="DF14" s="38" t="s">
        <v>1981</v>
      </c>
      <c r="DG14" s="28" t="s">
        <v>1982</v>
      </c>
      <c r="DH14" s="38" t="s">
        <v>1983</v>
      </c>
      <c r="DI14" s="26" t="s">
        <v>1984</v>
      </c>
      <c r="DJ14" s="38" t="s">
        <v>1985</v>
      </c>
      <c r="DK14" s="38" t="s">
        <v>1986</v>
      </c>
      <c r="DL14" s="38" t="s">
        <v>1987</v>
      </c>
      <c r="DM14" s="38" t="s">
        <v>1988</v>
      </c>
      <c r="DN14" s="38" t="s">
        <v>1989</v>
      </c>
      <c r="DO14" s="28" t="s">
        <v>1990</v>
      </c>
      <c r="DP14" s="38" t="s">
        <v>1991</v>
      </c>
      <c r="DQ14" s="79" t="s">
        <v>1992</v>
      </c>
      <c r="DR14" s="38" t="s">
        <v>1993</v>
      </c>
      <c r="DS14" s="26" t="s">
        <v>1994</v>
      </c>
      <c r="DT14" s="26" t="s">
        <v>1995</v>
      </c>
      <c r="DU14" s="81" t="s">
        <v>1996</v>
      </c>
      <c r="DV14" s="40" t="s">
        <v>1997</v>
      </c>
      <c r="DW14" s="38" t="s">
        <v>1998</v>
      </c>
      <c r="DX14" s="26" t="s">
        <v>1999</v>
      </c>
      <c r="DY14" s="26" t="s">
        <v>2000</v>
      </c>
      <c r="DZ14" s="26" t="s">
        <v>2001</v>
      </c>
      <c r="EA14" s="26" t="s">
        <v>2002</v>
      </c>
      <c r="EB14" s="40" t="s">
        <v>2003</v>
      </c>
      <c r="EC14" s="26" t="s">
        <v>2004</v>
      </c>
      <c r="ED14" s="26" t="s">
        <v>1875</v>
      </c>
      <c r="EE14" s="40" t="s">
        <v>2005</v>
      </c>
      <c r="EF14" s="26" t="s">
        <v>2006</v>
      </c>
      <c r="EG14" s="26" t="s">
        <v>2007</v>
      </c>
      <c r="EH14" s="145" t="s">
        <v>2008</v>
      </c>
      <c r="EI14" s="26" t="s">
        <v>2009</v>
      </c>
      <c r="EJ14" s="26" t="s">
        <v>2010</v>
      </c>
      <c r="EK14" s="26" t="s">
        <v>81</v>
      </c>
      <c r="EL14" s="26" t="s">
        <v>2011</v>
      </c>
      <c r="EM14" s="26" t="s">
        <v>2012</v>
      </c>
      <c r="EN14" s="26" t="s">
        <v>2013</v>
      </c>
      <c r="EO14" s="26" t="s">
        <v>2014</v>
      </c>
      <c r="EP14" s="26" t="s">
        <v>2015</v>
      </c>
      <c r="EQ14" s="26" t="s">
        <v>2016</v>
      </c>
      <c r="ER14" s="26" t="s">
        <v>2017</v>
      </c>
      <c r="ES14" s="26" t="s">
        <v>2018</v>
      </c>
      <c r="ET14" s="26" t="s">
        <v>2019</v>
      </c>
      <c r="EU14" s="26" t="s">
        <v>2020</v>
      </c>
      <c r="EV14" s="26" t="s">
        <v>2021</v>
      </c>
      <c r="EW14" s="81" t="s">
        <v>2022</v>
      </c>
      <c r="EY14" s="26" t="s">
        <v>173</v>
      </c>
      <c r="EZ14" s="26" t="s">
        <v>0</v>
      </c>
      <c r="FA14" s="26" t="s">
        <v>2023</v>
      </c>
      <c r="FB14" s="26" t="s">
        <v>2024</v>
      </c>
      <c r="FC14" s="38" t="s">
        <v>2025</v>
      </c>
      <c r="FD14" s="28" t="s">
        <v>2026</v>
      </c>
      <c r="FE14" s="26" t="s">
        <v>2027</v>
      </c>
      <c r="FF14" s="38" t="s">
        <v>2028</v>
      </c>
      <c r="FG14" s="28" t="s">
        <v>2029</v>
      </c>
      <c r="FH14" s="26" t="s">
        <v>2030</v>
      </c>
      <c r="FI14" s="49" t="s">
        <v>2031</v>
      </c>
      <c r="FJ14" s="27" t="s">
        <v>2032</v>
      </c>
      <c r="FK14" s="28" t="s">
        <v>2033</v>
      </c>
      <c r="FL14" s="49" t="s">
        <v>2034</v>
      </c>
      <c r="FM14" s="28" t="s">
        <v>2035</v>
      </c>
      <c r="FN14" s="27" t="s">
        <v>2036</v>
      </c>
      <c r="FO14" s="28" t="s">
        <v>2037</v>
      </c>
      <c r="FP14" s="26" t="s">
        <v>2038</v>
      </c>
    </row>
    <row r="15" spans="1:172" s="40" customFormat="1" ht="75" customHeight="1">
      <c r="A15" s="38" t="e">
        <f>VLOOKUP('1. SUPPLIER Input'!#REF!,Supplier_Type[],2,0)</f>
        <v>#REF!</v>
      </c>
      <c r="B15" s="40" t="e">
        <f>+'1. SUPPLIER Input'!#REF!</f>
        <v>#REF!</v>
      </c>
      <c r="C15" s="38" t="s">
        <v>2039</v>
      </c>
      <c r="D15" s="40" t="e">
        <f>+IF(ISBLANK('1. SUPPLIER Input'!#REF!),(LEFT(B15,10)),(LEFT(Movex!B15,3)&amp;" "&amp;VLOOKUP('1. SUPPLIER Input'!#REF!,Tabels!$P:$Q,2,0)))</f>
        <v>#REF!</v>
      </c>
      <c r="E15" s="40" t="e">
        <f>_xlfn.XLOOKUP('1. SUPPLIER Input'!$E$11,Tabels!$AC$7:$AC$56,Tabels!$AB$7:$AB$56)</f>
        <v>#N/A</v>
      </c>
      <c r="F15" s="40" t="e">
        <f>+IF(E15&lt;&gt;Tabels!$Y$244,99,99)</f>
        <v>#N/A</v>
      </c>
      <c r="G15" s="40" t="str">
        <f>_xlfn.CONCAT('1. SUPPLIER Input'!$J$21,'1. SUPPLIER Input'!$L$21:$M$21)</f>
        <v/>
      </c>
      <c r="H15" s="40" t="str">
        <f>IF(ISBLANK('1. SUPPLIER Input'!$J$20),"",'1. SUPPLIER Input'!$J$20)</f>
        <v/>
      </c>
      <c r="I15" s="40" t="str">
        <f>IF(ISBLANK('1. SUPPLIER Input'!$F$30),"",'1. SUPPLIER Input'!$F$30)</f>
        <v/>
      </c>
      <c r="J15" s="43" t="s">
        <v>2040</v>
      </c>
      <c r="K15" s="40" t="e">
        <f>_xlfn.CONCAT('1. SUPPLIER Input'!#REF!,'1. SUPPLIER Input'!#REF!)</f>
        <v>#REF!</v>
      </c>
      <c r="L15" s="40" t="str">
        <f>IF(ISBLANK('1. SUPPLIER Input'!$J$19),"",'1. SUPPLIER Input'!$J$19)</f>
        <v/>
      </c>
      <c r="M15" s="43" t="s">
        <v>2040</v>
      </c>
      <c r="N15" s="43" t="s">
        <v>2040</v>
      </c>
      <c r="O15" s="38" t="s">
        <v>979</v>
      </c>
      <c r="P15" s="43" t="s">
        <v>2040</v>
      </c>
      <c r="Q15" s="38" t="s">
        <v>979</v>
      </c>
      <c r="R15" s="43" t="s">
        <v>2040</v>
      </c>
      <c r="S15" s="73" t="s">
        <v>44</v>
      </c>
      <c r="T15" s="113">
        <v>31</v>
      </c>
      <c r="U15" s="43" t="s">
        <v>2040</v>
      </c>
      <c r="V15" s="43" t="s">
        <v>2040</v>
      </c>
      <c r="W15" s="38" t="s">
        <v>2041</v>
      </c>
      <c r="X15" s="38">
        <v>99</v>
      </c>
      <c r="Y15" s="43" t="s">
        <v>2040</v>
      </c>
      <c r="Z15" s="38">
        <v>99</v>
      </c>
      <c r="AA15" s="38">
        <v>0</v>
      </c>
      <c r="AB15" s="40" t="e">
        <f>+IF(ISBLANK('1. SUPPLIER Input'!#REF!),"9EX",LEFT('1. SUPPLIER Input'!#REF!,3))</f>
        <v>#REF!</v>
      </c>
      <c r="AC15" s="40" t="e">
        <f>+IF(ISBLANK('1. SUPPLIER Input'!#REF!),"99",TRIM(LEFT(VLOOKUP('1. SUPPLIER Input'!#REF!,Tabels!$P:$Q,2,0),5)))</f>
        <v>#REF!</v>
      </c>
      <c r="AD15" s="40" t="e">
        <f>+IF('1. SUPPLIER Input'!#REF!="4-Intercompany",8,IF(LEFT('1. SUPPLIER Input'!$E$6,7)="AUTOLIV",1,2))</f>
        <v>#REF!</v>
      </c>
      <c r="AE15" s="99" t="s">
        <v>2042</v>
      </c>
      <c r="AF15" s="44" t="s">
        <v>1131</v>
      </c>
      <c r="AG15" s="40" t="s">
        <v>2043</v>
      </c>
      <c r="AH15" s="40" t="s">
        <v>2044</v>
      </c>
      <c r="AI15" s="40">
        <f>+'1. SUPPLIER Input'!$E$9</f>
        <v>0</v>
      </c>
      <c r="AJ15" s="108" t="str">
        <f>IF(ISBLANK('1. SUPPLIER Input'!$E$10),"",'1. SUPPLIER Input'!$E$10)</f>
        <v/>
      </c>
      <c r="AK15" s="108" t="str">
        <f>_xlfn.CONCAT('1. SUPPLIER Input'!$E$12," ",'1. SUPPLIER Input'!$E$13)</f>
        <v xml:space="preserve"> </v>
      </c>
      <c r="AL15" s="108" t="e">
        <f>_xlfn.XLOOKUP('1. SUPPLIER Input'!$E$11,Tabels!$AC$7:$AC$56,Tabels!$AB$7:$AB$56)</f>
        <v>#N/A</v>
      </c>
      <c r="AM15" s="40">
        <f>+'1. SUPPLIER Input'!$E$13</f>
        <v>0</v>
      </c>
      <c r="AN15" s="43" t="s">
        <v>2040</v>
      </c>
      <c r="AO15" s="38">
        <v>99</v>
      </c>
      <c r="AP15" s="40">
        <f>+'1. SUPPLIER Input'!$E$12</f>
        <v>0</v>
      </c>
      <c r="AQ15" s="40" t="e">
        <f>VLOOKUP('1. SUPPLIER Input'!$E$11,Tabels!$AC:$AD,2,0)</f>
        <v>#N/A</v>
      </c>
      <c r="AR15" s="43" t="s">
        <v>2040</v>
      </c>
      <c r="AS15" s="38" t="s">
        <v>2045</v>
      </c>
      <c r="AT15" s="43" t="s">
        <v>2040</v>
      </c>
      <c r="AU15" s="43" t="s">
        <v>2040</v>
      </c>
      <c r="AV15" s="43" t="s">
        <v>2040</v>
      </c>
      <c r="AW15" s="43" t="s">
        <v>2040</v>
      </c>
      <c r="AX15" s="44" t="s">
        <v>1100</v>
      </c>
      <c r="AY15" s="44" t="s">
        <v>2046</v>
      </c>
      <c r="AZ15" s="40" t="s">
        <v>2044</v>
      </c>
      <c r="BA15" s="40">
        <f>+'1. SUPPLIER Input'!$I$9</f>
        <v>0</v>
      </c>
      <c r="BB15" s="108" t="str">
        <f>+IF(ISBLANK('1. SUPPLIER Input'!$I$10),"",'1. SUPPLIER Input'!$I$10)</f>
        <v/>
      </c>
      <c r="BC15" s="108" t="str">
        <f>+IF(ISBLANK('1. SUPPLIER Input'!$I$11),"",'1. SUPPLIER Input'!$I$11&amp;" "&amp;'1. SUPPLIER Input'!$I$12)</f>
        <v/>
      </c>
      <c r="BD15" s="108" t="str">
        <f>_xlfn.CONCAT('1. SUPPLIER Input'!E12:G12," ",'1. SUPPLIER Input'!E13:G13," ",'1. SUPPLIER Input'!E11:G11)</f>
        <v xml:space="preserve">  </v>
      </c>
      <c r="BE15" s="40">
        <f>+'1. SUPPLIER Input'!$I$12</f>
        <v>0</v>
      </c>
      <c r="BF15" s="43" t="s">
        <v>2040</v>
      </c>
      <c r="BG15" s="38">
        <v>99</v>
      </c>
      <c r="BH15" s="40">
        <f>+'1. SUPPLIER Input'!$I$11</f>
        <v>0</v>
      </c>
      <c r="BI15" s="40" t="e">
        <f>_xlfn.XLOOKUP('1. SUPPLIER Input'!$I$14,Tabels!$AC$7:$AC$56,Tabels!$AD$7:$AD$56)</f>
        <v>#N/A</v>
      </c>
      <c r="BJ15" s="43" t="s">
        <v>2040</v>
      </c>
      <c r="BK15" s="38" t="s">
        <v>2045</v>
      </c>
      <c r="BL15" s="43" t="s">
        <v>2040</v>
      </c>
      <c r="BM15" s="43" t="s">
        <v>2040</v>
      </c>
      <c r="BN15" s="43" t="s">
        <v>2040</v>
      </c>
      <c r="BO15" s="43" t="s">
        <v>2040</v>
      </c>
      <c r="BP15" s="113" t="e">
        <f>+IF($A$3="CMP200F50",IF(ISBLANK('1. SUPPLIER Input'!#REF!),"2","1"),IF(ISBLANK('1. SUPPLIER Input'!#REF!),"IND","DIR"))</f>
        <v>#REF!</v>
      </c>
      <c r="BQ15" s="40">
        <v>0</v>
      </c>
      <c r="BR15" s="40" t="s">
        <v>2047</v>
      </c>
      <c r="BS15" s="43" t="s">
        <v>2040</v>
      </c>
      <c r="BT15" s="43" t="s">
        <v>2040</v>
      </c>
      <c r="BU15" s="38">
        <v>99</v>
      </c>
      <c r="BV15" s="43" t="s">
        <v>2040</v>
      </c>
      <c r="BW15" s="43" t="s">
        <v>2040</v>
      </c>
      <c r="BX15" s="40" t="e">
        <f>+IF(AND(A3="CMP200F50",'1. SUPPLIER Input'!#REF!="Direct"),"FRM",IF(AND(A3="CMP200F50",'1. SUPPLIER Input'!#REF!="indirect"),"XEE",IF($A$3="CMP900EH0","IND","PUS")))</f>
        <v>#REF!</v>
      </c>
      <c r="BY15" s="43" t="s">
        <v>2040</v>
      </c>
      <c r="BZ15" s="43" t="s">
        <v>2040</v>
      </c>
      <c r="CA15" s="43" t="s">
        <v>2040</v>
      </c>
      <c r="CB15" s="43" t="s">
        <v>2040</v>
      </c>
      <c r="CC15" s="40" t="str">
        <f>LEFT('1. SUPPLIER Input'!$G$49,3)</f>
        <v/>
      </c>
      <c r="CD15" s="45" t="s">
        <v>2048</v>
      </c>
      <c r="CE15" s="38">
        <v>99</v>
      </c>
      <c r="CF15" s="139" t="e">
        <f>+IF($A$3="CMP200F50","","99")</f>
        <v>#REF!</v>
      </c>
      <c r="CG15" s="38" t="s">
        <v>2049</v>
      </c>
      <c r="CH15" s="38" t="s">
        <v>2050</v>
      </c>
      <c r="CI15" s="43" t="s">
        <v>2040</v>
      </c>
      <c r="CJ15" s="38" t="s">
        <v>2051</v>
      </c>
      <c r="CK15" s="43" t="s">
        <v>2040</v>
      </c>
      <c r="CL15" s="40" t="e">
        <f>IF(ISBLANK('1. SUPPLIER Input'!#REF!),"",'1. SUPPLIER Input'!#REF!)</f>
        <v>#REF!</v>
      </c>
      <c r="CM15" s="40" t="e">
        <f>IF(('1. SUPPLIER Input'!#REF!)&lt;&gt;"",('1. SUPPLIER Input'!#REF!),"")</f>
        <v>#REF!</v>
      </c>
      <c r="CN15" s="43" t="s">
        <v>2040</v>
      </c>
      <c r="CO15" s="115" t="s">
        <v>2040</v>
      </c>
      <c r="CP15" s="121" t="s">
        <v>2052</v>
      </c>
      <c r="CQ15" s="46">
        <v>98</v>
      </c>
      <c r="CR15" s="40" t="e">
        <f>IF(ISBLANK('1. SUPPLIER Input'!#REF!),"",'1. SUPPLIER Input'!#REF!)</f>
        <v>#REF!</v>
      </c>
      <c r="CS15" s="38" t="s">
        <v>2053</v>
      </c>
      <c r="CT15" s="43" t="s">
        <v>2040</v>
      </c>
      <c r="CU15" s="38" t="s">
        <v>30</v>
      </c>
      <c r="CV15" s="43" t="s">
        <v>2040</v>
      </c>
      <c r="CW15" s="38">
        <v>1</v>
      </c>
      <c r="CX15" s="46">
        <v>98</v>
      </c>
      <c r="CY15" s="114">
        <v>98</v>
      </c>
      <c r="CZ15" s="46" t="s">
        <v>2054</v>
      </c>
      <c r="DA15" s="43" t="s">
        <v>2040</v>
      </c>
      <c r="DB15" s="43" t="s">
        <v>2040</v>
      </c>
      <c r="DC15" s="38" t="s">
        <v>2055</v>
      </c>
      <c r="DD15" s="43" t="s">
        <v>2040</v>
      </c>
      <c r="DE15" s="38" t="s">
        <v>2056</v>
      </c>
      <c r="DF15" s="38">
        <v>5</v>
      </c>
      <c r="DG15" s="43" t="s">
        <v>2040</v>
      </c>
      <c r="DH15" s="38" t="s">
        <v>2057</v>
      </c>
      <c r="DI15" s="40" t="e">
        <f>LEFT('1. SUPPLIER Input'!#REF!,3)</f>
        <v>#REF!</v>
      </c>
      <c r="DJ15" s="38" t="s">
        <v>2058</v>
      </c>
      <c r="DK15" s="38">
        <v>99</v>
      </c>
      <c r="DL15" s="38" t="s">
        <v>2059</v>
      </c>
      <c r="DM15" s="40" t="e">
        <f>+IF(A3="CMP200F50"," ",101)</f>
        <v>#REF!</v>
      </c>
      <c r="DN15" s="38" t="s">
        <v>2060</v>
      </c>
      <c r="DO15" s="43" t="s">
        <v>2040</v>
      </c>
      <c r="DP15" s="38" t="s">
        <v>2061</v>
      </c>
      <c r="DQ15" s="79" t="s">
        <v>2062</v>
      </c>
      <c r="DR15" s="38">
        <v>3</v>
      </c>
      <c r="DS15" s="39" t="e">
        <f>+'1. SUPPLIER Input'!#REF!</f>
        <v>#REF!</v>
      </c>
      <c r="DT15" s="74" t="e">
        <f>+IF($DU$15="&amp;BGS","BA01",IF(Movex!$DU$15="ABAN","ABA1",IF(AND('1. SUPPLIER Input'!$K$49="EUR",OR($DU$15="NET",$DU$15="&amp;BGU")),"BU02",IF(AND('1. SUPPLIER Input'!$K$49="USD",OR($DU$15="NET",$DU$15="&amp;BGU")),"BU04",IF(AND(OR('1. SUPPLIER Input'!$K$49="SEK",'1. SUPPLIER Input'!$K$49="RON",'1. SUPPLIER Input'!$K$49="GBP",'1. SUPPLIER Input'!$K$49="CHF"),OR($DU$15="NET",$DU$15="&amp;BGU")),"BU01","BU05")))))</f>
        <v>#REF!</v>
      </c>
      <c r="DU15" s="82" t="e">
        <f>+IF(AND('1. SUPPLIER Input'!$E$11="United States",'1. SUPPLIER Input'!$K$49="USD",'1. SUPPLIER Input'!#REF!&lt;&gt;""),"ABAN","&amp;BGU")</f>
        <v>#REF!</v>
      </c>
      <c r="DV15" s="57" t="e">
        <f>+IF($DU$15="NET",20,1)</f>
        <v>#REF!</v>
      </c>
      <c r="DW15" s="38" t="s">
        <v>2039</v>
      </c>
      <c r="DX15" s="74" t="e">
        <f>"1_"&amp;IF($DU$15="NET",'1. SUPPLIER Input'!$K$49&amp;"_"&amp;'1. SUPPLIER Input'!#REF!,IF($DT$15="BA01",IF(Movex!$DT$15="ABA1",'1. SUPPLIER Input'!$K$49&amp;"_"&amp;'1. SUPPLIER Input'!$E$67,IF(ISBLANK(SUBSTITUTE(SUBSTITUTE('1. SUPPLIER Input'!$E$66," ",""),"ROL","")),'1. SUPPLIER Input'!$K$49&amp;"_"&amp;'1. SUPPLIER Input'!$E$67,'1. SUPPLIER Input'!$K$49&amp;"_"&amp;SUBSTITUTE(SUBSTITUTE('1. SUPPLIER Input'!$E$66," ",""),"ROL","")))))</f>
        <v>#REF!</v>
      </c>
      <c r="DY15" s="74" t="e">
        <f>+IF($DT$15="ABA1",'1. SUPPLIER Input'!#REF!,"the field does not exist")</f>
        <v>#REF!</v>
      </c>
      <c r="DZ15" s="40" t="e">
        <f>+IF(DU15="&amp;BGU","0","the field does not exist")</f>
        <v>#REF!</v>
      </c>
      <c r="EA15" s="140" t="e">
        <f>+IF($DU$15="Net","",IF($DT$15="ABA1",'1. SUPPLIER Input'!$E$65,IF($DT$15="BU02",TRIM(LEFT('1. SUPPLIER Input'!$E$65,8)),"")))</f>
        <v>#REF!</v>
      </c>
      <c r="EB15" s="40" t="e">
        <f>+IF($DU$15="&amp;BGU",0,"the field does not exist")</f>
        <v>#REF!</v>
      </c>
      <c r="EC15" s="40" t="e">
        <f>+IF(DU15="net","",IF($DT$15="BU02","",""))</f>
        <v>#REF!</v>
      </c>
      <c r="ED15" s="71" t="e">
        <f>IF(OR($DU$15="&amp;BGS",$DU$15="ABAN",$DU$15="NET"),"field does not exists",IF(ISBLANK('1. SUPPLIER Input'!$E$65),"",TRIM('1. SUPPLIER Input'!$E$65)))</f>
        <v>#REF!</v>
      </c>
      <c r="EE15" s="44" t="e">
        <f>+IF(OR($DU$15="Net",$DU$15="ABAN"),"the field does not exist",0)</f>
        <v>#REF!</v>
      </c>
      <c r="EF15" s="40" t="e">
        <f>+IF(OR($DU$15="&amp;BGU",DU15="Net"),"",IF(DU15="&amp;BGS","","the field does not exist"))</f>
        <v>#REF!</v>
      </c>
      <c r="EG15" s="84" t="e">
        <f>IF($DT$15="BA01","BGS","field does not exist")</f>
        <v>#REF!</v>
      </c>
      <c r="EH15" s="146" t="e">
        <f>+IF(DU15="&amp;BGS","field does not exists","empty")</f>
        <v>#REF!</v>
      </c>
      <c r="EI15" s="71" t="s">
        <v>2040</v>
      </c>
      <c r="EJ15" s="83" t="e">
        <f>IF($DU$15="&amp;BGS","0000","field does not exist")</f>
        <v>#REF!</v>
      </c>
      <c r="EK15" s="83" t="e">
        <f>+EG15</f>
        <v>#REF!</v>
      </c>
      <c r="EL15" s="43" t="s">
        <v>2040</v>
      </c>
      <c r="EM15" s="43" t="s">
        <v>2040</v>
      </c>
      <c r="EN15" s="43" t="s">
        <v>2040</v>
      </c>
      <c r="EO15" s="43" t="s">
        <v>2040</v>
      </c>
      <c r="EP15" s="74" t="e">
        <f>+IF($DT$15="ABA1",'1. SUPPLIER Input'!$E$67,"")</f>
        <v>#REF!</v>
      </c>
      <c r="EQ15" s="43" t="s">
        <v>2040</v>
      </c>
      <c r="ER15" s="43" t="s">
        <v>2040</v>
      </c>
      <c r="ES15" s="83" t="e">
        <f>+IF(DU15="&amp;BGS","SE","GB")</f>
        <v>#REF!</v>
      </c>
      <c r="ET15" s="43" t="s">
        <v>2040</v>
      </c>
      <c r="EU15" s="43" t="s">
        <v>2040</v>
      </c>
      <c r="EV15" s="43" t="s">
        <v>2040</v>
      </c>
      <c r="EW15" s="86" t="e">
        <f>IF(OR($DU$15="Net",DU15="ABAN"),"",IF(ISBLANK('1. SUPPLIER Input'!$E$66),"empty",SUBSTITUTE(SUBSTITUTE(SUBSTITUTE('1. SUPPLIER Input'!$E$66,"-","")," ",""),"ROL","")))</f>
        <v>#REF!</v>
      </c>
      <c r="EY15" s="26" t="e">
        <f>VLOOKUP('1. SUPPLIER Input'!#REF!,Tabels!C7:D21,2)</f>
        <v>#REF!</v>
      </c>
      <c r="EZ15" s="39" t="e">
        <f>+'1. SUPPLIER Input'!#REF!</f>
        <v>#REF!</v>
      </c>
      <c r="FA15" s="40" t="e">
        <f>IF(ISBLANK(LEFT('1. SUPPLIER Input'!#REF!,2)),"",LEFT('1. SUPPLIER Input'!#REF!,2))</f>
        <v>#REF!</v>
      </c>
      <c r="FB15" s="40" t="e">
        <f>IF(ISBLANK('1. SUPPLIER Input'!#REF!),"",'1. SUPPLIER Input'!#REF!)</f>
        <v>#REF!</v>
      </c>
      <c r="FC15" s="38" t="s">
        <v>2053</v>
      </c>
      <c r="FD15" s="43" t="s">
        <v>2040</v>
      </c>
      <c r="FE15" s="40">
        <f>+'1. SUPPLIER Input'!$K$49</f>
        <v>0</v>
      </c>
      <c r="FF15" s="38">
        <v>1</v>
      </c>
      <c r="FG15" s="43" t="s">
        <v>2040</v>
      </c>
      <c r="FH15" s="41" t="e">
        <f>IF(ISNA(VLOOKUP('1. SUPPLIER Input'!#REF!,Tabels!$BO$9:$BQ$16,3,0)),IF('1. SUPPLIER Input'!#REF!=Tabels!$BO$7,"BAU",IF('1. SUPPLIER Input'!#REF!=Tabels!$BO$8,"Bau","BAS")),VLOOKUP('1. SUPPLIER Input'!#REF!,Tabels!$BO$9:$BQ$16,3,0))</f>
        <v>#REF!</v>
      </c>
      <c r="FI15" s="108" t="e">
        <f>VLOOKUP('1. SUPPLIER Input'!$I$49,Tabels!$BS:$BT,2,0)</f>
        <v>#N/A</v>
      </c>
      <c r="FJ15" s="45" t="s">
        <v>2054</v>
      </c>
      <c r="FK15" s="43" t="s">
        <v>2040</v>
      </c>
      <c r="FL15" s="40" t="e">
        <f>+IF(ISBLANK('1. SUPPLIER Input'!#REF!),"",VLOOKUP('1. SUPPLIER Input'!#REF!,Table22[[Lng]:[Terms text]],2,0))</f>
        <v>#REF!</v>
      </c>
      <c r="FM15" s="43" t="s">
        <v>2040</v>
      </c>
      <c r="FN15" s="71">
        <v>101</v>
      </c>
      <c r="FO15" s="43" t="s">
        <v>2040</v>
      </c>
      <c r="FP15" s="40" t="str">
        <f>IF(ISBLANK('1. SUPPLIER Input'!$G$34),IF(ISBLANK('1. SUPPLIER Input'!$J$22),TRIM('1. SUPPLIER Input'!$G$30),TRIM('1. SUPPLIER Input'!J22)),TRIM('1. SUPPLIER Input'!$G$34))</f>
        <v/>
      </c>
    </row>
    <row r="16" spans="1:172" ht="75">
      <c r="AE16" s="23"/>
      <c r="AN16" s="24"/>
      <c r="BF16" s="24"/>
      <c r="CM16" s="180"/>
      <c r="CQ16" t="s">
        <v>2063</v>
      </c>
      <c r="ED16" t="s">
        <v>2064</v>
      </c>
      <c r="EW16" s="75" t="s">
        <v>2065</v>
      </c>
      <c r="FO16" s="112" t="s">
        <v>2066</v>
      </c>
    </row>
    <row r="17" spans="1:158" s="92" customFormat="1" ht="108" customHeight="1">
      <c r="A17" s="90"/>
      <c r="C17" s="93" t="s">
        <v>2067</v>
      </c>
      <c r="L17" s="93" t="s">
        <v>2068</v>
      </c>
      <c r="S17" s="90" t="s">
        <v>2069</v>
      </c>
      <c r="W17" s="90" t="s">
        <v>2069</v>
      </c>
      <c r="Y17" s="91" t="s">
        <v>2070</v>
      </c>
      <c r="AD17" s="90" t="s">
        <v>2071</v>
      </c>
      <c r="AE17" s="90" t="s">
        <v>2072</v>
      </c>
      <c r="AH17" s="90" t="s">
        <v>2073</v>
      </c>
      <c r="AN17" s="94"/>
      <c r="AS17" s="90" t="s">
        <v>2074</v>
      </c>
      <c r="AW17" s="90" t="s">
        <v>2075</v>
      </c>
      <c r="AY17" s="21"/>
      <c r="AZ17" s="90" t="s">
        <v>2076</v>
      </c>
      <c r="BF17" s="94"/>
      <c r="BO17" s="90" t="s">
        <v>2077</v>
      </c>
      <c r="BP17" s="90"/>
      <c r="CM17" s="181"/>
      <c r="CP17" s="122" t="s">
        <v>2078</v>
      </c>
      <c r="CR17" s="91" t="s">
        <v>2079</v>
      </c>
      <c r="CV17" s="95" t="s">
        <v>2080</v>
      </c>
      <c r="DQ17" s="96" t="s">
        <v>2081</v>
      </c>
      <c r="DU17" s="96" t="s">
        <v>2082</v>
      </c>
      <c r="EA17" s="90" t="s">
        <v>2083</v>
      </c>
      <c r="EG17" s="90"/>
      <c r="EH17" s="147"/>
      <c r="EI17" s="90"/>
      <c r="EJ17" s="90"/>
      <c r="EK17" s="90"/>
      <c r="EL17" s="90"/>
      <c r="EM17" s="90"/>
      <c r="EN17" s="90"/>
      <c r="EO17" s="90"/>
      <c r="EP17" s="90"/>
      <c r="EQ17" s="90"/>
      <c r="ER17" s="90"/>
      <c r="ES17" s="90"/>
      <c r="ET17" s="90"/>
      <c r="EU17" s="90"/>
      <c r="EV17" s="90"/>
      <c r="EW17" s="97" t="s">
        <v>2065</v>
      </c>
      <c r="EX17" s="91" t="s">
        <v>2084</v>
      </c>
      <c r="EY17" s="91" t="s">
        <v>2085</v>
      </c>
      <c r="FB17" s="95" t="s">
        <v>2086</v>
      </c>
    </row>
    <row r="18" spans="1:158">
      <c r="AB18" t="s">
        <v>2087</v>
      </c>
      <c r="AN18" s="24"/>
      <c r="BF18" s="24"/>
      <c r="CM18" s="180"/>
      <c r="DQ18" s="100" t="s">
        <v>2088</v>
      </c>
      <c r="DT18" t="s">
        <v>2089</v>
      </c>
      <c r="DU18" s="75" t="s">
        <v>2090</v>
      </c>
    </row>
    <row r="19" spans="1:158">
      <c r="AA19" s="26"/>
      <c r="AB19" s="26"/>
      <c r="AC19" s="26"/>
      <c r="AD19" s="26"/>
      <c r="AE19" s="26"/>
      <c r="AF19" s="26"/>
      <c r="AN19" s="24"/>
      <c r="BF19" s="24"/>
      <c r="CM19" s="180"/>
      <c r="DT19" t="s">
        <v>2091</v>
      </c>
      <c r="DU19" s="75" t="s">
        <v>2092</v>
      </c>
      <c r="DX19" t="s">
        <v>2093</v>
      </c>
      <c r="ED19" t="str">
        <f>+SUBSTITUTE("'Supplier Registration Form'!$D$44;"," ","")</f>
        <v>'SupplierRegistrationForm'!$D$44;</v>
      </c>
    </row>
    <row r="20" spans="1:158">
      <c r="CM20" s="180"/>
      <c r="DT20" t="s">
        <v>2094</v>
      </c>
    </row>
    <row r="21" spans="1:158">
      <c r="CM21" s="180"/>
      <c r="DT21" t="s">
        <v>2095</v>
      </c>
      <c r="DU21" s="75" t="s">
        <v>2096</v>
      </c>
    </row>
    <row r="22" spans="1:158">
      <c r="CM22" s="180"/>
      <c r="DT22" t="s">
        <v>2097</v>
      </c>
    </row>
    <row r="23" spans="1:158">
      <c r="CM23" s="180"/>
      <c r="DT23" t="s">
        <v>2098</v>
      </c>
      <c r="DU23" s="75" t="s">
        <v>441</v>
      </c>
    </row>
    <row r="24" spans="1:158">
      <c r="CM24" s="180"/>
    </row>
  </sheetData>
  <phoneticPr fontId="50" type="noConversion"/>
  <pageMargins left="0.7" right="0.7" top="0.75" bottom="0.75" header="0.3" footer="0.3"/>
  <pageSetup paperSize="9" orientation="portrait" r:id="rId1"/>
  <headerFooter>
    <oddFooter>&amp;R&amp;1#&amp;"Barlow"&amp;8&amp;K000000PUBLIC</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EE3F-0B25-4908-8279-1E34050B4FDD}">
  <sheetPr codeName="Sheet5"/>
  <dimension ref="A1:AH5"/>
  <sheetViews>
    <sheetView topLeftCell="N1" workbookViewId="0">
      <selection activeCell="G27" sqref="G27"/>
    </sheetView>
  </sheetViews>
  <sheetFormatPr defaultRowHeight="15"/>
  <cols>
    <col min="1" max="1" width="16.140625" customWidth="1"/>
    <col min="2" max="2" width="13.42578125" customWidth="1"/>
    <col min="3" max="3" width="26.42578125" customWidth="1"/>
    <col min="4" max="4" width="22.28515625" bestFit="1" customWidth="1"/>
    <col min="5" max="5" width="24.5703125" bestFit="1" customWidth="1"/>
    <col min="6" max="6" width="23.5703125" bestFit="1" customWidth="1"/>
    <col min="7" max="8" width="23.5703125" customWidth="1"/>
    <col min="9" max="9" width="24.42578125" bestFit="1" customWidth="1"/>
    <col min="10" max="10" width="28.140625" bestFit="1" customWidth="1"/>
    <col min="11" max="11" width="28.140625" customWidth="1"/>
    <col min="12" max="12" width="24.42578125" bestFit="1" customWidth="1"/>
    <col min="13" max="13" width="12.5703125" bestFit="1" customWidth="1"/>
    <col min="14" max="14" width="15.5703125" bestFit="1" customWidth="1"/>
    <col min="15" max="15" width="8.42578125" bestFit="1" customWidth="1"/>
    <col min="16" max="16" width="19" bestFit="1" customWidth="1"/>
    <col min="17" max="17" width="10.140625" bestFit="1" customWidth="1"/>
    <col min="18" max="18" width="13.140625" bestFit="1" customWidth="1"/>
    <col min="19" max="19" width="11" bestFit="1" customWidth="1"/>
    <col min="20" max="20" width="12.85546875" bestFit="1" customWidth="1"/>
    <col min="21" max="21" width="24.42578125" bestFit="1" customWidth="1"/>
    <col min="22" max="22" width="29" bestFit="1" customWidth="1"/>
    <col min="23" max="23" width="12.42578125" bestFit="1" customWidth="1"/>
    <col min="24" max="24" width="12.5703125" bestFit="1" customWidth="1"/>
    <col min="25" max="25" width="24.140625" bestFit="1" customWidth="1"/>
    <col min="26" max="26" width="13.5703125" bestFit="1" customWidth="1"/>
    <col min="27" max="27" width="10.5703125" bestFit="1" customWidth="1"/>
    <col min="28" max="28" width="10.5703125" customWidth="1"/>
    <col min="29" max="29" width="11.85546875" bestFit="1" customWidth="1"/>
    <col min="30" max="30" width="21" bestFit="1" customWidth="1"/>
    <col min="31" max="31" width="18.5703125" bestFit="1" customWidth="1"/>
    <col min="32" max="33" width="23" bestFit="1" customWidth="1"/>
    <col min="34" max="34" width="32.5703125" customWidth="1"/>
  </cols>
  <sheetData>
    <row r="1" spans="1:34" s="6" customFormat="1" ht="49.5" customHeight="1">
      <c r="B1" s="5" t="s">
        <v>2099</v>
      </c>
      <c r="C1" s="5" t="s">
        <v>2100</v>
      </c>
      <c r="D1" s="5"/>
      <c r="E1" s="5" t="s">
        <v>2101</v>
      </c>
      <c r="F1" s="5" t="s">
        <v>2102</v>
      </c>
      <c r="G1" s="5"/>
      <c r="H1" s="5" t="s">
        <v>2103</v>
      </c>
      <c r="I1" s="5" t="s">
        <v>2104</v>
      </c>
      <c r="J1" s="5" t="s">
        <v>2105</v>
      </c>
      <c r="K1" s="5"/>
      <c r="L1" s="5" t="s">
        <v>2106</v>
      </c>
      <c r="M1" s="5" t="s">
        <v>2107</v>
      </c>
      <c r="N1" s="5" t="s">
        <v>1915</v>
      </c>
      <c r="O1" s="5" t="s">
        <v>164</v>
      </c>
      <c r="P1" s="5" t="s">
        <v>2108</v>
      </c>
      <c r="Q1" s="5" t="s">
        <v>2109</v>
      </c>
      <c r="R1" s="5" t="s">
        <v>2110</v>
      </c>
      <c r="S1" s="5" t="s">
        <v>2111</v>
      </c>
      <c r="T1" s="5" t="s">
        <v>2112</v>
      </c>
      <c r="U1" s="5" t="s">
        <v>2113</v>
      </c>
      <c r="V1" s="5" t="s">
        <v>2114</v>
      </c>
      <c r="W1" s="5" t="s">
        <v>1852</v>
      </c>
      <c r="X1" s="5" t="s">
        <v>2115</v>
      </c>
      <c r="Y1" s="5" t="s">
        <v>2116</v>
      </c>
      <c r="Z1" s="5" t="s">
        <v>2117</v>
      </c>
      <c r="AA1" s="5" t="s">
        <v>2118</v>
      </c>
      <c r="AB1" s="5" t="s">
        <v>2119</v>
      </c>
      <c r="AC1" s="5" t="s">
        <v>2120</v>
      </c>
      <c r="AD1" s="5" t="s">
        <v>2121</v>
      </c>
      <c r="AE1" s="5" t="s">
        <v>2122</v>
      </c>
      <c r="AF1" s="5" t="s">
        <v>2122</v>
      </c>
      <c r="AG1" s="5" t="s">
        <v>2123</v>
      </c>
      <c r="AH1" s="5"/>
    </row>
    <row r="2" spans="1:34" s="12" customFormat="1" ht="12.75">
      <c r="B2" s="5" t="s">
        <v>2124</v>
      </c>
      <c r="C2" s="7"/>
      <c r="D2" s="7"/>
      <c r="E2" s="8" t="s">
        <v>471</v>
      </c>
      <c r="F2" s="9">
        <v>300011</v>
      </c>
      <c r="G2" s="9"/>
      <c r="H2" s="11" t="s">
        <v>225</v>
      </c>
      <c r="I2" s="9" t="s">
        <v>2125</v>
      </c>
      <c r="J2" s="9" t="s">
        <v>2126</v>
      </c>
      <c r="K2" s="9"/>
      <c r="L2" s="9" t="s">
        <v>2127</v>
      </c>
      <c r="M2" s="9"/>
      <c r="N2" s="9" t="s">
        <v>800</v>
      </c>
      <c r="O2" s="9"/>
      <c r="P2" s="9" t="s">
        <v>21</v>
      </c>
      <c r="Q2" s="9"/>
      <c r="R2" s="9" t="s">
        <v>2128</v>
      </c>
      <c r="S2" s="9"/>
      <c r="T2" s="11"/>
      <c r="U2" s="9" t="s">
        <v>236</v>
      </c>
      <c r="V2" s="10" t="s">
        <v>421</v>
      </c>
      <c r="W2" s="11"/>
      <c r="X2" s="11"/>
      <c r="Y2" s="11"/>
      <c r="Z2" s="11"/>
      <c r="AA2" s="11" t="s">
        <v>62</v>
      </c>
      <c r="AB2" s="11" t="s">
        <v>62</v>
      </c>
      <c r="AC2" s="11"/>
      <c r="AD2" s="11"/>
      <c r="AE2" s="11"/>
      <c r="AF2" s="11"/>
      <c r="AG2" s="11"/>
      <c r="AH2" s="11"/>
    </row>
    <row r="3" spans="1:34" s="16" customFormat="1" ht="45">
      <c r="A3" s="105" t="s">
        <v>2129</v>
      </c>
      <c r="B3" s="13" t="s">
        <v>2130</v>
      </c>
      <c r="C3" s="14" t="s">
        <v>2131</v>
      </c>
      <c r="D3" s="103" t="s">
        <v>2132</v>
      </c>
      <c r="E3" s="102" t="s">
        <v>2133</v>
      </c>
      <c r="F3" s="102" t="s">
        <v>46</v>
      </c>
      <c r="G3" s="15" t="s">
        <v>20</v>
      </c>
      <c r="H3" s="15" t="s">
        <v>2134</v>
      </c>
      <c r="I3" s="102" t="s">
        <v>7</v>
      </c>
      <c r="J3" s="15" t="s">
        <v>2135</v>
      </c>
      <c r="K3" s="15" t="s">
        <v>36</v>
      </c>
      <c r="L3" s="102" t="s">
        <v>2136</v>
      </c>
      <c r="M3" s="15" t="s">
        <v>2137</v>
      </c>
      <c r="N3" s="102" t="s">
        <v>16</v>
      </c>
      <c r="O3" s="15" t="s">
        <v>164</v>
      </c>
      <c r="P3" s="102" t="s">
        <v>19</v>
      </c>
      <c r="Q3" s="15" t="s">
        <v>2109</v>
      </c>
      <c r="R3" s="15" t="s">
        <v>2110</v>
      </c>
      <c r="S3" s="15" t="s">
        <v>2138</v>
      </c>
      <c r="T3" s="15" t="s">
        <v>2112</v>
      </c>
      <c r="U3" s="101" t="s">
        <v>2139</v>
      </c>
      <c r="V3" s="101" t="s">
        <v>2140</v>
      </c>
      <c r="W3" s="15" t="s">
        <v>2141</v>
      </c>
      <c r="X3" s="15" t="s">
        <v>2142</v>
      </c>
      <c r="Y3" s="15" t="s">
        <v>2143</v>
      </c>
      <c r="Z3" s="15" t="s">
        <v>29</v>
      </c>
      <c r="AA3" s="15" t="s">
        <v>2144</v>
      </c>
      <c r="AB3" s="104" t="s">
        <v>2145</v>
      </c>
      <c r="AC3" s="15" t="s">
        <v>27</v>
      </c>
      <c r="AD3" s="15" t="s">
        <v>2146</v>
      </c>
      <c r="AE3" s="15" t="s">
        <v>2147</v>
      </c>
      <c r="AF3" s="15" t="s">
        <v>2148</v>
      </c>
      <c r="AG3" s="102" t="s">
        <v>2123</v>
      </c>
      <c r="AH3" s="15" t="s">
        <v>8</v>
      </c>
    </row>
    <row r="4" spans="1:34">
      <c r="A4" t="e">
        <f>+IF(AND('1. SUPPLIER Input'!#REF!="Indirect",ISBLANK('1. SUPPLIER Input'!#REF!)),"Yes","No")</f>
        <v>#REF!</v>
      </c>
      <c r="D4" t="s">
        <v>2149</v>
      </c>
      <c r="F4" t="e">
        <f>IF(ISBLANK('1. SUPPLIER Input'!#REF!),"",'1. SUPPLIER Input'!#REF!)</f>
        <v>#REF!</v>
      </c>
      <c r="G4" s="4" t="s">
        <v>2150</v>
      </c>
      <c r="H4" t="e">
        <f>IF(ISBLANK('1. SUPPLIER Input'!#REF!),"",'1. SUPPLIER Input'!#REF!)</f>
        <v>#REF!</v>
      </c>
      <c r="I4" t="e">
        <f>IF(ISBLANK('1. SUPPLIER Input'!#REF!),"",'1. SUPPLIER Input'!#REF!)</f>
        <v>#REF!</v>
      </c>
      <c r="J4" t="str">
        <f>+IF(ISBLANK('1. SUPPLIER Input'!$G$29),IF(ISBLANK('1. SUPPLIER Input'!$G$30),IF(ISBLANK('1. SUPPLIER Input'!$J$22),"",'1. SUPPLIER Input'!$J$22),'1. SUPPLIER Input'!$G$30),'1. SUPPLIER Input'!$G$29)</f>
        <v/>
      </c>
      <c r="K4" t="str">
        <f>IF(ISBLANK('1. SUPPLIER Input'!$D$29),IF(ISBLANK('1. SUPPLIER Input'!$D$30),IF(ISBLANK('1. SUPPLIER Input'!$D$29),"PO Contact",'1. SUPPLIER Input'!$D$30&amp;" "&amp;'1. SUPPLIER Input'!$E$30)),'1. SUPPLIER Input'!$D$29&amp;" "&amp;'1. SUPPLIER Input'!E29)</f>
        <v>PO Contact</v>
      </c>
      <c r="L4" t="str">
        <f>IF(ISBLANK('1. SUPPLIER Input'!$E$9),"",'1. SUPPLIER Input'!$E$9)</f>
        <v/>
      </c>
      <c r="M4" t="str">
        <f>IF(ISBLANK('1. SUPPLIER Input'!$E$10),"",'1. SUPPLIER Input'!$E$10)</f>
        <v/>
      </c>
      <c r="N4" t="str">
        <f>IF(ISBLANK('1. SUPPLIER Input'!$E$13),"",'1. SUPPLIER Input'!$E$13)</f>
        <v/>
      </c>
      <c r="O4" t="str">
        <f>IF(ISBLANK('1. SUPPLIER Input'!$E$14),"",'1. SUPPLIER Input'!$E$14)</f>
        <v/>
      </c>
      <c r="P4" t="str">
        <f>IF(ISBLANK('1. SUPPLIER Input'!$E$11),"",'1. SUPPLIER Input'!$E$11)</f>
        <v/>
      </c>
      <c r="Q4" t="str">
        <f>IF(ISBLANK('1. SUPPLIER Input'!$E$12),"",('1. SUPPLIER Input'!$E$12))</f>
        <v/>
      </c>
      <c r="R4" t="str">
        <f>_xlfn.CONCAT('1. SUPPLIER Input'!$J$21,'1. SUPPLIER Input'!$L$21:$M$21)</f>
        <v/>
      </c>
      <c r="S4" t="e">
        <f>_xlfn.CONCAT('1. SUPPLIER Input'!#REF!,'1. SUPPLIER Input'!#REF!)</f>
        <v>#REF!</v>
      </c>
      <c r="T4" t="str">
        <f>IF(ISBLANK('1. SUPPLIER Input'!$J$19),"",'1. SUPPLIER Input'!$J$19)</f>
        <v/>
      </c>
      <c r="U4" t="str">
        <f>IF(ISBLANK('1. SUPPLIER Input'!$K$49),"EUR",'1. SUPPLIER Input'!$K$49)</f>
        <v>EUR</v>
      </c>
      <c r="V4" t="e">
        <f>VLOOKUP('1. SUPPLIER Input'!$I$49,Tabels!$BS:$BU,2,0)</f>
        <v>#N/A</v>
      </c>
      <c r="W4" s="4"/>
      <c r="Z4" t="str">
        <f>IF(ISBLANK('1. SUPPLIER Input'!$J$20),"",'1. SUPPLIER Input'!$J$20)</f>
        <v/>
      </c>
      <c r="AC4" t="str">
        <f>+IF(ISBLANK('1. SUPPLIER Input'!$J$18),"",'1. SUPPLIER Input'!$J$18)</f>
        <v/>
      </c>
    </row>
    <row r="5" spans="1:34" ht="75">
      <c r="A5" s="90" t="s">
        <v>2151</v>
      </c>
      <c r="B5" s="21"/>
      <c r="C5" s="21"/>
      <c r="D5" s="21"/>
      <c r="E5" s="21"/>
      <c r="F5" s="21"/>
      <c r="G5" s="21"/>
      <c r="H5" s="21"/>
      <c r="I5" s="21"/>
      <c r="J5" s="21"/>
      <c r="K5" s="21"/>
      <c r="L5" s="21"/>
      <c r="M5" s="21"/>
      <c r="N5" s="21"/>
      <c r="O5" s="21"/>
      <c r="P5" s="21"/>
      <c r="Q5" s="21"/>
      <c r="R5" s="21"/>
      <c r="S5" s="21"/>
      <c r="T5" s="21"/>
      <c r="U5" s="21"/>
      <c r="V5" s="21"/>
      <c r="W5" s="90" t="s">
        <v>2152</v>
      </c>
      <c r="X5" s="90" t="s">
        <v>2152</v>
      </c>
      <c r="Y5" s="90" t="s">
        <v>2152</v>
      </c>
      <c r="Z5" s="21"/>
      <c r="AA5" s="90" t="s">
        <v>2152</v>
      </c>
      <c r="AB5" s="90" t="s">
        <v>2152</v>
      </c>
      <c r="AC5" s="21"/>
      <c r="AD5" s="90" t="s">
        <v>2152</v>
      </c>
      <c r="AE5" s="90" t="s">
        <v>2152</v>
      </c>
      <c r="AF5" s="90" t="s">
        <v>2152</v>
      </c>
      <c r="AG5" s="90" t="s">
        <v>2153</v>
      </c>
      <c r="AH5" s="90" t="s">
        <v>2154</v>
      </c>
    </row>
  </sheetData>
  <hyperlinks>
    <hyperlink ref="J2" r:id="rId1" xr:uid="{2B99A81A-F1F7-41EF-84B2-5A87BD5B8D49}"/>
  </hyperlinks>
  <pageMargins left="0.7" right="0.7" top="0.75" bottom="0.75" header="0.3" footer="0.3"/>
  <pageSetup paperSize="9" orientation="portrait" r:id="rId2"/>
  <headerFooter>
    <oddFooter>&amp;R&amp;1#&amp;"Barlow"&amp;8&amp;K000000PUBLIC</oddFooter>
  </headerFooter>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8768-684D-4EDB-AC9F-82838C41BF50}">
  <sheetPr codeName="Sheet6"/>
  <dimension ref="A1:J4"/>
  <sheetViews>
    <sheetView workbookViewId="0">
      <selection activeCell="G27" sqref="G27"/>
    </sheetView>
  </sheetViews>
  <sheetFormatPr defaultRowHeight="15"/>
  <cols>
    <col min="1" max="1" width="12" customWidth="1"/>
    <col min="2" max="2" width="28.5703125" customWidth="1"/>
    <col min="3" max="4" width="24.5703125" bestFit="1" customWidth="1"/>
    <col min="5" max="5" width="23.5703125" bestFit="1" customWidth="1"/>
    <col min="6" max="6" width="9.42578125" bestFit="1" customWidth="1"/>
    <col min="7" max="7" width="23.5703125" bestFit="1" customWidth="1"/>
    <col min="8" max="8" width="28.5703125" bestFit="1" customWidth="1"/>
    <col min="9" max="9" width="17.5703125" bestFit="1" customWidth="1"/>
    <col min="10" max="10" width="23.85546875" customWidth="1"/>
  </cols>
  <sheetData>
    <row r="1" spans="1:10" s="6" customFormat="1" ht="105">
      <c r="A1" s="5" t="s">
        <v>2099</v>
      </c>
      <c r="B1" s="5" t="s">
        <v>2100</v>
      </c>
      <c r="C1" s="5"/>
      <c r="D1" s="5" t="s">
        <v>2101</v>
      </c>
      <c r="E1" s="5" t="s">
        <v>2102</v>
      </c>
      <c r="F1" s="5" t="s">
        <v>2155</v>
      </c>
      <c r="G1" s="5" t="s">
        <v>2156</v>
      </c>
      <c r="H1" s="5" t="s">
        <v>2157</v>
      </c>
      <c r="I1" s="5" t="s">
        <v>2158</v>
      </c>
      <c r="J1" s="19" t="s">
        <v>2159</v>
      </c>
    </row>
    <row r="2" spans="1:10">
      <c r="A2" s="5" t="s">
        <v>2124</v>
      </c>
      <c r="B2" s="7"/>
      <c r="C2" s="8"/>
      <c r="D2" s="8" t="s">
        <v>471</v>
      </c>
      <c r="E2" s="9">
        <v>300011</v>
      </c>
      <c r="F2" s="17">
        <v>0</v>
      </c>
      <c r="G2" s="17" t="s">
        <v>2160</v>
      </c>
      <c r="H2" s="17" t="s">
        <v>2161</v>
      </c>
      <c r="I2" s="17" t="s">
        <v>62</v>
      </c>
    </row>
    <row r="3" spans="1:10" s="16" customFormat="1" ht="51">
      <c r="A3" s="105" t="s">
        <v>2162</v>
      </c>
      <c r="B3" s="14" t="s">
        <v>2131</v>
      </c>
      <c r="C3" s="106" t="s">
        <v>2163</v>
      </c>
      <c r="D3" s="18" t="s">
        <v>2164</v>
      </c>
      <c r="E3" s="18" t="s">
        <v>2165</v>
      </c>
      <c r="F3" s="18" t="s">
        <v>2166</v>
      </c>
      <c r="G3" s="18" t="s">
        <v>2167</v>
      </c>
      <c r="H3" s="18" t="s">
        <v>2168</v>
      </c>
      <c r="I3" s="18" t="s">
        <v>2169</v>
      </c>
    </row>
    <row r="4" spans="1:10">
      <c r="A4" t="str">
        <f>+IF(ISBLANK('1. SUPPLIER Input'!$G$33),"No","Yes")</f>
        <v>No</v>
      </c>
      <c r="C4" t="s">
        <v>2149</v>
      </c>
      <c r="D4" s="107" t="s">
        <v>2040</v>
      </c>
      <c r="E4" t="e">
        <f>+IF(ISBLANK('1. SUPPLIER Input'!#REF!),"",'1. SUPPLIER Input'!#REF!)</f>
        <v>#REF!</v>
      </c>
      <c r="F4">
        <v>0</v>
      </c>
      <c r="G4" t="str">
        <f>+IF(A4="Yes",'1. SUPPLIER Input'!$G$33,"")</f>
        <v/>
      </c>
      <c r="H4" t="str">
        <f>+G4</f>
        <v/>
      </c>
      <c r="I4" t="str">
        <f>+IF($A$4="no","",IF(ISBLANK('1. SUPPLIER Input'!$D$33),"PO Contact",'1. SUPPLIER Input'!$D$33&amp;" "&amp;'1. SUPPLIER Input'!$E$33))</f>
        <v/>
      </c>
    </row>
  </sheetData>
  <conditionalFormatting sqref="A3:B3">
    <cfRule type="containsText" dxfId="6" priority="2" operator="containsText" text="**Mandatory">
      <formula>NOT(ISERROR(SEARCH("**Mandatory",A3)))</formula>
    </cfRule>
  </conditionalFormatting>
  <conditionalFormatting sqref="C3:IV3">
    <cfRule type="containsText" dxfId="5" priority="1" operator="containsText" text="**Mandatory">
      <formula>NOT(ISERROR(SEARCH("**Mandatory",C3)))</formula>
    </cfRule>
  </conditionalFormatting>
  <pageMargins left="0.7" right="0.7" top="0.75" bottom="0.75" header="0.3" footer="0.3"/>
  <pageSetup paperSize="9" orientation="portrait" r:id="rId1"/>
  <headerFooter>
    <oddFooter>&amp;R&amp;1#&amp;"Barlow"&amp;8&amp;K000000PUBLIC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40F9668C5EB34187F593E53D79A58D" ma:contentTypeVersion="14" ma:contentTypeDescription="Create a new document." ma:contentTypeScope="" ma:versionID="a90d55ad5b5159302a9b5867c5bf9543">
  <xsd:schema xmlns:xsd="http://www.w3.org/2001/XMLSchema" xmlns:xs="http://www.w3.org/2001/XMLSchema" xmlns:p="http://schemas.microsoft.com/office/2006/metadata/properties" xmlns:ns2="56fa3c80-457d-41a8-a290-c53cc9f0c9cd" xmlns:ns3="70ec4eb2-edc6-44d3-8c20-7623e57ee3f3" targetNamespace="http://schemas.microsoft.com/office/2006/metadata/properties" ma:root="true" ma:fieldsID="2c4626cf6c658155ff08798ec0a2f383" ns2:_="" ns3:_="">
    <xsd:import namespace="56fa3c80-457d-41a8-a290-c53cc9f0c9cd"/>
    <xsd:import namespace="70ec4eb2-edc6-44d3-8c20-7623e57ee3f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fa3c80-457d-41a8-a290-c53cc9f0c9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3dab423-9155-4f6f-b142-a1832f97ce86"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ec4eb2-edc6-44d3-8c20-7623e57ee3f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7713771-e5c4-4dd0-b615-eba3f56103e1}" ma:internalName="TaxCatchAll" ma:showField="CatchAllData" ma:web="70ec4eb2-edc6-44d3-8c20-7623e57ee3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N M D A A B Q S w M E F A A C A A g A q a G J U j o R / y 2 k A A A A 9 Q A A A B I A H A B D b 2 5 m a W c v U G F j a 2 F n Z S 5 4 b W w g o h g A K K A U A A A A A A A A A A A A A A A A A A A A A A A A A A A A h Y + x D o I w G I R f h X S n L e h A y E 8 Z T J w k M Z o Y 1 6 Y U a I R i 2 m J 5 N w c f y V c Q o 6 i b 4 9 1 3 l 9 z d r z f I x 6 4 N L t J Y 1 e s M R Z i i Q G r R l 0 r X G R p c F S Y o Z 7 D l 4 s R r G U x h b d P R q g w 1 z p 1 T Q r z 3 2 C 9 w b 2 o S U x q R Y 7 H Z i 0 Z 2 P F T a O q 6 F R J 9 W + b + F G B x e Y 1 i M k y V O 6 D Q J y O x B o f S X x x N 7 0 h 8 T V k P r B i N Z Z c L 1 D s g s g b w v s A d Q S w M E F A A C A A g A q a G J 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m h i V J C V M x o z Q A A A B I C A A A T A B w A R m 9 y b X V s Y X M v U 2 V j d G l v b j E u b S C i G A A o o B Q A A A A A A A A A A A A A A A A A A A A A A A A A A A D d U M 1 q g 0 A Q v g u + w 7 K 5 K I j Q X o u n p d d e F B o Q C R M 7 J o v r j s y u w V Z 8 9 2 4 j p S 0 k L 9 C 5 D M x 8 8 / 2 M w 9 Z r s q L c + s N T H M W R O w P j m y i n c T Q a + a A M O K c 7 3 c I V W w i D P o 5 E q J I m b j F M n u c W T a 4 m Z r T + l b g / E v V J u t Q v M G A h 9 4 g X O P w Q g k e m k / 6 4 E s p m r R V Z H y 6 b b O P d S X U G e w o m q v c R Z R C o 4 G g w r x i s 6 4 g H R W Y a 7 N f S J Z u J b F n k t 4 D 4 6 1 h m w g e k 8 D j 7 d U 3 j S N u b M r / D 7 + S 9 + M l j K v / x D z 4 B U E s B A i 0 A F A A C A A g A q a G J U j o R / y 2 k A A A A 9 Q A A A B I A A A A A A A A A A A A A A A A A A A A A A E N v b m Z p Z y 9 Q Y W N r Y W d l L n h t b F B L A Q I t A B Q A A g A I A K m h i V I P y u m r p A A A A O k A A A A T A A A A A A A A A A A A A A A A A P A A A A B b Q 2 9 u d G V u d F 9 U e X B l c 1 0 u e G 1 s U E s B A i 0 A F A A C A A g A q a G J U k J U z G j N A A A A E g I A A B M A A A A A A A A A A A A A A A A A 4 Q E A A E Z v c m 1 1 b G F z L 1 N l Y 3 R p b 2 4 x L m 1 Q S w U G A A A A A A M A A w D C A A A A + 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R A A A A A A A A D z 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3 V w c G x p Z X J f Q 2 x h c 3 N p Z m l j 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S Z W x h d G l v b n N o a X B J b m Z v Q 2 9 u d G F p b m V y I i B W Y W x 1 Z T 0 i c 3 s m c X V v d D t j b 2 x 1 b W 5 D b 3 V u d C Z x d W 9 0 O z o x L C Z x d W 9 0 O 2 t l e U N v b H V t b k 5 h b W V z J n F 1 b 3 Q 7 O l t d L C Z x d W 9 0 O 3 F 1 Z X J 5 U m V s Y X R p b 2 5 z a G l w c y Z x d W 9 0 O z p b X S w m c X V v d D t j b 2 x 1 b W 5 J Z G V u d G l 0 a W V z J n F 1 b 3 Q 7 O l s m c X V v d D t T Z W N 0 a W 9 u M S 9 T d X B w b G l l c l 9 D b G F z c 2 l m a W N h d G l v b i 9 D a G F u Z 2 V k I F R 5 c G U u e 1 N 1 c H B s a W V y I E N s Y X N z a W Z p Y 2 F 0 a W 9 u L D B 9 J n F 1 b 3 Q 7 X S w m c X V v d D t D b 2 x 1 b W 5 D b 3 V u d C Z x d W 9 0 O z o x L C Z x d W 9 0 O 0 t l e U N v b H V t b k 5 h b W V z J n F 1 b 3 Q 7 O l t d L C Z x d W 9 0 O 0 N v b H V t b k l k Z W 5 0 a X R p Z X M m c X V v d D s 6 W y Z x d W 9 0 O 1 N l Y 3 R p b 2 4 x L 1 N 1 c H B s a W V y X 0 N s Y X N z a W Z p Y 2 F 0 a W 9 u L 0 N o Y W 5 n Z W Q g V H l w Z S 5 7 U 3 V w c G x p Z X I g Q 2 x h c 3 N p Z m l j Y X R p b 2 4 s M H 0 m c X V v d D t d L C Z x d W 9 0 O 1 J l b G F 0 a W 9 u c 2 h p c E l u Z m 8 m c X V v d D s 6 W 1 1 9 I i A v P j x F b n R y e S B U e X B l P S J G a W x s U 3 R h d H V z I i B W Y W x 1 Z T 0 i c 0 N v b X B s Z X R l I i A v P j x F b n R y e S B U e X B l P S J G a W x s Q 2 9 s d W 1 u T m F t Z X M i I F Z h b H V l P S J z W y Z x d W 9 0 O 1 N 1 c H B s a W V y I E N s Y X N z a W Z p Y 2 F 0 a W 9 u J n F 1 b 3 Q 7 X S I g L z 4 8 R W 5 0 c n k g V H l w Z T 0 i R m l s b E N v b H V t b l R 5 c G V z I i B W Y W x 1 Z T 0 i c 0 J n P T 0 i I C 8 + P E V u d H J 5 I F R 5 c G U 9 I k Z p b G x M Y X N 0 V X B k Y X R l Z C I g V m F s d W U 9 I m Q y M D I x L T A 0 L T A 5 V D E 3 O j I 3 O j M z L j k 2 N T E 1 O D J a I i A v P j x F b n R y e S B U e X B l P S J G a W x s R X J y b 3 J D b 3 V u d C I g V m F s d W U 9 I m w w I i A v P j x F b n R y e S B U e X B l P S J G a W x s R X J y b 3 J D b 2 R l I i B W Y W x 1 Z T 0 i c 1 V u a 2 5 v d 2 4 i I C 8 + P E V u d H J 5 I F R 5 c G U 9 I k Z p b G x D b 3 V u d C I g V m F s d W U 9 I m w 0 I i A v P j x F b n R y e S B U e X B l P S J B Z G R l Z F R v R G F 0 Y U 1 v Z G V s I i B W Y W x 1 Z T 0 i b D A i I C 8 + P E V u d H J 5 I F R 5 c G U 9 I k Z p b G x l Z E N v b X B s Z X R l U m V z d W x 0 V G 9 X b 3 J r c 2 h l Z X Q i I F Z h b H V l P S J s M S I g L z 4 8 R W 5 0 c n k g V H l w Z T 0 i R m l s b F R h c m d l d E 5 h b W V D d X N 0 b 2 1 p e m V k I i B W Y W x 1 Z T 0 i b D E i I C 8 + P C 9 T d G F i b G V F b n R y a W V z P j w v S X R l b T 4 8 S X R l b T 4 8 S X R l b U x v Y 2 F 0 a W 9 u P j x J d G V t V H l w Z T 5 G b 3 J t d W x h P C 9 J d G V t V H l w Z T 4 8 S X R l b V B h d G g + U 2 V j d G l v b j E v U 3 V w c G x p Z X J f Q 2 x h c 3 N p Z m l j Y X R p b 2 4 v U 2 9 1 c m N l P C 9 J d G V t U G F 0 a D 4 8 L 0 l 0 Z W 1 M b 2 N h d G l v b j 4 8 U 3 R h Y m x l R W 5 0 c m l l c y A v P j w v S X R l b T 4 8 S X R l b T 4 8 S X R l b U x v Y 2 F 0 a W 9 u P j x J d G V t V H l w Z T 5 G b 3 J t d W x h P C 9 J d G V t V H l w Z T 4 8 S X R l b V B h d G g + U 2 V j d G l v b j E v U 3 V w c G x p Z X J f Q 2 x h c 3 N p Z m l j Y X R p b 2 4 v Q 2 h h b m d l Z C U y M F R 5 c G U 8 L 0 l 0 Z W 1 Q Y X R o P j w v S X R l b U x v Y 2 F 0 a W 9 u P j x T d G F i b G V F b n R y a W V z I C 8 + P C 9 J d G V t P j x J d G V t P j x J d G V t T G 9 j Y X R p b 2 4 + P E l 0 Z W 1 U e X B l P k Z v c m 1 1 b G E 8 L 0 l 0 Z W 1 U e X B l P j x J d G V t U G F 0 a D 5 T Z W N 0 a W 9 u M S 9 T d X B w b G l l c l 9 D b G F z c 2 l m a W N h d G l v b i 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2 a W d h d G l v b l N 0 Z X B O Y W 1 l I i B W Y W x 1 Z T 0 i c 0 5 h d m l n Y X R p b 2 4 i I C 8 + P E V u d H J 5 I F R 5 c G U 9 I l J l b G F 0 a W 9 u c 2 h p c E l u Z m 9 D b 2 5 0 Y W l u Z X I i I F Z h b H V l P S J z e y Z x d W 9 0 O 2 N v b H V t b k N v d W 5 0 J n F 1 b 3 Q 7 O j E s J n F 1 b 3 Q 7 a 2 V 5 Q 2 9 s d W 1 u T m F t Z X M m c X V v d D s 6 W 1 0 s J n F 1 b 3 Q 7 c X V l c n l S Z W x h d G l v b n N o a X B z J n F 1 b 3 Q 7 O l t d L C Z x d W 9 0 O 2 N v b H V t b k l k Z W 5 0 a X R p Z X M m c X V v d D s 6 W y Z x d W 9 0 O 1 N l Y 3 R p b 2 4 x L 1 N 1 c H B s a W V y X 0 N s Y X N z a W Z p Y 2 F 0 a W 9 u L 0 N o Y W 5 n Z W Q g V H l w Z S 5 7 U 3 V w c G x p Z X I g Q 2 x h c 3 N p Z m l j Y X R p b 2 4 s M H 0 m c X V v d D t d L C Z x d W 9 0 O 0 N v b H V t b k N v d W 5 0 J n F 1 b 3 Q 7 O j E s J n F 1 b 3 Q 7 S 2 V 5 Q 2 9 s d W 1 u T m F t Z X M m c X V v d D s 6 W 1 0 s J n F 1 b 3 Q 7 Q 2 9 s d W 1 u S W R l b n R p d G l l c y Z x d W 9 0 O z p b J n F 1 b 3 Q 7 U 2 V j d G l v b j E v U 3 V w c G x p Z X J f Q 2 x h c 3 N p Z m l j Y X R p b 2 4 v Q 2 h h b m d l Z C B U e X B l L n t T d X B w b G l l c i B D b G F z c 2 l m a W N h d G l v b i w w f S Z x d W 9 0 O 1 0 s J n F 1 b 3 Q 7 U m V s Y X R p b 2 5 z a G l w S W 5 m b y Z x d W 9 0 O z p b X X 0 i I C 8 + P E V u d H J 5 I F R 5 c G U 9 I k Z p b G x D b 3 V u d C I g V m F s d W U 9 I m w 0 I i A v P j x F b n R y e S B U e X B l P S J G a W x s U 3 R h d H V z I i B W Y W x 1 Z T 0 i c 0 N v b X B s Z X R l I i A v P j x F b n R y e S B U e X B l P S J G a W x s Q 2 9 s d W 1 u T m F t Z X M i I F Z h b H V l P S J z W y Z x d W 9 0 O 1 N 1 c H B s a W V y I E N s Y X N z a W Z p Y 2 F 0 a W 9 u J n F 1 b 3 Q 7 X S I g L z 4 8 R W 5 0 c n k g V H l w Z T 0 i R m l s b E N v b H V t b l R 5 c G V z I i B W Y W x 1 Z T 0 i c 0 J n P T 0 i I C 8 + P E V u d H J 5 I F R 5 c G U 9 I k Z p b G x M Y X N 0 V X B k Y X R l Z C I g V m F s d W U 9 I m Q y M D I x L T A 0 L T A 5 V D E 3 O j I 3 O j M z L j k 2 N T E 1 O D J a I i A v P j x F b n R y e S B U e X B l P S J G a W x s R X J y b 3 J D b 3 V u d C I g V m F s d W U 9 I m w w I i A v P j x F b n R y e S B U e X B l P S J G a W x s R X J y b 3 J D b 2 R l I i B W Y W x 1 Z T 0 i c 1 V u a 2 5 v d 2 4 i I C 8 + P E V u d H J 5 I F R 5 c G U 9 I k F k Z G V k V G 9 E Y X R h T W 9 k Z W w i I F Z h b H V l P S J s M C I g L z 4 8 R W 5 0 c n k g V H l w Z T 0 i R m l s b F R h c m d l d C I g V m F s d W U 9 I n N T d X B w b G l l c l 9 D b G F z c 2 l m a W N h d G l v b l 9 T Q i I g L z 4 8 R W 5 0 c n k g V H l w Z T 0 i R m l s b G V k Q 2 9 t c G x l d G V S Z X N 1 b H R U b 1 d v c m t z a G V l d C I g V m F s d W U 9 I m w x I i A v P j x F b n R y e S B U e X B l P S J M b 2 F k Z W R U b 0 F u Y W x 5 c 2 l z U 2 V y d m l j Z X M i I F Z h b H V l P S J s M C I g L z 4 8 R W 5 0 c n k g V H l w Z T 0 i R m l s b F R h c m d l d E 5 h b W V D d X N 0 b 2 1 p e m V k I i B W Y W x 1 Z T 0 i b D E i I C 8 + P C 9 T d G F i b G V F b n R y a W V z P j w v S X R l b T 4 8 S X R l b T 4 8 S X R l b U x v Y 2 F 0 a W 9 u P j x J d G V t V H l w Z T 5 G b 3 J t d W x h P C 9 J d G V t V H l w Z T 4 8 S X R l b V B h d G g + U 2 V j d G l v b j E v U 3 V w c G x p Z X J f Q 2 x h c 3 N p Z m l j Y X R p b 2 4 l M j A o M i k v U 2 9 1 c m N l P C 9 J d G V t U G F 0 a D 4 8 L 0 l 0 Z W 1 M b 2 N h d G l v b j 4 8 U 3 R h Y m x l R W 5 0 c m l l c y A v P j w v S X R l b T 4 8 S X R l b T 4 8 S X R l b U x v Y 2 F 0 a W 9 u P j x J d G V t V H l w Z T 5 G b 3 J t d W x h P C 9 J d G V t V H l w Z T 4 8 S X R l b V B h d G g + U 2 V j d G l v b j E v U 3 V w c G x p Z X J f Q 2 x h c 3 N p Z m l j Y X R p b 2 4 l M j A o M i k v Q 2 h h b m d l Z C U y M F R 5 c G U 8 L 0 l 0 Z W 1 Q Y X R o P j w v S X R l b U x v Y 2 F 0 a W 9 u P j x T d G F i b G V F b n R y a W V z I C 8 + P C 9 J d G V t P j w v S X R l b X M + P C 9 M b 2 N h b F B h Y 2 t h Z 2 V N Z X R h Z G F 0 Y U Z p b G U + F g A A A F B L B Q Y A A A A A A A A A A A A A A A A A A A A A A A D a A A A A A Q A A A N C M n d 8 B F d E R j H o A w E / C l + s B A A A A L m s l 1 k C H y E e A n u X i q 8 U e E g A A A A A C A A A A A A A D Z g A A w A A A A B A A A A C / Y K 0 y B w U v W U E T m Y i s F M M O A A A A A A S A A A C g A A A A E A A A A F s g F H j P 2 Y P P i b c o x G o p g A B Q A A A A V i N U Z K V y l v f m K C S U V v Q Z J P c G z e f X i U W N x q U o X b n b X I s D 5 3 4 s D Z c 3 m 4 L z z x Q T / 1 9 I I Y K h n J 4 a a f + j r K Q y e I 8 5 9 O X u r X 5 r / Z U L R h L z j X 8 L D P 8 U A A A A N J x q n u C K r x n g g f 8 w t I D s x K O u t e I = < / 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70ec4eb2-edc6-44d3-8c20-7623e57ee3f3" xsi:nil="true"/>
    <lcf76f155ced4ddcb4097134ff3c332f xmlns="56fa3c80-457d-41a8-a290-c53cc9f0c9c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5D4942-45CA-457A-B26B-42908B6E636F}">
  <ds:schemaRefs>
    <ds:schemaRef ds:uri="http://schemas.microsoft.com/sharepoint/v3/contenttype/forms"/>
  </ds:schemaRefs>
</ds:datastoreItem>
</file>

<file path=customXml/itemProps2.xml><?xml version="1.0" encoding="utf-8"?>
<ds:datastoreItem xmlns:ds="http://schemas.openxmlformats.org/officeDocument/2006/customXml" ds:itemID="{9B0CF800-1C22-4587-B968-DB2D638A1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fa3c80-457d-41a8-a290-c53cc9f0c9cd"/>
    <ds:schemaRef ds:uri="70ec4eb2-edc6-44d3-8c20-7623e57ee3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4F363A-6E42-4CF0-AE35-13868BFC4BE3}">
  <ds:schemaRefs>
    <ds:schemaRef ds:uri="http://schemas.microsoft.com/DataMashup"/>
  </ds:schemaRefs>
</ds:datastoreItem>
</file>

<file path=customXml/itemProps4.xml><?xml version="1.0" encoding="utf-8"?>
<ds:datastoreItem xmlns:ds="http://schemas.openxmlformats.org/officeDocument/2006/customXml" ds:itemID="{2CE2A296-C4D5-4084-A62A-2E3C33FBEA4F}">
  <ds:schemaRefs>
    <ds:schemaRef ds:uri="http://schemas.microsoft.com/office/2006/documentManagement/types"/>
    <ds:schemaRef ds:uri="70ec4eb2-edc6-44d3-8c20-7623e57ee3f3"/>
    <ds:schemaRef ds:uri="http://www.w3.org/XML/1998/namespace"/>
    <ds:schemaRef ds:uri="http://purl.org/dc/elements/1.1/"/>
    <ds:schemaRef ds:uri="http://schemas.microsoft.com/office/infopath/2007/PartnerControls"/>
    <ds:schemaRef ds:uri="http://purl.org/dc/dcmitype/"/>
    <ds:schemaRef ds:uri="http://schemas.microsoft.com/office/2006/metadata/properties"/>
    <ds:schemaRef ds:uri="56fa3c80-457d-41a8-a290-c53cc9f0c9cd"/>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1. SUPPLIER Input</vt:lpstr>
      <vt:lpstr>2. VEONEER Input</vt:lpstr>
      <vt:lpstr>Sheet1</vt:lpstr>
      <vt:lpstr>3. EXTERNAL SCREENING Forms</vt:lpstr>
      <vt:lpstr>TPDD</vt:lpstr>
      <vt:lpstr>Tabels</vt:lpstr>
      <vt:lpstr>Movex</vt:lpstr>
      <vt:lpstr>Xeeva 1</vt:lpstr>
      <vt:lpstr>Xeeva</vt:lpstr>
      <vt:lpstr>Supplier Board</vt:lpstr>
      <vt:lpstr>Company_Type</vt:lpstr>
      <vt:lpstr>Industry</vt:lpstr>
      <vt:lpstr>'1. SUPPLIER Input'!Print_Area</vt:lpstr>
      <vt:lpstr>'2. VEONEER Input'!Print_Area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4-PURCHASE-42-INDIRECT PURCHASE - Vendor Master Data-4201-INDIRECT VENDOR MASTER DATA CREATION</dc:title>
  <dc:subject/>
  <dc:creator>Alexandru Tudorache</dc:creator>
  <cp:keywords/>
  <dc:description/>
  <cp:lastModifiedBy>Arnaud Soret</cp:lastModifiedBy>
  <cp:revision/>
  <cp:lastPrinted>2025-09-30T09:54:47Z</cp:lastPrinted>
  <dcterms:created xsi:type="dcterms:W3CDTF">2006-09-16T00:00:00Z</dcterms:created>
  <dcterms:modified xsi:type="dcterms:W3CDTF">2026-05-27T08:39:33Z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0x010100FB40F9668C5EB34187F593E53D79A58D</vt:lpwstr>
  </property>
  <property fmtid="{D5CDD505-2E9C-101B-9397-08002B2CF9AE}" pid="3" name="_dlc_DocIdItemGuid">
    <vt:lpwstr>0050fe38-99bc-4962-a0f1-a03b4628503c</vt:lpwstr>
  </property>
  <property fmtid="{D5CDD505-2E9C-101B-9397-08002B2CF9AE}" pid="4" name="WorkflowCreationPath">
    <vt:lpwstr>ea47d427-d15c-4e2a-8ed3-7be88d893cb0,4;ea47d427-d15c-4e2a-8ed3-7be88d893cb0,4;ea47d427-d15c-4e2a-8ed3-7be88d893cb0,4;ea47d427-d15c-4e2a-8ed3-7be88d893cb0,4;ea47d427-d15c-4e2a-8ed3-7be88d893cb0,6;ea47d427-d15c-4e2a-8ed3-7be88d893cb0,6;ea47d427-d15c-4e2a-8e</vt:lpwstr>
  </property>
  <property fmtid="{D5CDD505-2E9C-101B-9397-08002B2CF9AE}" pid="5" name="WorkflowChangePath">
    <vt:lpwstr>ea47d427-d15c-4e2a-8ed3-7be88d893cb0,35;ea47d427-d15c-4e2a-8ed3-7be88d893cb0,35;ea47d427-d15c-4e2a-8ed3-7be88d893cb0,35;ea47d427-d15c-4e2a-8ed3-7be88d893cb0,35;e355a891-35f2-4c83-a323-4fbdf60c33d1,37;e355a891-35f2-4c83-a323-4fbdf60c33d1,37;e355a891-35f2-4</vt:lpwstr>
  </property>
  <property fmtid="{D5CDD505-2E9C-101B-9397-08002B2CF9AE}" pid="6" name="Order">
    <vt:r8>22700</vt:r8>
  </property>
  <property fmtid="{D5CDD505-2E9C-101B-9397-08002B2CF9AE}" pid="7" name="SV_QUERY_LIST_4F35BF76-6C0D-4D9B-82B2-816C12CF3733">
    <vt:lpwstr>empty_477D106A-C0D6-4607-AEBD-E2C9D60EA279</vt:lpwstr>
  </property>
  <property fmtid="{D5CDD505-2E9C-101B-9397-08002B2CF9AE}" pid="8" name="MSIP_Label_fe6b6ba1-f3d8-4e81-b67d-13f2b01a4faa_Enabled">
    <vt:lpwstr>true</vt:lpwstr>
  </property>
  <property fmtid="{D5CDD505-2E9C-101B-9397-08002B2CF9AE}" pid="9" name="MSIP_Label_fe6b6ba1-f3d8-4e81-b67d-13f2b01a4faa_SetDate">
    <vt:lpwstr>2022-05-25T14:17:13Z</vt:lpwstr>
  </property>
  <property fmtid="{D5CDD505-2E9C-101B-9397-08002B2CF9AE}" pid="10" name="MSIP_Label_fe6b6ba1-f3d8-4e81-b67d-13f2b01a4faa_Method">
    <vt:lpwstr>Privileged</vt:lpwstr>
  </property>
  <property fmtid="{D5CDD505-2E9C-101B-9397-08002B2CF9AE}" pid="11" name="MSIP_Label_fe6b6ba1-f3d8-4e81-b67d-13f2b01a4faa_Name">
    <vt:lpwstr>Public</vt:lpwstr>
  </property>
  <property fmtid="{D5CDD505-2E9C-101B-9397-08002B2CF9AE}" pid="12" name="MSIP_Label_fe6b6ba1-f3d8-4e81-b67d-13f2b01a4faa_SiteId">
    <vt:lpwstr>81122329-96bb-41cc-9053-65e30c689cd5</vt:lpwstr>
  </property>
  <property fmtid="{D5CDD505-2E9C-101B-9397-08002B2CF9AE}" pid="13" name="MSIP_Label_fe6b6ba1-f3d8-4e81-b67d-13f2b01a4faa_ActionId">
    <vt:lpwstr>d3def89b-18e4-4efd-9f9f-f9304f1c24c5</vt:lpwstr>
  </property>
  <property fmtid="{D5CDD505-2E9C-101B-9397-08002B2CF9AE}" pid="14" name="MSIP_Label_fe6b6ba1-f3d8-4e81-b67d-13f2b01a4faa_ContentBits">
    <vt:lpwstr>2</vt:lpwstr>
  </property>
  <property fmtid="{D5CDD505-2E9C-101B-9397-08002B2CF9AE}" pid="15" name="MediaServiceImageTags">
    <vt:lpwstr/>
  </property>
</Properties>
</file>